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54CB7FBF-38CE-4257-96EB-6030160FC11A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3" i="3" l="1"/>
  <c r="F253" i="3"/>
  <c r="K253" i="3" s="1"/>
  <c r="G253" i="3"/>
  <c r="H253" i="3"/>
  <c r="I253" i="3"/>
  <c r="J253" i="3"/>
  <c r="L253" i="3"/>
  <c r="E254" i="3"/>
  <c r="F254" i="3"/>
  <c r="K254" i="3" s="1"/>
  <c r="G254" i="3"/>
  <c r="H254" i="3"/>
  <c r="I254" i="3"/>
  <c r="J254" i="3"/>
  <c r="L254" i="3"/>
  <c r="E255" i="3"/>
  <c r="F255" i="3"/>
  <c r="G255" i="3"/>
  <c r="H255" i="3"/>
  <c r="I255" i="3"/>
  <c r="L255" i="3" s="1"/>
  <c r="J255" i="3"/>
  <c r="K255" i="3"/>
  <c r="N255" i="3" s="1"/>
  <c r="BJ255" i="3" s="1"/>
  <c r="E256" i="3"/>
  <c r="F256" i="3"/>
  <c r="K256" i="3" s="1"/>
  <c r="G256" i="3"/>
  <c r="H256" i="3"/>
  <c r="L256" i="3" s="1"/>
  <c r="I256" i="3"/>
  <c r="J256" i="3"/>
  <c r="E257" i="3"/>
  <c r="F257" i="3"/>
  <c r="K257" i="3" s="1"/>
  <c r="G257" i="3"/>
  <c r="H257" i="3"/>
  <c r="I257" i="3"/>
  <c r="J257" i="3"/>
  <c r="L257" i="3"/>
  <c r="E258" i="3"/>
  <c r="F258" i="3"/>
  <c r="K258" i="3" s="1"/>
  <c r="G258" i="3"/>
  <c r="H258" i="3"/>
  <c r="L258" i="3" s="1"/>
  <c r="I258" i="3"/>
  <c r="J258" i="3"/>
  <c r="E259" i="3"/>
  <c r="F259" i="3"/>
  <c r="K259" i="3" s="1"/>
  <c r="G259" i="3"/>
  <c r="H259" i="3"/>
  <c r="L259" i="3" s="1"/>
  <c r="I259" i="3"/>
  <c r="J259" i="3"/>
  <c r="E260" i="3"/>
  <c r="F260" i="3"/>
  <c r="K260" i="3" s="1"/>
  <c r="G260" i="3"/>
  <c r="H260" i="3"/>
  <c r="I260" i="3"/>
  <c r="J260" i="3"/>
  <c r="L260" i="3"/>
  <c r="E261" i="3"/>
  <c r="F261" i="3"/>
  <c r="K261" i="3" s="1"/>
  <c r="G261" i="3"/>
  <c r="H261" i="3"/>
  <c r="I261" i="3"/>
  <c r="J261" i="3"/>
  <c r="L261" i="3"/>
  <c r="E262" i="3"/>
  <c r="F262" i="3"/>
  <c r="K262" i="3" s="1"/>
  <c r="G262" i="3"/>
  <c r="H262" i="3"/>
  <c r="I262" i="3"/>
  <c r="J262" i="3"/>
  <c r="L262" i="3"/>
  <c r="E263" i="3"/>
  <c r="F263" i="3"/>
  <c r="K263" i="3" s="1"/>
  <c r="G263" i="3"/>
  <c r="H263" i="3"/>
  <c r="I263" i="3"/>
  <c r="J263" i="3"/>
  <c r="L263" i="3"/>
  <c r="N263" i="3" s="1"/>
  <c r="P263" i="3"/>
  <c r="T263" i="3"/>
  <c r="X263" i="3"/>
  <c r="AB263" i="3"/>
  <c r="AF263" i="3"/>
  <c r="AJ263" i="3"/>
  <c r="AN263" i="3"/>
  <c r="AR263" i="3"/>
  <c r="AV263" i="3"/>
  <c r="AZ263" i="3"/>
  <c r="BB263" i="3"/>
  <c r="BD263" i="3"/>
  <c r="BF263" i="3"/>
  <c r="BH263" i="3"/>
  <c r="E264" i="3"/>
  <c r="F264" i="3"/>
  <c r="K264" i="3" s="1"/>
  <c r="G264" i="3"/>
  <c r="H264" i="3"/>
  <c r="I264" i="3"/>
  <c r="J264" i="3"/>
  <c r="L264" i="3"/>
  <c r="T264" i="3"/>
  <c r="AB264" i="3"/>
  <c r="AJ264" i="3"/>
  <c r="AR264" i="3"/>
  <c r="AV264" i="3"/>
  <c r="AZ264" i="3"/>
  <c r="BD264" i="3"/>
  <c r="BH264" i="3"/>
  <c r="E265" i="3"/>
  <c r="F265" i="3"/>
  <c r="K265" i="3" s="1"/>
  <c r="G265" i="3"/>
  <c r="H265" i="3"/>
  <c r="I265" i="3"/>
  <c r="J265" i="3"/>
  <c r="L265" i="3"/>
  <c r="N265" i="3" s="1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E266" i="3"/>
  <c r="F266" i="3"/>
  <c r="K266" i="3" s="1"/>
  <c r="G266" i="3"/>
  <c r="H266" i="3"/>
  <c r="I266" i="3"/>
  <c r="J266" i="3"/>
  <c r="L266" i="3"/>
  <c r="N266" i="3" s="1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E267" i="3"/>
  <c r="F267" i="3"/>
  <c r="K267" i="3" s="1"/>
  <c r="G267" i="3"/>
  <c r="H267" i="3"/>
  <c r="L267" i="3" s="1"/>
  <c r="I267" i="3"/>
  <c r="J267" i="3"/>
  <c r="E268" i="3"/>
  <c r="F268" i="3"/>
  <c r="K268" i="3" s="1"/>
  <c r="G268" i="3"/>
  <c r="H268" i="3"/>
  <c r="L268" i="3" s="1"/>
  <c r="I268" i="3"/>
  <c r="J268" i="3"/>
  <c r="E269" i="3"/>
  <c r="F269" i="3"/>
  <c r="K269" i="3" s="1"/>
  <c r="G269" i="3"/>
  <c r="H269" i="3"/>
  <c r="L269" i="3" s="1"/>
  <c r="I269" i="3"/>
  <c r="J269" i="3"/>
  <c r="E270" i="3"/>
  <c r="F270" i="3"/>
  <c r="K270" i="3" s="1"/>
  <c r="G270" i="3"/>
  <c r="H270" i="3"/>
  <c r="I270" i="3"/>
  <c r="J270" i="3"/>
  <c r="L270" i="3"/>
  <c r="E271" i="3"/>
  <c r="F271" i="3"/>
  <c r="K271" i="3" s="1"/>
  <c r="G271" i="3"/>
  <c r="H271" i="3"/>
  <c r="I271" i="3"/>
  <c r="J271" i="3"/>
  <c r="L271" i="3"/>
  <c r="N271" i="3" s="1"/>
  <c r="P271" i="3"/>
  <c r="T271" i="3"/>
  <c r="X271" i="3"/>
  <c r="AB271" i="3"/>
  <c r="AF271" i="3"/>
  <c r="AJ271" i="3"/>
  <c r="AN271" i="3"/>
  <c r="AR271" i="3"/>
  <c r="AV271" i="3"/>
  <c r="AZ271" i="3"/>
  <c r="BD271" i="3"/>
  <c r="BF271" i="3"/>
  <c r="BH271" i="3"/>
  <c r="E272" i="3"/>
  <c r="F272" i="3"/>
  <c r="K272" i="3" s="1"/>
  <c r="G272" i="3"/>
  <c r="H272" i="3"/>
  <c r="I272" i="3"/>
  <c r="J272" i="3"/>
  <c r="L272" i="3"/>
  <c r="N272" i="3" s="1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E273" i="3"/>
  <c r="F273" i="3"/>
  <c r="K273" i="3" s="1"/>
  <c r="G273" i="3"/>
  <c r="H273" i="3"/>
  <c r="I273" i="3"/>
  <c r="J273" i="3"/>
  <c r="L273" i="3"/>
  <c r="N273" i="3" s="1"/>
  <c r="P273" i="3"/>
  <c r="T273" i="3"/>
  <c r="X273" i="3"/>
  <c r="AB273" i="3"/>
  <c r="AF273" i="3"/>
  <c r="AJ273" i="3"/>
  <c r="AN273" i="3"/>
  <c r="AR273" i="3"/>
  <c r="AV273" i="3"/>
  <c r="AZ273" i="3"/>
  <c r="BD273" i="3"/>
  <c r="BH273" i="3"/>
  <c r="E274" i="3"/>
  <c r="F274" i="3"/>
  <c r="K274" i="3" s="1"/>
  <c r="G274" i="3"/>
  <c r="H274" i="3"/>
  <c r="I274" i="3"/>
  <c r="J274" i="3"/>
  <c r="L274" i="3"/>
  <c r="N274" i="3" s="1"/>
  <c r="P274" i="3"/>
  <c r="T274" i="3"/>
  <c r="X274" i="3"/>
  <c r="AB274" i="3"/>
  <c r="AF274" i="3"/>
  <c r="AJ274" i="3"/>
  <c r="AN274" i="3"/>
  <c r="AR274" i="3"/>
  <c r="AV274" i="3"/>
  <c r="AZ274" i="3"/>
  <c r="BD274" i="3"/>
  <c r="BH274" i="3"/>
  <c r="E275" i="3"/>
  <c r="F275" i="3"/>
  <c r="K275" i="3" s="1"/>
  <c r="G275" i="3"/>
  <c r="H275" i="3"/>
  <c r="I275" i="3"/>
  <c r="J275" i="3"/>
  <c r="L275" i="3"/>
  <c r="N275" i="3" s="1"/>
  <c r="P275" i="3"/>
  <c r="T275" i="3"/>
  <c r="X275" i="3"/>
  <c r="AB275" i="3"/>
  <c r="AF275" i="3"/>
  <c r="AJ275" i="3"/>
  <c r="AN275" i="3"/>
  <c r="AR275" i="3"/>
  <c r="AV275" i="3"/>
  <c r="AZ275" i="3"/>
  <c r="BD275" i="3"/>
  <c r="BH275" i="3"/>
  <c r="E276" i="3"/>
  <c r="F276" i="3"/>
  <c r="K276" i="3" s="1"/>
  <c r="G276" i="3"/>
  <c r="H276" i="3"/>
  <c r="I276" i="3"/>
  <c r="J276" i="3"/>
  <c r="L276" i="3"/>
  <c r="N276" i="3" s="1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E277" i="3"/>
  <c r="F277" i="3"/>
  <c r="K277" i="3" s="1"/>
  <c r="G277" i="3"/>
  <c r="H277" i="3"/>
  <c r="I277" i="3"/>
  <c r="J277" i="3"/>
  <c r="L277" i="3"/>
  <c r="N277" i="3" s="1"/>
  <c r="P277" i="3"/>
  <c r="T277" i="3"/>
  <c r="X277" i="3"/>
  <c r="AB277" i="3"/>
  <c r="AF277" i="3"/>
  <c r="AJ277" i="3"/>
  <c r="AN277" i="3"/>
  <c r="AR277" i="3"/>
  <c r="AV277" i="3"/>
  <c r="AZ277" i="3"/>
  <c r="BD277" i="3"/>
  <c r="BH277" i="3"/>
  <c r="E278" i="3"/>
  <c r="F278" i="3"/>
  <c r="K278" i="3" s="1"/>
  <c r="G278" i="3"/>
  <c r="H278" i="3"/>
  <c r="I278" i="3"/>
  <c r="J278" i="3"/>
  <c r="L278" i="3"/>
  <c r="N278" i="3" s="1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E279" i="3"/>
  <c r="F279" i="3"/>
  <c r="K279" i="3" s="1"/>
  <c r="G279" i="3"/>
  <c r="H279" i="3"/>
  <c r="I279" i="3"/>
  <c r="J279" i="3"/>
  <c r="L279" i="3"/>
  <c r="N279" i="3" s="1"/>
  <c r="P279" i="3"/>
  <c r="T279" i="3"/>
  <c r="X279" i="3"/>
  <c r="AB279" i="3"/>
  <c r="AF279" i="3"/>
  <c r="AJ279" i="3"/>
  <c r="AN279" i="3"/>
  <c r="AR279" i="3"/>
  <c r="AV279" i="3"/>
  <c r="AZ279" i="3"/>
  <c r="BD279" i="3"/>
  <c r="BH279" i="3"/>
  <c r="E280" i="3"/>
  <c r="F280" i="3"/>
  <c r="K280" i="3" s="1"/>
  <c r="G280" i="3"/>
  <c r="H280" i="3"/>
  <c r="I280" i="3"/>
  <c r="J280" i="3"/>
  <c r="L280" i="3"/>
  <c r="N280" i="3" s="1"/>
  <c r="P280" i="3"/>
  <c r="T280" i="3"/>
  <c r="X280" i="3"/>
  <c r="AB280" i="3"/>
  <c r="AF280" i="3"/>
  <c r="AJ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E281" i="3"/>
  <c r="F281" i="3"/>
  <c r="G281" i="3"/>
  <c r="H281" i="3"/>
  <c r="I281" i="3"/>
  <c r="L281" i="3" s="1"/>
  <c r="J281" i="3"/>
  <c r="K281" i="3"/>
  <c r="N281" i="3" s="1"/>
  <c r="E282" i="3"/>
  <c r="F282" i="3"/>
  <c r="G282" i="3"/>
  <c r="H282" i="3"/>
  <c r="I282" i="3"/>
  <c r="L282" i="3" s="1"/>
  <c r="J282" i="3"/>
  <c r="K282" i="3"/>
  <c r="N282" i="3" s="1"/>
  <c r="E283" i="3"/>
  <c r="F283" i="3"/>
  <c r="G283" i="3"/>
  <c r="H283" i="3"/>
  <c r="I283" i="3"/>
  <c r="L283" i="3" s="1"/>
  <c r="J283" i="3"/>
  <c r="K283" i="3"/>
  <c r="N283" i="3" s="1"/>
  <c r="E284" i="3"/>
  <c r="F284" i="3"/>
  <c r="G284" i="3"/>
  <c r="H284" i="3"/>
  <c r="I284" i="3"/>
  <c r="L284" i="3" s="1"/>
  <c r="J284" i="3"/>
  <c r="K284" i="3"/>
  <c r="N284" i="3" s="1"/>
  <c r="E285" i="3"/>
  <c r="F285" i="3"/>
  <c r="G285" i="3"/>
  <c r="H285" i="3"/>
  <c r="I285" i="3"/>
  <c r="L285" i="3" s="1"/>
  <c r="J285" i="3"/>
  <c r="K285" i="3"/>
  <c r="N285" i="3" s="1"/>
  <c r="E286" i="3"/>
  <c r="F286" i="3"/>
  <c r="G286" i="3"/>
  <c r="H286" i="3"/>
  <c r="I286" i="3"/>
  <c r="L286" i="3" s="1"/>
  <c r="J286" i="3"/>
  <c r="K286" i="3"/>
  <c r="N286" i="3" s="1"/>
  <c r="E287" i="3"/>
  <c r="F287" i="3"/>
  <c r="G287" i="3"/>
  <c r="H287" i="3"/>
  <c r="I287" i="3"/>
  <c r="L287" i="3" s="1"/>
  <c r="J287" i="3"/>
  <c r="K287" i="3"/>
  <c r="N287" i="3" s="1"/>
  <c r="E288" i="3"/>
  <c r="F288" i="3"/>
  <c r="G288" i="3"/>
  <c r="H288" i="3"/>
  <c r="I288" i="3"/>
  <c r="L288" i="3" s="1"/>
  <c r="J288" i="3"/>
  <c r="K288" i="3"/>
  <c r="N288" i="3" s="1"/>
  <c r="E289" i="3"/>
  <c r="F289" i="3"/>
  <c r="G289" i="3"/>
  <c r="H289" i="3"/>
  <c r="I289" i="3"/>
  <c r="L289" i="3" s="1"/>
  <c r="J289" i="3"/>
  <c r="K289" i="3"/>
  <c r="N289" i="3" s="1"/>
  <c r="E290" i="3"/>
  <c r="F290" i="3"/>
  <c r="G290" i="3"/>
  <c r="H290" i="3"/>
  <c r="I290" i="3"/>
  <c r="L290" i="3" s="1"/>
  <c r="J290" i="3"/>
  <c r="K290" i="3"/>
  <c r="N290" i="3" s="1"/>
  <c r="E291" i="3"/>
  <c r="F291" i="3"/>
  <c r="G291" i="3"/>
  <c r="H291" i="3"/>
  <c r="I291" i="3"/>
  <c r="L291" i="3" s="1"/>
  <c r="J291" i="3"/>
  <c r="K291" i="3"/>
  <c r="N291" i="3" s="1"/>
  <c r="E292" i="3"/>
  <c r="F292" i="3"/>
  <c r="G292" i="3"/>
  <c r="H292" i="3"/>
  <c r="I292" i="3"/>
  <c r="L292" i="3" s="1"/>
  <c r="J292" i="3"/>
  <c r="K292" i="3"/>
  <c r="N292" i="3" s="1"/>
  <c r="E293" i="3"/>
  <c r="F293" i="3"/>
  <c r="G293" i="3"/>
  <c r="H293" i="3"/>
  <c r="I293" i="3"/>
  <c r="L293" i="3" s="1"/>
  <c r="J293" i="3"/>
  <c r="K293" i="3"/>
  <c r="N293" i="3" s="1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E294" i="3"/>
  <c r="F294" i="3"/>
  <c r="G294" i="3"/>
  <c r="H294" i="3"/>
  <c r="I294" i="3"/>
  <c r="L294" i="3" s="1"/>
  <c r="J294" i="3"/>
  <c r="K294" i="3"/>
  <c r="N294" i="3" s="1"/>
  <c r="M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E295" i="3"/>
  <c r="F295" i="3"/>
  <c r="K295" i="3" s="1"/>
  <c r="G295" i="3"/>
  <c r="H295" i="3"/>
  <c r="I295" i="3"/>
  <c r="J295" i="3"/>
  <c r="E296" i="3"/>
  <c r="F296" i="3"/>
  <c r="K296" i="3" s="1"/>
  <c r="G296" i="3"/>
  <c r="H296" i="3"/>
  <c r="I296" i="3"/>
  <c r="J296" i="3"/>
  <c r="E297" i="3"/>
  <c r="F297" i="3"/>
  <c r="K297" i="3" s="1"/>
  <c r="G297" i="3"/>
  <c r="H297" i="3"/>
  <c r="I297" i="3"/>
  <c r="J297" i="3"/>
  <c r="E298" i="3"/>
  <c r="F298" i="3"/>
  <c r="K298" i="3" s="1"/>
  <c r="G298" i="3"/>
  <c r="H298" i="3"/>
  <c r="I298" i="3"/>
  <c r="J298" i="3"/>
  <c r="E299" i="3"/>
  <c r="F299" i="3"/>
  <c r="K299" i="3" s="1"/>
  <c r="G299" i="3"/>
  <c r="H299" i="3"/>
  <c r="I299" i="3"/>
  <c r="J299" i="3"/>
  <c r="E300" i="3"/>
  <c r="F300" i="3"/>
  <c r="K300" i="3" s="1"/>
  <c r="G300" i="3"/>
  <c r="H300" i="3"/>
  <c r="I300" i="3"/>
  <c r="J300" i="3"/>
  <c r="E301" i="3"/>
  <c r="F301" i="3"/>
  <c r="K301" i="3" s="1"/>
  <c r="G301" i="3"/>
  <c r="H301" i="3"/>
  <c r="I301" i="3"/>
  <c r="J301" i="3"/>
  <c r="E302" i="3"/>
  <c r="F302" i="3"/>
  <c r="K302" i="3" s="1"/>
  <c r="G302" i="3"/>
  <c r="H302" i="3"/>
  <c r="I302" i="3"/>
  <c r="J302" i="3"/>
  <c r="E303" i="3"/>
  <c r="F303" i="3"/>
  <c r="K303" i="3" s="1"/>
  <c r="G303" i="3"/>
  <c r="H303" i="3"/>
  <c r="I303" i="3"/>
  <c r="J303" i="3"/>
  <c r="E304" i="3"/>
  <c r="F304" i="3"/>
  <c r="K304" i="3" s="1"/>
  <c r="G304" i="3"/>
  <c r="H304" i="3"/>
  <c r="I304" i="3"/>
  <c r="J304" i="3"/>
  <c r="E305" i="3"/>
  <c r="F305" i="3"/>
  <c r="K305" i="3" s="1"/>
  <c r="G305" i="3"/>
  <c r="H305" i="3"/>
  <c r="I305" i="3"/>
  <c r="J305" i="3"/>
  <c r="E306" i="3"/>
  <c r="F306" i="3"/>
  <c r="K306" i="3" s="1"/>
  <c r="G306" i="3"/>
  <c r="H306" i="3"/>
  <c r="I306" i="3"/>
  <c r="J306" i="3"/>
  <c r="E307" i="3"/>
  <c r="F307" i="3"/>
  <c r="K307" i="3" s="1"/>
  <c r="G307" i="3"/>
  <c r="H307" i="3"/>
  <c r="I307" i="3"/>
  <c r="J307" i="3"/>
  <c r="E308" i="3"/>
  <c r="F308" i="3"/>
  <c r="K308" i="3" s="1"/>
  <c r="G308" i="3"/>
  <c r="H308" i="3"/>
  <c r="I308" i="3"/>
  <c r="J308" i="3"/>
  <c r="E309" i="3"/>
  <c r="F309" i="3"/>
  <c r="K309" i="3" s="1"/>
  <c r="G309" i="3"/>
  <c r="H309" i="3"/>
  <c r="I309" i="3"/>
  <c r="J309" i="3"/>
  <c r="E310" i="3"/>
  <c r="F310" i="3"/>
  <c r="K310" i="3" s="1"/>
  <c r="G310" i="3"/>
  <c r="H310" i="3"/>
  <c r="I310" i="3"/>
  <c r="J310" i="3"/>
  <c r="E311" i="3"/>
  <c r="F311" i="3"/>
  <c r="K311" i="3" s="1"/>
  <c r="G311" i="3"/>
  <c r="H311" i="3"/>
  <c r="I311" i="3"/>
  <c r="J311" i="3"/>
  <c r="E312" i="3"/>
  <c r="F312" i="3"/>
  <c r="K312" i="3" s="1"/>
  <c r="G312" i="3"/>
  <c r="H312" i="3"/>
  <c r="I312" i="3"/>
  <c r="J312" i="3"/>
  <c r="E313" i="3"/>
  <c r="F313" i="3"/>
  <c r="K313" i="3" s="1"/>
  <c r="G313" i="3"/>
  <c r="H313" i="3"/>
  <c r="I313" i="3"/>
  <c r="J313" i="3"/>
  <c r="E314" i="3"/>
  <c r="F314" i="3"/>
  <c r="K314" i="3" s="1"/>
  <c r="G314" i="3"/>
  <c r="H314" i="3"/>
  <c r="I314" i="3"/>
  <c r="J314" i="3"/>
  <c r="E315" i="3"/>
  <c r="F315" i="3"/>
  <c r="K315" i="3" s="1"/>
  <c r="G315" i="3"/>
  <c r="H315" i="3"/>
  <c r="I315" i="3"/>
  <c r="J315" i="3"/>
  <c r="E316" i="3"/>
  <c r="F316" i="3"/>
  <c r="K316" i="3" s="1"/>
  <c r="G316" i="3"/>
  <c r="H316" i="3"/>
  <c r="I316" i="3"/>
  <c r="J316" i="3"/>
  <c r="E317" i="3"/>
  <c r="F317" i="3"/>
  <c r="K317" i="3" s="1"/>
  <c r="G317" i="3"/>
  <c r="H317" i="3"/>
  <c r="I317" i="3"/>
  <c r="J317" i="3"/>
  <c r="E318" i="3"/>
  <c r="F318" i="3"/>
  <c r="K318" i="3" s="1"/>
  <c r="G318" i="3"/>
  <c r="H318" i="3"/>
  <c r="I318" i="3"/>
  <c r="J318" i="3"/>
  <c r="E319" i="3"/>
  <c r="F319" i="3"/>
  <c r="K319" i="3" s="1"/>
  <c r="G319" i="3"/>
  <c r="H319" i="3"/>
  <c r="L319" i="3" s="1"/>
  <c r="I319" i="3"/>
  <c r="J319" i="3"/>
  <c r="E320" i="3"/>
  <c r="F320" i="3"/>
  <c r="K320" i="3" s="1"/>
  <c r="G320" i="3"/>
  <c r="H320" i="3"/>
  <c r="L320" i="3" s="1"/>
  <c r="I320" i="3"/>
  <c r="J320" i="3"/>
  <c r="E321" i="3"/>
  <c r="F321" i="3"/>
  <c r="K321" i="3" s="1"/>
  <c r="G321" i="3"/>
  <c r="H321" i="3"/>
  <c r="L321" i="3" s="1"/>
  <c r="I321" i="3"/>
  <c r="J321" i="3"/>
  <c r="E322" i="3"/>
  <c r="F322" i="3"/>
  <c r="K322" i="3" s="1"/>
  <c r="G322" i="3"/>
  <c r="H322" i="3"/>
  <c r="L322" i="3" s="1"/>
  <c r="I322" i="3"/>
  <c r="J322" i="3"/>
  <c r="E323" i="3"/>
  <c r="F323" i="3"/>
  <c r="K323" i="3" s="1"/>
  <c r="G323" i="3"/>
  <c r="H323" i="3"/>
  <c r="L323" i="3" s="1"/>
  <c r="I323" i="3"/>
  <c r="J323" i="3"/>
  <c r="E324" i="3"/>
  <c r="F324" i="3"/>
  <c r="K324" i="3" s="1"/>
  <c r="G324" i="3"/>
  <c r="H324" i="3"/>
  <c r="L324" i="3" s="1"/>
  <c r="I324" i="3"/>
  <c r="J324" i="3"/>
  <c r="E325" i="3"/>
  <c r="F325" i="3"/>
  <c r="K325" i="3" s="1"/>
  <c r="G325" i="3"/>
  <c r="H325" i="3"/>
  <c r="L325" i="3" s="1"/>
  <c r="I325" i="3"/>
  <c r="J325" i="3"/>
  <c r="E326" i="3"/>
  <c r="F326" i="3"/>
  <c r="K326" i="3" s="1"/>
  <c r="G326" i="3"/>
  <c r="H326" i="3"/>
  <c r="L326" i="3" s="1"/>
  <c r="I326" i="3"/>
  <c r="J326" i="3"/>
  <c r="E327" i="3"/>
  <c r="F327" i="3"/>
  <c r="K327" i="3" s="1"/>
  <c r="G327" i="3"/>
  <c r="H327" i="3"/>
  <c r="L327" i="3" s="1"/>
  <c r="I327" i="3"/>
  <c r="J327" i="3"/>
  <c r="E328" i="3"/>
  <c r="F328" i="3"/>
  <c r="K328" i="3" s="1"/>
  <c r="G328" i="3"/>
  <c r="H328" i="3"/>
  <c r="L328" i="3" s="1"/>
  <c r="I328" i="3"/>
  <c r="J328" i="3"/>
  <c r="E329" i="3"/>
  <c r="F329" i="3"/>
  <c r="K329" i="3" s="1"/>
  <c r="G329" i="3"/>
  <c r="H329" i="3"/>
  <c r="L329" i="3" s="1"/>
  <c r="I329" i="3"/>
  <c r="J329" i="3"/>
  <c r="E330" i="3"/>
  <c r="F330" i="3"/>
  <c r="K330" i="3" s="1"/>
  <c r="G330" i="3"/>
  <c r="H330" i="3"/>
  <c r="L330" i="3" s="1"/>
  <c r="I330" i="3"/>
  <c r="J330" i="3"/>
  <c r="E331" i="3"/>
  <c r="F331" i="3"/>
  <c r="K331" i="3" s="1"/>
  <c r="G331" i="3"/>
  <c r="H331" i="3"/>
  <c r="L331" i="3" s="1"/>
  <c r="I331" i="3"/>
  <c r="J331" i="3"/>
  <c r="E332" i="3"/>
  <c r="F332" i="3"/>
  <c r="K332" i="3" s="1"/>
  <c r="G332" i="3"/>
  <c r="H332" i="3"/>
  <c r="I332" i="3"/>
  <c r="J332" i="3"/>
  <c r="L332" i="3"/>
  <c r="E333" i="3"/>
  <c r="F333" i="3"/>
  <c r="K333" i="3" s="1"/>
  <c r="G333" i="3"/>
  <c r="H333" i="3"/>
  <c r="I333" i="3"/>
  <c r="J333" i="3"/>
  <c r="L333" i="3"/>
  <c r="E334" i="3"/>
  <c r="F334" i="3"/>
  <c r="K334" i="3" s="1"/>
  <c r="G334" i="3"/>
  <c r="H334" i="3"/>
  <c r="I334" i="3"/>
  <c r="J334" i="3"/>
  <c r="L334" i="3"/>
  <c r="E335" i="3"/>
  <c r="F335" i="3"/>
  <c r="K335" i="3" s="1"/>
  <c r="G335" i="3"/>
  <c r="H335" i="3"/>
  <c r="I335" i="3"/>
  <c r="J335" i="3"/>
  <c r="L335" i="3"/>
  <c r="E336" i="3"/>
  <c r="F336" i="3"/>
  <c r="K336" i="3" s="1"/>
  <c r="G336" i="3"/>
  <c r="H336" i="3"/>
  <c r="I336" i="3"/>
  <c r="J336" i="3"/>
  <c r="L336" i="3"/>
  <c r="E337" i="3"/>
  <c r="F337" i="3"/>
  <c r="K337" i="3" s="1"/>
  <c r="G337" i="3"/>
  <c r="H337" i="3"/>
  <c r="I337" i="3"/>
  <c r="J337" i="3"/>
  <c r="L337" i="3"/>
  <c r="E338" i="3"/>
  <c r="F338" i="3"/>
  <c r="K338" i="3" s="1"/>
  <c r="G338" i="3"/>
  <c r="H338" i="3"/>
  <c r="I338" i="3"/>
  <c r="J338" i="3"/>
  <c r="L338" i="3"/>
  <c r="E339" i="3"/>
  <c r="F339" i="3"/>
  <c r="K339" i="3" s="1"/>
  <c r="G339" i="3"/>
  <c r="H339" i="3"/>
  <c r="I339" i="3"/>
  <c r="J339" i="3"/>
  <c r="L339" i="3"/>
  <c r="E340" i="3"/>
  <c r="F340" i="3"/>
  <c r="K340" i="3" s="1"/>
  <c r="G340" i="3"/>
  <c r="H340" i="3"/>
  <c r="I340" i="3"/>
  <c r="J340" i="3"/>
  <c r="L340" i="3"/>
  <c r="E341" i="3"/>
  <c r="F341" i="3"/>
  <c r="K341" i="3" s="1"/>
  <c r="G341" i="3"/>
  <c r="H341" i="3"/>
  <c r="I341" i="3"/>
  <c r="J341" i="3"/>
  <c r="L341" i="3"/>
  <c r="E342" i="3"/>
  <c r="F342" i="3"/>
  <c r="K342" i="3" s="1"/>
  <c r="G342" i="3"/>
  <c r="H342" i="3"/>
  <c r="I342" i="3"/>
  <c r="J342" i="3"/>
  <c r="L342" i="3"/>
  <c r="E343" i="3"/>
  <c r="F343" i="3"/>
  <c r="K343" i="3" s="1"/>
  <c r="G343" i="3"/>
  <c r="H343" i="3"/>
  <c r="I343" i="3"/>
  <c r="J343" i="3"/>
  <c r="L343" i="3"/>
  <c r="E344" i="3"/>
  <c r="F344" i="3"/>
  <c r="K344" i="3" s="1"/>
  <c r="G344" i="3"/>
  <c r="H344" i="3"/>
  <c r="I344" i="3"/>
  <c r="J344" i="3"/>
  <c r="L344" i="3"/>
  <c r="E345" i="3"/>
  <c r="F345" i="3"/>
  <c r="K345" i="3" s="1"/>
  <c r="G345" i="3"/>
  <c r="H345" i="3"/>
  <c r="I345" i="3"/>
  <c r="J345" i="3"/>
  <c r="L345" i="3"/>
  <c r="E346" i="3"/>
  <c r="F346" i="3"/>
  <c r="K346" i="3" s="1"/>
  <c r="G346" i="3"/>
  <c r="H346" i="3"/>
  <c r="I346" i="3"/>
  <c r="J346" i="3"/>
  <c r="L346" i="3"/>
  <c r="E347" i="3"/>
  <c r="F347" i="3"/>
  <c r="K347" i="3" s="1"/>
  <c r="G347" i="3"/>
  <c r="H347" i="3"/>
  <c r="I347" i="3"/>
  <c r="J347" i="3"/>
  <c r="L347" i="3"/>
  <c r="E348" i="3"/>
  <c r="F348" i="3"/>
  <c r="K348" i="3" s="1"/>
  <c r="G348" i="3"/>
  <c r="H348" i="3"/>
  <c r="I348" i="3"/>
  <c r="J348" i="3"/>
  <c r="L348" i="3"/>
  <c r="E349" i="3"/>
  <c r="F349" i="3"/>
  <c r="K349" i="3" s="1"/>
  <c r="G349" i="3"/>
  <c r="H349" i="3"/>
  <c r="I349" i="3"/>
  <c r="J349" i="3"/>
  <c r="L349" i="3"/>
  <c r="E350" i="3"/>
  <c r="F350" i="3"/>
  <c r="K350" i="3" s="1"/>
  <c r="G350" i="3"/>
  <c r="H350" i="3"/>
  <c r="I350" i="3"/>
  <c r="J350" i="3"/>
  <c r="L350" i="3"/>
  <c r="E351" i="3"/>
  <c r="F351" i="3"/>
  <c r="K351" i="3" s="1"/>
  <c r="G351" i="3"/>
  <c r="H351" i="3"/>
  <c r="I351" i="3"/>
  <c r="J351" i="3"/>
  <c r="L351" i="3"/>
  <c r="E352" i="3"/>
  <c r="F352" i="3"/>
  <c r="K352" i="3" s="1"/>
  <c r="G352" i="3"/>
  <c r="H352" i="3"/>
  <c r="I352" i="3"/>
  <c r="J352" i="3"/>
  <c r="L352" i="3"/>
  <c r="E353" i="3"/>
  <c r="F353" i="3"/>
  <c r="K353" i="3" s="1"/>
  <c r="G353" i="3"/>
  <c r="H353" i="3"/>
  <c r="I353" i="3"/>
  <c r="J353" i="3"/>
  <c r="L353" i="3"/>
  <c r="N353" i="3" s="1"/>
  <c r="P353" i="3"/>
  <c r="T353" i="3"/>
  <c r="X353" i="3"/>
  <c r="AB353" i="3"/>
  <c r="AF353" i="3"/>
  <c r="AJ353" i="3"/>
  <c r="AN353" i="3"/>
  <c r="AR353" i="3"/>
  <c r="AV353" i="3"/>
  <c r="AZ353" i="3"/>
  <c r="BD353" i="3"/>
  <c r="BH353" i="3"/>
  <c r="E354" i="3"/>
  <c r="F354" i="3"/>
  <c r="K354" i="3" s="1"/>
  <c r="G354" i="3"/>
  <c r="H354" i="3"/>
  <c r="L354" i="3" s="1"/>
  <c r="I354" i="3"/>
  <c r="J354" i="3"/>
  <c r="E355" i="3"/>
  <c r="F355" i="3"/>
  <c r="K355" i="3" s="1"/>
  <c r="G355" i="3"/>
  <c r="H355" i="3"/>
  <c r="L355" i="3" s="1"/>
  <c r="I355" i="3"/>
  <c r="J355" i="3"/>
  <c r="E356" i="3"/>
  <c r="F356" i="3"/>
  <c r="K356" i="3" s="1"/>
  <c r="G356" i="3"/>
  <c r="H356" i="3"/>
  <c r="L356" i="3" s="1"/>
  <c r="I356" i="3"/>
  <c r="J356" i="3"/>
  <c r="E357" i="3"/>
  <c r="F357" i="3"/>
  <c r="K357" i="3" s="1"/>
  <c r="G357" i="3"/>
  <c r="H357" i="3"/>
  <c r="L357" i="3" s="1"/>
  <c r="I357" i="3"/>
  <c r="J357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F360" i="3"/>
  <c r="K360" i="3" s="1"/>
  <c r="G360" i="3"/>
  <c r="H360" i="3"/>
  <c r="L360" i="3" s="1"/>
  <c r="I360" i="3"/>
  <c r="J360" i="3"/>
  <c r="E361" i="3"/>
  <c r="F361" i="3"/>
  <c r="K361" i="3" s="1"/>
  <c r="G361" i="3"/>
  <c r="H361" i="3"/>
  <c r="L361" i="3" s="1"/>
  <c r="I361" i="3"/>
  <c r="J361" i="3"/>
  <c r="E362" i="3"/>
  <c r="F362" i="3"/>
  <c r="K362" i="3" s="1"/>
  <c r="G362" i="3"/>
  <c r="H362" i="3"/>
  <c r="L362" i="3" s="1"/>
  <c r="I362" i="3"/>
  <c r="J362" i="3"/>
  <c r="E363" i="3"/>
  <c r="F363" i="3"/>
  <c r="K363" i="3" s="1"/>
  <c r="G363" i="3"/>
  <c r="H363" i="3"/>
  <c r="L363" i="3" s="1"/>
  <c r="I363" i="3"/>
  <c r="J363" i="3"/>
  <c r="E364" i="3"/>
  <c r="F364" i="3"/>
  <c r="K364" i="3" s="1"/>
  <c r="G364" i="3"/>
  <c r="H364" i="3"/>
  <c r="L364" i="3" s="1"/>
  <c r="I364" i="3"/>
  <c r="J364" i="3"/>
  <c r="E365" i="3"/>
  <c r="F365" i="3"/>
  <c r="K365" i="3" s="1"/>
  <c r="G365" i="3"/>
  <c r="H365" i="3"/>
  <c r="L365" i="3" s="1"/>
  <c r="I365" i="3"/>
  <c r="J365" i="3"/>
  <c r="E366" i="3"/>
  <c r="F366" i="3"/>
  <c r="K366" i="3" s="1"/>
  <c r="G366" i="3"/>
  <c r="H366" i="3"/>
  <c r="L366" i="3" s="1"/>
  <c r="I366" i="3"/>
  <c r="J366" i="3"/>
  <c r="E367" i="3"/>
  <c r="F367" i="3"/>
  <c r="K367" i="3" s="1"/>
  <c r="G367" i="3"/>
  <c r="H367" i="3"/>
  <c r="I367" i="3"/>
  <c r="J367" i="3"/>
  <c r="L367" i="3"/>
  <c r="E368" i="3"/>
  <c r="F368" i="3"/>
  <c r="K368" i="3" s="1"/>
  <c r="G368" i="3"/>
  <c r="H368" i="3"/>
  <c r="I368" i="3"/>
  <c r="J368" i="3"/>
  <c r="L368" i="3"/>
  <c r="E369" i="3"/>
  <c r="F369" i="3"/>
  <c r="K369" i="3" s="1"/>
  <c r="G369" i="3"/>
  <c r="H369" i="3"/>
  <c r="I369" i="3"/>
  <c r="J369" i="3"/>
  <c r="L369" i="3"/>
  <c r="E370" i="3"/>
  <c r="F370" i="3"/>
  <c r="K370" i="3" s="1"/>
  <c r="G370" i="3"/>
  <c r="H370" i="3"/>
  <c r="I370" i="3"/>
  <c r="J370" i="3"/>
  <c r="L370" i="3"/>
  <c r="E371" i="3"/>
  <c r="F371" i="3"/>
  <c r="K371" i="3" s="1"/>
  <c r="G371" i="3"/>
  <c r="H371" i="3"/>
  <c r="I371" i="3"/>
  <c r="J371" i="3"/>
  <c r="L371" i="3"/>
  <c r="E372" i="3"/>
  <c r="F372" i="3"/>
  <c r="K372" i="3" s="1"/>
  <c r="G372" i="3"/>
  <c r="H372" i="3"/>
  <c r="I372" i="3"/>
  <c r="J372" i="3"/>
  <c r="L372" i="3"/>
  <c r="E373" i="3"/>
  <c r="F373" i="3"/>
  <c r="K373" i="3" s="1"/>
  <c r="G373" i="3"/>
  <c r="H373" i="3"/>
  <c r="I373" i="3"/>
  <c r="J373" i="3"/>
  <c r="L373" i="3"/>
  <c r="E374" i="3"/>
  <c r="F374" i="3"/>
  <c r="K374" i="3" s="1"/>
  <c r="G374" i="3"/>
  <c r="H374" i="3"/>
  <c r="I374" i="3"/>
  <c r="J374" i="3"/>
  <c r="L374" i="3"/>
  <c r="E375" i="3"/>
  <c r="F375" i="3"/>
  <c r="K375" i="3" s="1"/>
  <c r="G375" i="3"/>
  <c r="H375" i="3"/>
  <c r="I375" i="3"/>
  <c r="J375" i="3"/>
  <c r="L375" i="3"/>
  <c r="E376" i="3"/>
  <c r="F376" i="3"/>
  <c r="K376" i="3" s="1"/>
  <c r="G376" i="3"/>
  <c r="H376" i="3"/>
  <c r="I376" i="3"/>
  <c r="J376" i="3"/>
  <c r="L376" i="3"/>
  <c r="E377" i="3"/>
  <c r="F377" i="3"/>
  <c r="K377" i="3" s="1"/>
  <c r="G377" i="3"/>
  <c r="H377" i="3"/>
  <c r="I377" i="3"/>
  <c r="J377" i="3"/>
  <c r="L377" i="3"/>
  <c r="E378" i="3"/>
  <c r="F378" i="3"/>
  <c r="K378" i="3" s="1"/>
  <c r="G378" i="3"/>
  <c r="H378" i="3"/>
  <c r="I378" i="3"/>
  <c r="J378" i="3"/>
  <c r="L378" i="3"/>
  <c r="E379" i="3"/>
  <c r="F379" i="3"/>
  <c r="K379" i="3" s="1"/>
  <c r="G379" i="3"/>
  <c r="H379" i="3"/>
  <c r="I379" i="3"/>
  <c r="J379" i="3"/>
  <c r="L379" i="3"/>
  <c r="E380" i="3"/>
  <c r="F380" i="3"/>
  <c r="K380" i="3" s="1"/>
  <c r="G380" i="3"/>
  <c r="H380" i="3"/>
  <c r="I380" i="3"/>
  <c r="J380" i="3"/>
  <c r="L380" i="3"/>
  <c r="E381" i="3"/>
  <c r="F381" i="3"/>
  <c r="K381" i="3" s="1"/>
  <c r="G381" i="3"/>
  <c r="H381" i="3"/>
  <c r="I381" i="3"/>
  <c r="J381" i="3"/>
  <c r="L381" i="3"/>
  <c r="E382" i="3"/>
  <c r="F382" i="3"/>
  <c r="K382" i="3" s="1"/>
  <c r="G382" i="3"/>
  <c r="H382" i="3"/>
  <c r="I382" i="3"/>
  <c r="J382" i="3"/>
  <c r="L382" i="3"/>
  <c r="E383" i="3"/>
  <c r="F383" i="3"/>
  <c r="K383" i="3" s="1"/>
  <c r="G383" i="3"/>
  <c r="H383" i="3"/>
  <c r="I383" i="3"/>
  <c r="J383" i="3"/>
  <c r="L383" i="3"/>
  <c r="E384" i="3"/>
  <c r="F384" i="3"/>
  <c r="K384" i="3" s="1"/>
  <c r="G384" i="3"/>
  <c r="H384" i="3"/>
  <c r="I384" i="3"/>
  <c r="J384" i="3"/>
  <c r="L384" i="3"/>
  <c r="E385" i="3"/>
  <c r="F385" i="3"/>
  <c r="K385" i="3" s="1"/>
  <c r="G385" i="3"/>
  <c r="H385" i="3"/>
  <c r="I385" i="3"/>
  <c r="J385" i="3"/>
  <c r="L385" i="3"/>
  <c r="E386" i="3"/>
  <c r="F386" i="3"/>
  <c r="K386" i="3" s="1"/>
  <c r="G386" i="3"/>
  <c r="H386" i="3"/>
  <c r="I386" i="3"/>
  <c r="J386" i="3"/>
  <c r="L386" i="3"/>
  <c r="E387" i="3"/>
  <c r="F387" i="3"/>
  <c r="K387" i="3" s="1"/>
  <c r="G387" i="3"/>
  <c r="H387" i="3"/>
  <c r="I387" i="3"/>
  <c r="J387" i="3"/>
  <c r="L387" i="3"/>
  <c r="E388" i="3"/>
  <c r="F388" i="3"/>
  <c r="K388" i="3" s="1"/>
  <c r="G388" i="3"/>
  <c r="H388" i="3"/>
  <c r="I388" i="3"/>
  <c r="J388" i="3"/>
  <c r="L388" i="3"/>
  <c r="E389" i="3"/>
  <c r="F389" i="3"/>
  <c r="K389" i="3" s="1"/>
  <c r="G389" i="3"/>
  <c r="H389" i="3"/>
  <c r="I389" i="3"/>
  <c r="J389" i="3"/>
  <c r="L389" i="3"/>
  <c r="E390" i="3"/>
  <c r="F390" i="3"/>
  <c r="K390" i="3" s="1"/>
  <c r="G390" i="3"/>
  <c r="H390" i="3"/>
  <c r="I390" i="3"/>
  <c r="J390" i="3"/>
  <c r="L390" i="3"/>
  <c r="E391" i="3"/>
  <c r="F391" i="3"/>
  <c r="K391" i="3" s="1"/>
  <c r="G391" i="3"/>
  <c r="H391" i="3"/>
  <c r="I391" i="3"/>
  <c r="J391" i="3"/>
  <c r="L391" i="3"/>
  <c r="E392" i="3"/>
  <c r="F392" i="3"/>
  <c r="K392" i="3" s="1"/>
  <c r="G392" i="3"/>
  <c r="H392" i="3"/>
  <c r="I392" i="3"/>
  <c r="J392" i="3"/>
  <c r="L392" i="3"/>
  <c r="E393" i="3"/>
  <c r="F393" i="3"/>
  <c r="K393" i="3" s="1"/>
  <c r="G393" i="3"/>
  <c r="H393" i="3"/>
  <c r="I393" i="3"/>
  <c r="J393" i="3"/>
  <c r="L393" i="3"/>
  <c r="E394" i="3"/>
  <c r="F394" i="3"/>
  <c r="K394" i="3" s="1"/>
  <c r="G394" i="3"/>
  <c r="H394" i="3"/>
  <c r="I394" i="3"/>
  <c r="J394" i="3"/>
  <c r="L394" i="3"/>
  <c r="E395" i="3"/>
  <c r="F395" i="3"/>
  <c r="K395" i="3" s="1"/>
  <c r="G395" i="3"/>
  <c r="H395" i="3"/>
  <c r="I395" i="3"/>
  <c r="J395" i="3"/>
  <c r="L395" i="3"/>
  <c r="E396" i="3"/>
  <c r="F396" i="3"/>
  <c r="K396" i="3" s="1"/>
  <c r="G396" i="3"/>
  <c r="H396" i="3"/>
  <c r="I396" i="3"/>
  <c r="J396" i="3"/>
  <c r="L396" i="3"/>
  <c r="E397" i="3"/>
  <c r="F397" i="3"/>
  <c r="K397" i="3" s="1"/>
  <c r="G397" i="3"/>
  <c r="H397" i="3"/>
  <c r="I397" i="3"/>
  <c r="J397" i="3"/>
  <c r="L397" i="3"/>
  <c r="E398" i="3"/>
  <c r="F398" i="3"/>
  <c r="K398" i="3" s="1"/>
  <c r="G398" i="3"/>
  <c r="H398" i="3"/>
  <c r="I398" i="3"/>
  <c r="J398" i="3"/>
  <c r="L398" i="3"/>
  <c r="E399" i="3"/>
  <c r="F399" i="3"/>
  <c r="K399" i="3" s="1"/>
  <c r="G399" i="3"/>
  <c r="H399" i="3"/>
  <c r="I399" i="3"/>
  <c r="J399" i="3"/>
  <c r="L399" i="3"/>
  <c r="E400" i="3"/>
  <c r="F400" i="3"/>
  <c r="K400" i="3" s="1"/>
  <c r="G400" i="3"/>
  <c r="H400" i="3"/>
  <c r="I400" i="3"/>
  <c r="J400" i="3"/>
  <c r="L400" i="3"/>
  <c r="E401" i="3"/>
  <c r="F401" i="3"/>
  <c r="K401" i="3" s="1"/>
  <c r="G401" i="3"/>
  <c r="H401" i="3"/>
  <c r="I401" i="3"/>
  <c r="J401" i="3"/>
  <c r="L401" i="3"/>
  <c r="E402" i="3"/>
  <c r="F402" i="3"/>
  <c r="K402" i="3" s="1"/>
  <c r="G402" i="3"/>
  <c r="H402" i="3"/>
  <c r="I402" i="3"/>
  <c r="J402" i="3"/>
  <c r="L402" i="3"/>
  <c r="E403" i="3"/>
  <c r="F403" i="3"/>
  <c r="K403" i="3" s="1"/>
  <c r="G403" i="3"/>
  <c r="H403" i="3"/>
  <c r="I403" i="3"/>
  <c r="J403" i="3"/>
  <c r="L403" i="3"/>
  <c r="E404" i="3"/>
  <c r="F404" i="3"/>
  <c r="K404" i="3" s="1"/>
  <c r="G404" i="3"/>
  <c r="H404" i="3"/>
  <c r="I404" i="3"/>
  <c r="J404" i="3"/>
  <c r="L404" i="3"/>
  <c r="E405" i="3"/>
  <c r="F405" i="3"/>
  <c r="K405" i="3" s="1"/>
  <c r="G405" i="3"/>
  <c r="H405" i="3"/>
  <c r="I405" i="3"/>
  <c r="J405" i="3"/>
  <c r="L405" i="3"/>
  <c r="E406" i="3"/>
  <c r="F406" i="3"/>
  <c r="K406" i="3" s="1"/>
  <c r="G406" i="3"/>
  <c r="H406" i="3"/>
  <c r="I406" i="3"/>
  <c r="J406" i="3"/>
  <c r="L406" i="3"/>
  <c r="E407" i="3"/>
  <c r="F407" i="3"/>
  <c r="K407" i="3" s="1"/>
  <c r="G407" i="3"/>
  <c r="H407" i="3"/>
  <c r="I407" i="3"/>
  <c r="J407" i="3"/>
  <c r="L407" i="3"/>
  <c r="E408" i="3"/>
  <c r="F408" i="3"/>
  <c r="K408" i="3" s="1"/>
  <c r="G408" i="3"/>
  <c r="H408" i="3"/>
  <c r="I408" i="3"/>
  <c r="J408" i="3"/>
  <c r="L408" i="3"/>
  <c r="E409" i="3"/>
  <c r="F409" i="3"/>
  <c r="K409" i="3" s="1"/>
  <c r="BH409" i="3" s="1"/>
  <c r="G409" i="3"/>
  <c r="H409" i="3"/>
  <c r="I409" i="3"/>
  <c r="J409" i="3"/>
  <c r="L409" i="3"/>
  <c r="BF409" i="3"/>
  <c r="E410" i="3"/>
  <c r="F410" i="3"/>
  <c r="K410" i="3" s="1"/>
  <c r="G410" i="3"/>
  <c r="H410" i="3"/>
  <c r="L410" i="3" s="1"/>
  <c r="I410" i="3"/>
  <c r="J410" i="3"/>
  <c r="E411" i="3"/>
  <c r="F411" i="3"/>
  <c r="K411" i="3" s="1"/>
  <c r="G411" i="3"/>
  <c r="H411" i="3"/>
  <c r="L411" i="3" s="1"/>
  <c r="I411" i="3"/>
  <c r="J411" i="3"/>
  <c r="E412" i="3"/>
  <c r="F412" i="3"/>
  <c r="K412" i="3" s="1"/>
  <c r="G412" i="3"/>
  <c r="H412" i="3"/>
  <c r="L412" i="3" s="1"/>
  <c r="I412" i="3"/>
  <c r="J412" i="3"/>
  <c r="E413" i="3"/>
  <c r="F413" i="3"/>
  <c r="K413" i="3" s="1"/>
  <c r="G413" i="3"/>
  <c r="H413" i="3"/>
  <c r="L413" i="3" s="1"/>
  <c r="I413" i="3"/>
  <c r="J413" i="3"/>
  <c r="E414" i="3"/>
  <c r="F414" i="3"/>
  <c r="K414" i="3" s="1"/>
  <c r="G414" i="3"/>
  <c r="H414" i="3"/>
  <c r="L414" i="3" s="1"/>
  <c r="I414" i="3"/>
  <c r="J414" i="3"/>
  <c r="E415" i="3"/>
  <c r="F415" i="3"/>
  <c r="K415" i="3" s="1"/>
  <c r="G415" i="3"/>
  <c r="H415" i="3"/>
  <c r="L415" i="3" s="1"/>
  <c r="I415" i="3"/>
  <c r="J415" i="3"/>
  <c r="E416" i="3"/>
  <c r="F416" i="3"/>
  <c r="K416" i="3" s="1"/>
  <c r="G416" i="3"/>
  <c r="H416" i="3"/>
  <c r="L416" i="3" s="1"/>
  <c r="I416" i="3"/>
  <c r="J416" i="3"/>
  <c r="E417" i="3"/>
  <c r="F417" i="3"/>
  <c r="K417" i="3" s="1"/>
  <c r="G417" i="3"/>
  <c r="H417" i="3"/>
  <c r="L417" i="3" s="1"/>
  <c r="I417" i="3"/>
  <c r="J417" i="3"/>
  <c r="E418" i="3"/>
  <c r="F418" i="3"/>
  <c r="K418" i="3" s="1"/>
  <c r="G418" i="3"/>
  <c r="H418" i="3"/>
  <c r="L418" i="3" s="1"/>
  <c r="I418" i="3"/>
  <c r="J418" i="3"/>
  <c r="E419" i="3"/>
  <c r="F419" i="3"/>
  <c r="K419" i="3" s="1"/>
  <c r="G419" i="3"/>
  <c r="H419" i="3"/>
  <c r="I419" i="3"/>
  <c r="J419" i="3"/>
  <c r="L419" i="3"/>
  <c r="E420" i="3"/>
  <c r="F420" i="3"/>
  <c r="K420" i="3" s="1"/>
  <c r="G420" i="3"/>
  <c r="H420" i="3"/>
  <c r="I420" i="3"/>
  <c r="J420" i="3"/>
  <c r="L420" i="3"/>
  <c r="E421" i="3"/>
  <c r="F421" i="3"/>
  <c r="K421" i="3" s="1"/>
  <c r="G421" i="3"/>
  <c r="H421" i="3"/>
  <c r="I421" i="3"/>
  <c r="J421" i="3"/>
  <c r="L421" i="3"/>
  <c r="E422" i="3"/>
  <c r="F422" i="3"/>
  <c r="K422" i="3" s="1"/>
  <c r="G422" i="3"/>
  <c r="H422" i="3"/>
  <c r="I422" i="3"/>
  <c r="J422" i="3"/>
  <c r="L422" i="3"/>
  <c r="E423" i="3"/>
  <c r="F423" i="3"/>
  <c r="K423" i="3" s="1"/>
  <c r="G423" i="3"/>
  <c r="H423" i="3"/>
  <c r="I423" i="3"/>
  <c r="J423" i="3"/>
  <c r="L423" i="3"/>
  <c r="E424" i="3"/>
  <c r="F424" i="3"/>
  <c r="K424" i="3" s="1"/>
  <c r="G424" i="3"/>
  <c r="H424" i="3"/>
  <c r="I424" i="3"/>
  <c r="J424" i="3"/>
  <c r="L424" i="3"/>
  <c r="E425" i="3"/>
  <c r="F425" i="3"/>
  <c r="K425" i="3" s="1"/>
  <c r="G425" i="3"/>
  <c r="H425" i="3"/>
  <c r="I425" i="3"/>
  <c r="J425" i="3"/>
  <c r="L425" i="3"/>
  <c r="E426" i="3"/>
  <c r="F426" i="3"/>
  <c r="K426" i="3" s="1"/>
  <c r="G426" i="3"/>
  <c r="H426" i="3"/>
  <c r="I426" i="3"/>
  <c r="J426" i="3"/>
  <c r="L426" i="3"/>
  <c r="E427" i="3"/>
  <c r="F427" i="3"/>
  <c r="K427" i="3" s="1"/>
  <c r="G427" i="3"/>
  <c r="H427" i="3"/>
  <c r="I427" i="3"/>
  <c r="J427" i="3"/>
  <c r="L427" i="3"/>
  <c r="E428" i="3"/>
  <c r="F428" i="3"/>
  <c r="K428" i="3" s="1"/>
  <c r="G428" i="3"/>
  <c r="H428" i="3"/>
  <c r="I428" i="3"/>
  <c r="J428" i="3"/>
  <c r="L428" i="3" s="1"/>
  <c r="E429" i="3"/>
  <c r="F429" i="3"/>
  <c r="K429" i="3" s="1"/>
  <c r="G429" i="3"/>
  <c r="H429" i="3"/>
  <c r="I429" i="3"/>
  <c r="J429" i="3"/>
  <c r="L429" i="3" s="1"/>
  <c r="E430" i="3"/>
  <c r="F430" i="3"/>
  <c r="K430" i="3" s="1"/>
  <c r="G430" i="3"/>
  <c r="H430" i="3"/>
  <c r="I430" i="3"/>
  <c r="J430" i="3"/>
  <c r="L430" i="3" s="1"/>
  <c r="E431" i="3"/>
  <c r="F431" i="3"/>
  <c r="K431" i="3" s="1"/>
  <c r="G431" i="3"/>
  <c r="H431" i="3"/>
  <c r="I431" i="3"/>
  <c r="J431" i="3"/>
  <c r="L431" i="3" s="1"/>
  <c r="E432" i="3"/>
  <c r="F432" i="3"/>
  <c r="K432" i="3" s="1"/>
  <c r="G432" i="3"/>
  <c r="H432" i="3"/>
  <c r="I432" i="3"/>
  <c r="J432" i="3"/>
  <c r="L432" i="3" s="1"/>
  <c r="E433" i="3"/>
  <c r="F433" i="3"/>
  <c r="K433" i="3" s="1"/>
  <c r="G433" i="3"/>
  <c r="H433" i="3"/>
  <c r="I433" i="3"/>
  <c r="J433" i="3"/>
  <c r="L433" i="3" s="1"/>
  <c r="E434" i="3"/>
  <c r="F434" i="3"/>
  <c r="K434" i="3" s="1"/>
  <c r="G434" i="3"/>
  <c r="H434" i="3"/>
  <c r="I434" i="3"/>
  <c r="J434" i="3"/>
  <c r="L434" i="3" s="1"/>
  <c r="E435" i="3"/>
  <c r="F435" i="3"/>
  <c r="K435" i="3" s="1"/>
  <c r="G435" i="3"/>
  <c r="H435" i="3"/>
  <c r="I435" i="3"/>
  <c r="J435" i="3"/>
  <c r="L435" i="3" s="1"/>
  <c r="E436" i="3"/>
  <c r="F436" i="3"/>
  <c r="K436" i="3" s="1"/>
  <c r="G436" i="3"/>
  <c r="H436" i="3"/>
  <c r="I436" i="3"/>
  <c r="J436" i="3"/>
  <c r="L436" i="3" s="1"/>
  <c r="N427" i="3" l="1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M427" i="3"/>
  <c r="O427" i="3"/>
  <c r="Q427" i="3"/>
  <c r="S427" i="3"/>
  <c r="U427" i="3"/>
  <c r="W427" i="3"/>
  <c r="Y427" i="3"/>
  <c r="AA427" i="3"/>
  <c r="AC427" i="3"/>
  <c r="AE427" i="3"/>
  <c r="AG427" i="3"/>
  <c r="AI427" i="3"/>
  <c r="AK427" i="3"/>
  <c r="AM427" i="3"/>
  <c r="AO427" i="3"/>
  <c r="AQ427" i="3"/>
  <c r="AS427" i="3"/>
  <c r="AU427" i="3"/>
  <c r="AW427" i="3"/>
  <c r="AY427" i="3"/>
  <c r="BA427" i="3"/>
  <c r="BC427" i="3"/>
  <c r="BE427" i="3"/>
  <c r="BG427" i="3"/>
  <c r="BI427" i="3"/>
  <c r="N436" i="3"/>
  <c r="BJ436" i="3" s="1"/>
  <c r="P436" i="3"/>
  <c r="R436" i="3"/>
  <c r="T436" i="3"/>
  <c r="V436" i="3"/>
  <c r="X436" i="3"/>
  <c r="Z436" i="3"/>
  <c r="AB436" i="3"/>
  <c r="AD436" i="3"/>
  <c r="AF436" i="3"/>
  <c r="AH436" i="3"/>
  <c r="AJ436" i="3"/>
  <c r="AL436" i="3"/>
  <c r="AN436" i="3"/>
  <c r="AP436" i="3"/>
  <c r="AR436" i="3"/>
  <c r="AT436" i="3"/>
  <c r="AV436" i="3"/>
  <c r="AX436" i="3"/>
  <c r="AZ436" i="3"/>
  <c r="BB436" i="3"/>
  <c r="BD436" i="3"/>
  <c r="BF436" i="3"/>
  <c r="BH436" i="3"/>
  <c r="M436" i="3"/>
  <c r="O436" i="3"/>
  <c r="BL436" i="3" s="1"/>
  <c r="Q436" i="3"/>
  <c r="S436" i="3"/>
  <c r="BM436" i="3" s="1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N435" i="3"/>
  <c r="P435" i="3"/>
  <c r="R435" i="3"/>
  <c r="T435" i="3"/>
  <c r="V435" i="3"/>
  <c r="X435" i="3"/>
  <c r="Z435" i="3"/>
  <c r="AB435" i="3"/>
  <c r="AD435" i="3"/>
  <c r="AF435" i="3"/>
  <c r="AH435" i="3"/>
  <c r="AJ435" i="3"/>
  <c r="AL435" i="3"/>
  <c r="AN435" i="3"/>
  <c r="AP435" i="3"/>
  <c r="AR435" i="3"/>
  <c r="AT435" i="3"/>
  <c r="AV435" i="3"/>
  <c r="AX435" i="3"/>
  <c r="AZ435" i="3"/>
  <c r="BB435" i="3"/>
  <c r="BD435" i="3"/>
  <c r="BF435" i="3"/>
  <c r="BH435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N433" i="3"/>
  <c r="BJ433" i="3" s="1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BL433" i="3" s="1"/>
  <c r="Q433" i="3"/>
  <c r="S433" i="3"/>
  <c r="BM433" i="3" s="1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0" i="3"/>
  <c r="BJ430" i="3" s="1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0" i="3"/>
  <c r="O430" i="3"/>
  <c r="BL430" i="3" s="1"/>
  <c r="Q430" i="3"/>
  <c r="S430" i="3"/>
  <c r="BM430" i="3" s="1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N429" i="3"/>
  <c r="P429" i="3"/>
  <c r="R429" i="3"/>
  <c r="T429" i="3"/>
  <c r="V429" i="3"/>
  <c r="X429" i="3"/>
  <c r="Z429" i="3"/>
  <c r="AB429" i="3"/>
  <c r="AD429" i="3"/>
  <c r="AF429" i="3"/>
  <c r="AH429" i="3"/>
  <c r="AJ429" i="3"/>
  <c r="AL429" i="3"/>
  <c r="AN429" i="3"/>
  <c r="AP429" i="3"/>
  <c r="AR429" i="3"/>
  <c r="AT429" i="3"/>
  <c r="AV429" i="3"/>
  <c r="AX429" i="3"/>
  <c r="AZ429" i="3"/>
  <c r="BB429" i="3"/>
  <c r="BD429" i="3"/>
  <c r="BF429" i="3"/>
  <c r="BH429" i="3"/>
  <c r="N428" i="3"/>
  <c r="P428" i="3"/>
  <c r="R428" i="3"/>
  <c r="T428" i="3"/>
  <c r="V428" i="3"/>
  <c r="X428" i="3"/>
  <c r="Z428" i="3"/>
  <c r="AB428" i="3"/>
  <c r="AD428" i="3"/>
  <c r="AF428" i="3"/>
  <c r="AH428" i="3"/>
  <c r="AJ428" i="3"/>
  <c r="AL428" i="3"/>
  <c r="AN428" i="3"/>
  <c r="AP428" i="3"/>
  <c r="AR428" i="3"/>
  <c r="AT428" i="3"/>
  <c r="AV428" i="3"/>
  <c r="AX428" i="3"/>
  <c r="AZ428" i="3"/>
  <c r="BB428" i="3"/>
  <c r="BD428" i="3"/>
  <c r="BF428" i="3"/>
  <c r="BH428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N426" i="3"/>
  <c r="P426" i="3"/>
  <c r="R426" i="3"/>
  <c r="T426" i="3"/>
  <c r="V426" i="3"/>
  <c r="X426" i="3"/>
  <c r="Z426" i="3"/>
  <c r="AB426" i="3"/>
  <c r="AD426" i="3"/>
  <c r="AF426" i="3"/>
  <c r="AH426" i="3"/>
  <c r="AJ426" i="3"/>
  <c r="AL426" i="3"/>
  <c r="AN426" i="3"/>
  <c r="AP426" i="3"/>
  <c r="AR426" i="3"/>
  <c r="AT426" i="3"/>
  <c r="AV426" i="3"/>
  <c r="AX426" i="3"/>
  <c r="AZ426" i="3"/>
  <c r="BB426" i="3"/>
  <c r="BD426" i="3"/>
  <c r="BF426" i="3"/>
  <c r="BH426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N424" i="3"/>
  <c r="BJ424" i="3" s="1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BL424" i="3" s="1"/>
  <c r="Q424" i="3"/>
  <c r="S424" i="3"/>
  <c r="BM424" i="3" s="1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2" i="3"/>
  <c r="BJ422" i="3" s="1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BL422" i="3" s="1"/>
  <c r="Q422" i="3"/>
  <c r="S422" i="3"/>
  <c r="BM422" i="3" s="1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0" i="3"/>
  <c r="BJ420" i="3" s="1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BL420" i="3" s="1"/>
  <c r="Q420" i="3"/>
  <c r="S420" i="3"/>
  <c r="BM420" i="3" s="1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P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P414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P413" i="3"/>
  <c r="N412" i="3"/>
  <c r="BJ412" i="3" s="1"/>
  <c r="R412" i="3"/>
  <c r="V412" i="3"/>
  <c r="Z412" i="3"/>
  <c r="AD412" i="3"/>
  <c r="AH412" i="3"/>
  <c r="AL412" i="3"/>
  <c r="AP412" i="3"/>
  <c r="AT412" i="3"/>
  <c r="AX412" i="3"/>
  <c r="BB412" i="3"/>
  <c r="BF412" i="3"/>
  <c r="P412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P410" i="3"/>
  <c r="BH418" i="3"/>
  <c r="BD418" i="3"/>
  <c r="AZ418" i="3"/>
  <c r="AV418" i="3"/>
  <c r="AR418" i="3"/>
  <c r="AN418" i="3"/>
  <c r="AJ418" i="3"/>
  <c r="AF418" i="3"/>
  <c r="AB418" i="3"/>
  <c r="X418" i="3"/>
  <c r="T418" i="3"/>
  <c r="BH417" i="3"/>
  <c r="BD417" i="3"/>
  <c r="AZ417" i="3"/>
  <c r="AV417" i="3"/>
  <c r="AR417" i="3"/>
  <c r="AN417" i="3"/>
  <c r="AJ417" i="3"/>
  <c r="AF417" i="3"/>
  <c r="AB417" i="3"/>
  <c r="X417" i="3"/>
  <c r="T417" i="3"/>
  <c r="BH416" i="3"/>
  <c r="BD416" i="3"/>
  <c r="AZ416" i="3"/>
  <c r="AV416" i="3"/>
  <c r="AR416" i="3"/>
  <c r="AN416" i="3"/>
  <c r="AJ416" i="3"/>
  <c r="AF416" i="3"/>
  <c r="AB416" i="3"/>
  <c r="X416" i="3"/>
  <c r="T416" i="3"/>
  <c r="BH415" i="3"/>
  <c r="BD415" i="3"/>
  <c r="AZ415" i="3"/>
  <c r="AV415" i="3"/>
  <c r="AR415" i="3"/>
  <c r="AN415" i="3"/>
  <c r="AJ415" i="3"/>
  <c r="AF415" i="3"/>
  <c r="AB415" i="3"/>
  <c r="X415" i="3"/>
  <c r="T415" i="3"/>
  <c r="BH414" i="3"/>
  <c r="BD414" i="3"/>
  <c r="AZ414" i="3"/>
  <c r="AV414" i="3"/>
  <c r="AR414" i="3"/>
  <c r="AN414" i="3"/>
  <c r="AJ414" i="3"/>
  <c r="AF414" i="3"/>
  <c r="AB414" i="3"/>
  <c r="X414" i="3"/>
  <c r="T414" i="3"/>
  <c r="BH413" i="3"/>
  <c r="BD413" i="3"/>
  <c r="AZ413" i="3"/>
  <c r="AV413" i="3"/>
  <c r="AR413" i="3"/>
  <c r="AN413" i="3"/>
  <c r="AJ413" i="3"/>
  <c r="AF413" i="3"/>
  <c r="AB413" i="3"/>
  <c r="X413" i="3"/>
  <c r="T413" i="3"/>
  <c r="BH412" i="3"/>
  <c r="BD412" i="3"/>
  <c r="AZ412" i="3"/>
  <c r="AV412" i="3"/>
  <c r="AR412" i="3"/>
  <c r="AN412" i="3"/>
  <c r="AJ412" i="3"/>
  <c r="AF412" i="3"/>
  <c r="AB412" i="3"/>
  <c r="X412" i="3"/>
  <c r="T412" i="3"/>
  <c r="BH411" i="3"/>
  <c r="BD411" i="3"/>
  <c r="AZ411" i="3"/>
  <c r="AV411" i="3"/>
  <c r="AR411" i="3"/>
  <c r="AN411" i="3"/>
  <c r="AJ411" i="3"/>
  <c r="AF411" i="3"/>
  <c r="AB411" i="3"/>
  <c r="X411" i="3"/>
  <c r="T411" i="3"/>
  <c r="BH410" i="3"/>
  <c r="BD410" i="3"/>
  <c r="AZ410" i="3"/>
  <c r="AV410" i="3"/>
  <c r="AR410" i="3"/>
  <c r="AN410" i="3"/>
  <c r="AJ410" i="3"/>
  <c r="AF410" i="3"/>
  <c r="AB410" i="3"/>
  <c r="X410" i="3"/>
  <c r="T410" i="3"/>
  <c r="M408" i="3"/>
  <c r="O408" i="3"/>
  <c r="BL408" i="3" s="1"/>
  <c r="Q408" i="3"/>
  <c r="S408" i="3"/>
  <c r="BM408" i="3" s="1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BJ408" i="3" s="1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6" i="3"/>
  <c r="O376" i="3"/>
  <c r="BL376" i="3" s="1"/>
  <c r="Q376" i="3"/>
  <c r="S376" i="3"/>
  <c r="BM376" i="3" s="1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BJ376" i="3" s="1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M415" i="3"/>
  <c r="O415" i="3"/>
  <c r="BL415" i="3" s="1"/>
  <c r="Q415" i="3"/>
  <c r="S415" i="3"/>
  <c r="BM415" i="3" s="1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M412" i="3"/>
  <c r="O412" i="3"/>
  <c r="BL412" i="3" s="1"/>
  <c r="Q412" i="3"/>
  <c r="S412" i="3"/>
  <c r="BM412" i="3" s="1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P409" i="3"/>
  <c r="R409" i="3"/>
  <c r="T409" i="3"/>
  <c r="V409" i="3"/>
  <c r="X409" i="3"/>
  <c r="Z409" i="3"/>
  <c r="AB409" i="3"/>
  <c r="AD409" i="3"/>
  <c r="AF409" i="3"/>
  <c r="AH409" i="3"/>
  <c r="AJ409" i="3"/>
  <c r="AL409" i="3"/>
  <c r="AN409" i="3"/>
  <c r="AP409" i="3"/>
  <c r="AR409" i="3"/>
  <c r="AT409" i="3"/>
  <c r="AV409" i="3"/>
  <c r="AX409" i="3"/>
  <c r="AZ409" i="3"/>
  <c r="BB409" i="3"/>
  <c r="BD409" i="3"/>
  <c r="M407" i="3"/>
  <c r="O407" i="3"/>
  <c r="BL407" i="3" s="1"/>
  <c r="Q407" i="3"/>
  <c r="S407" i="3"/>
  <c r="BM407" i="3" s="1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N407" i="3"/>
  <c r="BJ407" i="3" s="1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1" i="3"/>
  <c r="O401" i="3"/>
  <c r="BL401" i="3" s="1"/>
  <c r="Q401" i="3"/>
  <c r="S401" i="3"/>
  <c r="BM401" i="3" s="1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BJ401" i="3" s="1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89" i="3"/>
  <c r="O389" i="3"/>
  <c r="BL389" i="3" s="1"/>
  <c r="Q389" i="3"/>
  <c r="S389" i="3"/>
  <c r="BM389" i="3" s="1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BJ389" i="3" s="1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3" i="3"/>
  <c r="O383" i="3"/>
  <c r="BL383" i="3" s="1"/>
  <c r="Q383" i="3"/>
  <c r="S383" i="3"/>
  <c r="BM383" i="3" s="1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BJ383" i="3" s="1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7" i="3"/>
  <c r="O377" i="3"/>
  <c r="BL377" i="3" s="1"/>
  <c r="Q377" i="3"/>
  <c r="S377" i="3"/>
  <c r="BM377" i="3" s="1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BJ377" i="3" s="1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69" i="3"/>
  <c r="O369" i="3"/>
  <c r="BL369" i="3" s="1"/>
  <c r="Q369" i="3"/>
  <c r="S369" i="3"/>
  <c r="BM369" i="3" s="1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BJ369" i="3" s="1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N366" i="3"/>
  <c r="R366" i="3"/>
  <c r="V366" i="3"/>
  <c r="Z366" i="3"/>
  <c r="AD366" i="3"/>
  <c r="AH366" i="3"/>
  <c r="AL366" i="3"/>
  <c r="AP366" i="3"/>
  <c r="AT366" i="3"/>
  <c r="AV366" i="3"/>
  <c r="AX366" i="3"/>
  <c r="AZ366" i="3"/>
  <c r="BB366" i="3"/>
  <c r="BD366" i="3"/>
  <c r="BF366" i="3"/>
  <c r="BH366" i="3"/>
  <c r="N365" i="3"/>
  <c r="R365" i="3"/>
  <c r="V365" i="3"/>
  <c r="Z365" i="3"/>
  <c r="AD365" i="3"/>
  <c r="AH365" i="3"/>
  <c r="AL365" i="3"/>
  <c r="AP365" i="3"/>
  <c r="AT365" i="3"/>
  <c r="AX365" i="3"/>
  <c r="BB365" i="3"/>
  <c r="BF365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N363" i="3"/>
  <c r="R363" i="3"/>
  <c r="V363" i="3"/>
  <c r="Z363" i="3"/>
  <c r="AD363" i="3"/>
  <c r="AH363" i="3"/>
  <c r="AL363" i="3"/>
  <c r="AP363" i="3"/>
  <c r="AT363" i="3"/>
  <c r="AX363" i="3"/>
  <c r="BB363" i="3"/>
  <c r="BF36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N361" i="3"/>
  <c r="BJ361" i="3" s="1"/>
  <c r="R361" i="3"/>
  <c r="V361" i="3"/>
  <c r="Z361" i="3"/>
  <c r="AD361" i="3"/>
  <c r="AH361" i="3"/>
  <c r="AL361" i="3"/>
  <c r="AP361" i="3"/>
  <c r="AT361" i="3"/>
  <c r="AX361" i="3"/>
  <c r="BB361" i="3"/>
  <c r="BF361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N359" i="3"/>
  <c r="R359" i="3"/>
  <c r="V359" i="3"/>
  <c r="Z359" i="3"/>
  <c r="AD359" i="3"/>
  <c r="AH359" i="3"/>
  <c r="AL359" i="3"/>
  <c r="AP359" i="3"/>
  <c r="AT359" i="3"/>
  <c r="AX359" i="3"/>
  <c r="BB359" i="3"/>
  <c r="BF359" i="3"/>
  <c r="N358" i="3"/>
  <c r="BJ358" i="3" s="1"/>
  <c r="R358" i="3"/>
  <c r="V358" i="3"/>
  <c r="Z358" i="3"/>
  <c r="AD358" i="3"/>
  <c r="AH358" i="3"/>
  <c r="AL358" i="3"/>
  <c r="AP358" i="3"/>
  <c r="AT358" i="3"/>
  <c r="AX358" i="3"/>
  <c r="BB358" i="3"/>
  <c r="BF358" i="3"/>
  <c r="N357" i="3"/>
  <c r="R357" i="3"/>
  <c r="V357" i="3"/>
  <c r="Z357" i="3"/>
  <c r="AD357" i="3"/>
  <c r="AH357" i="3"/>
  <c r="AL357" i="3"/>
  <c r="AP357" i="3"/>
  <c r="AT357" i="3"/>
  <c r="AX357" i="3"/>
  <c r="BB357" i="3"/>
  <c r="BF357" i="3"/>
  <c r="N356" i="3"/>
  <c r="R356" i="3"/>
  <c r="V356" i="3"/>
  <c r="Z356" i="3"/>
  <c r="AD356" i="3"/>
  <c r="AH356" i="3"/>
  <c r="AL356" i="3"/>
  <c r="AP356" i="3"/>
  <c r="AT356" i="3"/>
  <c r="AX356" i="3"/>
  <c r="BB356" i="3"/>
  <c r="BF356" i="3"/>
  <c r="N355" i="3"/>
  <c r="R355" i="3"/>
  <c r="V355" i="3"/>
  <c r="Z355" i="3"/>
  <c r="AD355" i="3"/>
  <c r="AH355" i="3"/>
  <c r="AL355" i="3"/>
  <c r="AP355" i="3"/>
  <c r="AT355" i="3"/>
  <c r="AX355" i="3"/>
  <c r="BB355" i="3"/>
  <c r="BF355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M361" i="3"/>
  <c r="O361" i="3"/>
  <c r="BL361" i="3" s="1"/>
  <c r="Q361" i="3"/>
  <c r="S361" i="3"/>
  <c r="BM361" i="3" s="1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M358" i="3"/>
  <c r="O358" i="3"/>
  <c r="BL358" i="3" s="1"/>
  <c r="Q358" i="3"/>
  <c r="S358" i="3"/>
  <c r="BM358" i="3" s="1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M354" i="3"/>
  <c r="O354" i="3"/>
  <c r="BL354" i="3" s="1"/>
  <c r="Q354" i="3"/>
  <c r="S354" i="3"/>
  <c r="BM354" i="3" s="1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BF353" i="3"/>
  <c r="BB353" i="3"/>
  <c r="AX353" i="3"/>
  <c r="AT353" i="3"/>
  <c r="AP353" i="3"/>
  <c r="AL353" i="3"/>
  <c r="AH353" i="3"/>
  <c r="AD353" i="3"/>
  <c r="Z353" i="3"/>
  <c r="V353" i="3"/>
  <c r="R353" i="3"/>
  <c r="M353" i="3"/>
  <c r="O353" i="3"/>
  <c r="Q353" i="3"/>
  <c r="BJ353" i="3" s="1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7" i="3"/>
  <c r="O337" i="3"/>
  <c r="BL337" i="3" s="1"/>
  <c r="Q337" i="3"/>
  <c r="S337" i="3"/>
  <c r="BM337" i="3" s="1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BJ337" i="3" s="1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BI366" i="3"/>
  <c r="BG366" i="3"/>
  <c r="BE366" i="3"/>
  <c r="BC366" i="3"/>
  <c r="BA366" i="3"/>
  <c r="AY366" i="3"/>
  <c r="AW366" i="3"/>
  <c r="AU366" i="3"/>
  <c r="AR366" i="3"/>
  <c r="AN366" i="3"/>
  <c r="AJ366" i="3"/>
  <c r="AF366" i="3"/>
  <c r="AB366" i="3"/>
  <c r="X366" i="3"/>
  <c r="T366" i="3"/>
  <c r="P366" i="3"/>
  <c r="BH365" i="3"/>
  <c r="BD365" i="3"/>
  <c r="AZ365" i="3"/>
  <c r="AV365" i="3"/>
  <c r="AR365" i="3"/>
  <c r="AN365" i="3"/>
  <c r="AJ365" i="3"/>
  <c r="AF365" i="3"/>
  <c r="AB365" i="3"/>
  <c r="X365" i="3"/>
  <c r="T365" i="3"/>
  <c r="P365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BH363" i="3"/>
  <c r="BD363" i="3"/>
  <c r="AZ363" i="3"/>
  <c r="AV363" i="3"/>
  <c r="AR363" i="3"/>
  <c r="AN363" i="3"/>
  <c r="AJ363" i="3"/>
  <c r="AF363" i="3"/>
  <c r="AB363" i="3"/>
  <c r="X363" i="3"/>
  <c r="T363" i="3"/>
  <c r="P363" i="3"/>
  <c r="BH362" i="3"/>
  <c r="BD362" i="3"/>
  <c r="AZ362" i="3"/>
  <c r="AV362" i="3"/>
  <c r="AR362" i="3"/>
  <c r="AN362" i="3"/>
  <c r="AJ362" i="3"/>
  <c r="AF362" i="3"/>
  <c r="AB362" i="3"/>
  <c r="X362" i="3"/>
  <c r="T362" i="3"/>
  <c r="P362" i="3"/>
  <c r="BH361" i="3"/>
  <c r="BD361" i="3"/>
  <c r="AZ361" i="3"/>
  <c r="AV361" i="3"/>
  <c r="AR361" i="3"/>
  <c r="AN361" i="3"/>
  <c r="AJ361" i="3"/>
  <c r="AF361" i="3"/>
  <c r="AB361" i="3"/>
  <c r="X361" i="3"/>
  <c r="T361" i="3"/>
  <c r="P361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BH359" i="3"/>
  <c r="BD359" i="3"/>
  <c r="AZ359" i="3"/>
  <c r="AV359" i="3"/>
  <c r="AR359" i="3"/>
  <c r="AN359" i="3"/>
  <c r="AJ359" i="3"/>
  <c r="AF359" i="3"/>
  <c r="AB359" i="3"/>
  <c r="X359" i="3"/>
  <c r="T359" i="3"/>
  <c r="P359" i="3"/>
  <c r="BH358" i="3"/>
  <c r="BD358" i="3"/>
  <c r="AZ358" i="3"/>
  <c r="AV358" i="3"/>
  <c r="AR358" i="3"/>
  <c r="AN358" i="3"/>
  <c r="AJ358" i="3"/>
  <c r="AF358" i="3"/>
  <c r="AB358" i="3"/>
  <c r="X358" i="3"/>
  <c r="T358" i="3"/>
  <c r="P358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0" i="3"/>
  <c r="O350" i="3"/>
  <c r="BL350" i="3" s="1"/>
  <c r="Q350" i="3"/>
  <c r="S350" i="3"/>
  <c r="BM350" i="3" s="1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0" i="3"/>
  <c r="BJ350" i="3" s="1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M344" i="3"/>
  <c r="O344" i="3"/>
  <c r="BL344" i="3" s="1"/>
  <c r="Q344" i="3"/>
  <c r="S344" i="3"/>
  <c r="BM344" i="3" s="1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N344" i="3"/>
  <c r="BJ344" i="3" s="1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38" i="3"/>
  <c r="O338" i="3"/>
  <c r="BL338" i="3" s="1"/>
  <c r="Q338" i="3"/>
  <c r="S338" i="3"/>
  <c r="BM338" i="3" s="1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BJ338" i="3" s="1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2" i="3"/>
  <c r="O332" i="3"/>
  <c r="BL332" i="3" s="1"/>
  <c r="Q332" i="3"/>
  <c r="S332" i="3"/>
  <c r="BM332" i="3" s="1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BJ332" i="3" s="1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1" i="3"/>
  <c r="R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N329" i="3"/>
  <c r="R329" i="3"/>
  <c r="V329" i="3"/>
  <c r="Z329" i="3"/>
  <c r="AD329" i="3"/>
  <c r="AH329" i="3"/>
  <c r="AL329" i="3"/>
  <c r="AP329" i="3"/>
  <c r="AT329" i="3"/>
  <c r="AX329" i="3"/>
  <c r="BB329" i="3"/>
  <c r="BF329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N327" i="3"/>
  <c r="BJ327" i="3" s="1"/>
  <c r="R327" i="3"/>
  <c r="V327" i="3"/>
  <c r="Z327" i="3"/>
  <c r="AD327" i="3"/>
  <c r="AH327" i="3"/>
  <c r="AL327" i="3"/>
  <c r="AP327" i="3"/>
  <c r="AT327" i="3"/>
  <c r="AX327" i="3"/>
  <c r="BB327" i="3"/>
  <c r="BF327" i="3"/>
  <c r="N326" i="3"/>
  <c r="BJ326" i="3" s="1"/>
  <c r="R326" i="3"/>
  <c r="V326" i="3"/>
  <c r="Z326" i="3"/>
  <c r="AD326" i="3"/>
  <c r="AH326" i="3"/>
  <c r="AL326" i="3"/>
  <c r="AP326" i="3"/>
  <c r="AT326" i="3"/>
  <c r="AX326" i="3"/>
  <c r="BB326" i="3"/>
  <c r="BF326" i="3"/>
  <c r="N325" i="3"/>
  <c r="BJ325" i="3" s="1"/>
  <c r="R325" i="3"/>
  <c r="V325" i="3"/>
  <c r="Z325" i="3"/>
  <c r="AD325" i="3"/>
  <c r="AH325" i="3"/>
  <c r="AL325" i="3"/>
  <c r="AP325" i="3"/>
  <c r="AT325" i="3"/>
  <c r="AX325" i="3"/>
  <c r="BB325" i="3"/>
  <c r="BF325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N319" i="3"/>
  <c r="R319" i="3"/>
  <c r="V319" i="3"/>
  <c r="Z319" i="3"/>
  <c r="AD319" i="3"/>
  <c r="AH319" i="3"/>
  <c r="AL319" i="3"/>
  <c r="AP319" i="3"/>
  <c r="AT319" i="3"/>
  <c r="AX319" i="3"/>
  <c r="BB319" i="3"/>
  <c r="BF319" i="3"/>
  <c r="M331" i="3"/>
  <c r="O331" i="3"/>
  <c r="Q331" i="3"/>
  <c r="S331" i="3"/>
  <c r="U331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27" i="3"/>
  <c r="O327" i="3"/>
  <c r="BL327" i="3" s="1"/>
  <c r="Q327" i="3"/>
  <c r="S327" i="3"/>
  <c r="BM327" i="3" s="1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M326" i="3"/>
  <c r="O326" i="3"/>
  <c r="BL326" i="3" s="1"/>
  <c r="Q326" i="3"/>
  <c r="S326" i="3"/>
  <c r="BM326" i="3" s="1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M325" i="3"/>
  <c r="O325" i="3"/>
  <c r="BL325" i="3" s="1"/>
  <c r="Q325" i="3"/>
  <c r="S325" i="3"/>
  <c r="BM325" i="3" s="1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BM294" i="3"/>
  <c r="BL294" i="3"/>
  <c r="BK294" i="3"/>
  <c r="BI331" i="3"/>
  <c r="BG331" i="3"/>
  <c r="BE331" i="3"/>
  <c r="BC331" i="3"/>
  <c r="BA331" i="3"/>
  <c r="AY331" i="3"/>
  <c r="AW331" i="3"/>
  <c r="AU331" i="3"/>
  <c r="AS331" i="3"/>
  <c r="AQ331" i="3"/>
  <c r="AO331" i="3"/>
  <c r="AM331" i="3"/>
  <c r="AK331" i="3"/>
  <c r="AI331" i="3"/>
  <c r="AG331" i="3"/>
  <c r="AE331" i="3"/>
  <c r="AC331" i="3"/>
  <c r="AA331" i="3"/>
  <c r="Y331" i="3"/>
  <c r="W331" i="3"/>
  <c r="T331" i="3"/>
  <c r="P331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H329" i="3"/>
  <c r="BD329" i="3"/>
  <c r="AZ329" i="3"/>
  <c r="AV329" i="3"/>
  <c r="AR329" i="3"/>
  <c r="AN329" i="3"/>
  <c r="AJ329" i="3"/>
  <c r="AF329" i="3"/>
  <c r="AB329" i="3"/>
  <c r="X329" i="3"/>
  <c r="T329" i="3"/>
  <c r="P329" i="3"/>
  <c r="BH328" i="3"/>
  <c r="BD328" i="3"/>
  <c r="AZ328" i="3"/>
  <c r="AV328" i="3"/>
  <c r="AR328" i="3"/>
  <c r="AN328" i="3"/>
  <c r="AJ328" i="3"/>
  <c r="AF328" i="3"/>
  <c r="AB328" i="3"/>
  <c r="X328" i="3"/>
  <c r="T328" i="3"/>
  <c r="P328" i="3"/>
  <c r="BH327" i="3"/>
  <c r="BD327" i="3"/>
  <c r="AZ327" i="3"/>
  <c r="AV327" i="3"/>
  <c r="AR327" i="3"/>
  <c r="AN327" i="3"/>
  <c r="AJ327" i="3"/>
  <c r="AF327" i="3"/>
  <c r="AB327" i="3"/>
  <c r="X327" i="3"/>
  <c r="T327" i="3"/>
  <c r="P327" i="3"/>
  <c r="BH326" i="3"/>
  <c r="BD326" i="3"/>
  <c r="AZ326" i="3"/>
  <c r="AV326" i="3"/>
  <c r="AR326" i="3"/>
  <c r="AN326" i="3"/>
  <c r="AJ326" i="3"/>
  <c r="AF326" i="3"/>
  <c r="AB326" i="3"/>
  <c r="X326" i="3"/>
  <c r="T326" i="3"/>
  <c r="P326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H324" i="3"/>
  <c r="BD324" i="3"/>
  <c r="AZ324" i="3"/>
  <c r="AV324" i="3"/>
  <c r="AR324" i="3"/>
  <c r="AN324" i="3"/>
  <c r="AJ324" i="3"/>
  <c r="AF324" i="3"/>
  <c r="AB324" i="3"/>
  <c r="X324" i="3"/>
  <c r="T324" i="3"/>
  <c r="P324" i="3"/>
  <c r="BH323" i="3"/>
  <c r="BD323" i="3"/>
  <c r="AZ323" i="3"/>
  <c r="AV323" i="3"/>
  <c r="AR323" i="3"/>
  <c r="AN323" i="3"/>
  <c r="AJ323" i="3"/>
  <c r="AF323" i="3"/>
  <c r="AB323" i="3"/>
  <c r="X323" i="3"/>
  <c r="T323" i="3"/>
  <c r="P323" i="3"/>
  <c r="BH322" i="3"/>
  <c r="BD322" i="3"/>
  <c r="AZ322" i="3"/>
  <c r="AV322" i="3"/>
  <c r="AR322" i="3"/>
  <c r="AN322" i="3"/>
  <c r="AJ322" i="3"/>
  <c r="AF322" i="3"/>
  <c r="AB322" i="3"/>
  <c r="X322" i="3"/>
  <c r="T322" i="3"/>
  <c r="P322" i="3"/>
  <c r="BH321" i="3"/>
  <c r="BD321" i="3"/>
  <c r="AZ321" i="3"/>
  <c r="AV321" i="3"/>
  <c r="AR321" i="3"/>
  <c r="AN321" i="3"/>
  <c r="AJ321" i="3"/>
  <c r="AF321" i="3"/>
  <c r="AB321" i="3"/>
  <c r="X321" i="3"/>
  <c r="T321" i="3"/>
  <c r="P321" i="3"/>
  <c r="BH320" i="3"/>
  <c r="BD320" i="3"/>
  <c r="AZ320" i="3"/>
  <c r="AV320" i="3"/>
  <c r="AR320" i="3"/>
  <c r="AN320" i="3"/>
  <c r="AJ320" i="3"/>
  <c r="AF320" i="3"/>
  <c r="AB320" i="3"/>
  <c r="X320" i="3"/>
  <c r="T320" i="3"/>
  <c r="P320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L318" i="3"/>
  <c r="O318" i="3"/>
  <c r="S318" i="3"/>
  <c r="W318" i="3"/>
  <c r="AA318" i="3"/>
  <c r="AE318" i="3"/>
  <c r="AI318" i="3"/>
  <c r="AM318" i="3"/>
  <c r="AQ318" i="3"/>
  <c r="AU318" i="3"/>
  <c r="AY318" i="3"/>
  <c r="P318" i="3"/>
  <c r="X318" i="3"/>
  <c r="AF318" i="3"/>
  <c r="AN318" i="3"/>
  <c r="AV318" i="3"/>
  <c r="BC318" i="3"/>
  <c r="BG318" i="3"/>
  <c r="L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X317" i="3"/>
  <c r="AF317" i="3"/>
  <c r="AN317" i="3"/>
  <c r="AV317" i="3"/>
  <c r="BD317" i="3"/>
  <c r="L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X316" i="3"/>
  <c r="AF316" i="3"/>
  <c r="AN316" i="3"/>
  <c r="AV316" i="3"/>
  <c r="BD316" i="3"/>
  <c r="L315" i="3"/>
  <c r="O315" i="3"/>
  <c r="S315" i="3"/>
  <c r="W315" i="3"/>
  <c r="AA315" i="3"/>
  <c r="AE315" i="3"/>
  <c r="AI315" i="3"/>
  <c r="AM315" i="3"/>
  <c r="AQ315" i="3"/>
  <c r="AU315" i="3"/>
  <c r="AY315" i="3"/>
  <c r="BC315" i="3"/>
  <c r="BG315" i="3"/>
  <c r="P315" i="3"/>
  <c r="X315" i="3"/>
  <c r="AF315" i="3"/>
  <c r="AN315" i="3"/>
  <c r="AV315" i="3"/>
  <c r="BD315" i="3"/>
  <c r="L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X314" i="3"/>
  <c r="AF314" i="3"/>
  <c r="AN314" i="3"/>
  <c r="AV314" i="3"/>
  <c r="BD314" i="3"/>
  <c r="L313" i="3"/>
  <c r="O313" i="3"/>
  <c r="S313" i="3"/>
  <c r="W313" i="3"/>
  <c r="AA313" i="3"/>
  <c r="AE313" i="3"/>
  <c r="AI313" i="3"/>
  <c r="AM313" i="3"/>
  <c r="AQ313" i="3"/>
  <c r="AU313" i="3"/>
  <c r="AY313" i="3"/>
  <c r="BC313" i="3"/>
  <c r="BG313" i="3"/>
  <c r="P313" i="3"/>
  <c r="X313" i="3"/>
  <c r="AF313" i="3"/>
  <c r="AN313" i="3"/>
  <c r="AV313" i="3"/>
  <c r="BD313" i="3"/>
  <c r="L312" i="3"/>
  <c r="O312" i="3"/>
  <c r="S312" i="3"/>
  <c r="W312" i="3"/>
  <c r="AA312" i="3"/>
  <c r="AE312" i="3"/>
  <c r="AI312" i="3"/>
  <c r="AM312" i="3"/>
  <c r="AQ312" i="3"/>
  <c r="AU312" i="3"/>
  <c r="AY312" i="3"/>
  <c r="BC312" i="3"/>
  <c r="BG312" i="3"/>
  <c r="P312" i="3"/>
  <c r="X312" i="3"/>
  <c r="AF312" i="3"/>
  <c r="AN312" i="3"/>
  <c r="AV312" i="3"/>
  <c r="BD312" i="3"/>
  <c r="L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L310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P310" i="3"/>
  <c r="X310" i="3"/>
  <c r="AF310" i="3"/>
  <c r="AN310" i="3"/>
  <c r="AV310" i="3"/>
  <c r="BD310" i="3"/>
  <c r="L309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P309" i="3"/>
  <c r="X309" i="3"/>
  <c r="AF309" i="3"/>
  <c r="AN309" i="3"/>
  <c r="AV309" i="3"/>
  <c r="BD309" i="3"/>
  <c r="L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X308" i="3"/>
  <c r="AF308" i="3"/>
  <c r="AN308" i="3"/>
  <c r="AV308" i="3"/>
  <c r="BD308" i="3"/>
  <c r="L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P307" i="3"/>
  <c r="X307" i="3"/>
  <c r="AF307" i="3"/>
  <c r="AN307" i="3"/>
  <c r="AV307" i="3"/>
  <c r="BD307" i="3"/>
  <c r="L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X306" i="3"/>
  <c r="AF306" i="3"/>
  <c r="AN306" i="3"/>
  <c r="AV306" i="3"/>
  <c r="BD306" i="3"/>
  <c r="L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X305" i="3"/>
  <c r="AF305" i="3"/>
  <c r="AN305" i="3"/>
  <c r="AV305" i="3"/>
  <c r="BD305" i="3"/>
  <c r="L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X304" i="3"/>
  <c r="AF304" i="3"/>
  <c r="AN304" i="3"/>
  <c r="AV304" i="3"/>
  <c r="BD304" i="3"/>
  <c r="L303" i="3"/>
  <c r="O303" i="3"/>
  <c r="S303" i="3"/>
  <c r="W303" i="3"/>
  <c r="AA303" i="3"/>
  <c r="AE303" i="3"/>
  <c r="AI303" i="3"/>
  <c r="AM303" i="3"/>
  <c r="AQ303" i="3"/>
  <c r="AU303" i="3"/>
  <c r="AY303" i="3"/>
  <c r="BC303" i="3"/>
  <c r="BG303" i="3"/>
  <c r="P303" i="3"/>
  <c r="X303" i="3"/>
  <c r="AF303" i="3"/>
  <c r="AN303" i="3"/>
  <c r="AV303" i="3"/>
  <c r="BD303" i="3"/>
  <c r="L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X302" i="3"/>
  <c r="AF302" i="3"/>
  <c r="AN302" i="3"/>
  <c r="AV302" i="3"/>
  <c r="BD302" i="3"/>
  <c r="L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P301" i="3"/>
  <c r="X301" i="3"/>
  <c r="AF301" i="3"/>
  <c r="AN301" i="3"/>
  <c r="AV301" i="3"/>
  <c r="BD301" i="3"/>
  <c r="L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N300" i="3"/>
  <c r="AV300" i="3"/>
  <c r="BD300" i="3"/>
  <c r="L299" i="3"/>
  <c r="O299" i="3"/>
  <c r="S299" i="3"/>
  <c r="W299" i="3"/>
  <c r="AA299" i="3"/>
  <c r="AE299" i="3"/>
  <c r="AI299" i="3"/>
  <c r="AM299" i="3"/>
  <c r="AQ299" i="3"/>
  <c r="AU299" i="3"/>
  <c r="AY299" i="3"/>
  <c r="BC299" i="3"/>
  <c r="BG299" i="3"/>
  <c r="P299" i="3"/>
  <c r="X299" i="3"/>
  <c r="AF299" i="3"/>
  <c r="AN299" i="3"/>
  <c r="AV299" i="3"/>
  <c r="BD299" i="3"/>
  <c r="L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X298" i="3"/>
  <c r="AF298" i="3"/>
  <c r="AN298" i="3"/>
  <c r="AV298" i="3"/>
  <c r="BD298" i="3"/>
  <c r="L297" i="3"/>
  <c r="O297" i="3"/>
  <c r="S297" i="3"/>
  <c r="W297" i="3"/>
  <c r="AA297" i="3"/>
  <c r="AE297" i="3"/>
  <c r="AI297" i="3"/>
  <c r="AM297" i="3"/>
  <c r="AQ297" i="3"/>
  <c r="AU297" i="3"/>
  <c r="AY297" i="3"/>
  <c r="BC297" i="3"/>
  <c r="BG297" i="3"/>
  <c r="P297" i="3"/>
  <c r="X297" i="3"/>
  <c r="AF297" i="3"/>
  <c r="AN297" i="3"/>
  <c r="AV297" i="3"/>
  <c r="BD297" i="3"/>
  <c r="L296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X296" i="3"/>
  <c r="AF296" i="3"/>
  <c r="AN296" i="3"/>
  <c r="AV296" i="3"/>
  <c r="BD296" i="3"/>
  <c r="L29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P295" i="3"/>
  <c r="X295" i="3"/>
  <c r="AF295" i="3"/>
  <c r="AN295" i="3"/>
  <c r="AV295" i="3"/>
  <c r="BD295" i="3"/>
  <c r="BN294" i="3"/>
  <c r="M293" i="3"/>
  <c r="O293" i="3"/>
  <c r="M291" i="3"/>
  <c r="O291" i="3"/>
  <c r="Q291" i="3"/>
  <c r="S291" i="3"/>
  <c r="U291" i="3"/>
  <c r="W291" i="3"/>
  <c r="Y291" i="3"/>
  <c r="AA291" i="3"/>
  <c r="AC291" i="3"/>
  <c r="AE291" i="3"/>
  <c r="AG291" i="3"/>
  <c r="AI291" i="3"/>
  <c r="AK291" i="3"/>
  <c r="AM291" i="3"/>
  <c r="AO291" i="3"/>
  <c r="AQ291" i="3"/>
  <c r="AS291" i="3"/>
  <c r="AU291" i="3"/>
  <c r="AW291" i="3"/>
  <c r="AY291" i="3"/>
  <c r="BA291" i="3"/>
  <c r="BC291" i="3"/>
  <c r="BE291" i="3"/>
  <c r="BG291" i="3"/>
  <c r="BI291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M292" i="3"/>
  <c r="O292" i="3"/>
  <c r="Q292" i="3"/>
  <c r="S292" i="3"/>
  <c r="U292" i="3"/>
  <c r="W292" i="3"/>
  <c r="BJ292" i="3" s="1"/>
  <c r="Y292" i="3"/>
  <c r="AA292" i="3"/>
  <c r="AC292" i="3"/>
  <c r="AE292" i="3"/>
  <c r="AG292" i="3"/>
  <c r="AI292" i="3"/>
  <c r="AK292" i="3"/>
  <c r="AM292" i="3"/>
  <c r="AO292" i="3"/>
  <c r="AQ292" i="3"/>
  <c r="AS292" i="3"/>
  <c r="AU292" i="3"/>
  <c r="AW292" i="3"/>
  <c r="AY292" i="3"/>
  <c r="BA292" i="3"/>
  <c r="BC292" i="3"/>
  <c r="BE292" i="3"/>
  <c r="BG292" i="3"/>
  <c r="BI292" i="3"/>
  <c r="M290" i="3"/>
  <c r="O290" i="3"/>
  <c r="Q290" i="3"/>
  <c r="S290" i="3"/>
  <c r="U290" i="3"/>
  <c r="W290" i="3"/>
  <c r="BJ290" i="3" s="1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BI290" i="3"/>
  <c r="M288" i="3"/>
  <c r="O288" i="3"/>
  <c r="Q288" i="3"/>
  <c r="S288" i="3"/>
  <c r="U288" i="3"/>
  <c r="W288" i="3"/>
  <c r="BJ288" i="3" s="1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86" i="3"/>
  <c r="O286" i="3"/>
  <c r="Q286" i="3"/>
  <c r="S286" i="3"/>
  <c r="U286" i="3"/>
  <c r="W286" i="3"/>
  <c r="BJ286" i="3" s="1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M284" i="3"/>
  <c r="O284" i="3"/>
  <c r="Q284" i="3"/>
  <c r="S284" i="3"/>
  <c r="U284" i="3"/>
  <c r="W284" i="3"/>
  <c r="BJ284" i="3" s="1"/>
  <c r="Y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2" i="3"/>
  <c r="O282" i="3"/>
  <c r="Q282" i="3"/>
  <c r="S282" i="3"/>
  <c r="U282" i="3"/>
  <c r="W282" i="3"/>
  <c r="BJ282" i="3" s="1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BH293" i="3"/>
  <c r="BF293" i="3"/>
  <c r="BD293" i="3"/>
  <c r="BB293" i="3"/>
  <c r="AZ293" i="3"/>
  <c r="AX293" i="3"/>
  <c r="AV293" i="3"/>
  <c r="AT293" i="3"/>
  <c r="AR293" i="3"/>
  <c r="AP293" i="3"/>
  <c r="AN293" i="3"/>
  <c r="AL293" i="3"/>
  <c r="AJ293" i="3"/>
  <c r="AH293" i="3"/>
  <c r="AF293" i="3"/>
  <c r="AD293" i="3"/>
  <c r="AB293" i="3"/>
  <c r="Z293" i="3"/>
  <c r="X293" i="3"/>
  <c r="V293" i="3"/>
  <c r="T293" i="3"/>
  <c r="BM293" i="3" s="1"/>
  <c r="R293" i="3"/>
  <c r="P293" i="3"/>
  <c r="BH292" i="3"/>
  <c r="BF292" i="3"/>
  <c r="BD292" i="3"/>
  <c r="BB292" i="3"/>
  <c r="AZ292" i="3"/>
  <c r="AX292" i="3"/>
  <c r="AV292" i="3"/>
  <c r="AT292" i="3"/>
  <c r="AR292" i="3"/>
  <c r="AP292" i="3"/>
  <c r="AN292" i="3"/>
  <c r="AL292" i="3"/>
  <c r="AJ292" i="3"/>
  <c r="AH292" i="3"/>
  <c r="AF292" i="3"/>
  <c r="AD292" i="3"/>
  <c r="AB292" i="3"/>
  <c r="Z292" i="3"/>
  <c r="X292" i="3"/>
  <c r="V292" i="3"/>
  <c r="T292" i="3"/>
  <c r="R292" i="3"/>
  <c r="P292" i="3"/>
  <c r="BH291" i="3"/>
  <c r="BF291" i="3"/>
  <c r="BD291" i="3"/>
  <c r="BB291" i="3"/>
  <c r="AZ291" i="3"/>
  <c r="AX291" i="3"/>
  <c r="AV291" i="3"/>
  <c r="AT291" i="3"/>
  <c r="AR291" i="3"/>
  <c r="AP291" i="3"/>
  <c r="AN291" i="3"/>
  <c r="AL291" i="3"/>
  <c r="AJ291" i="3"/>
  <c r="AH291" i="3"/>
  <c r="AF291" i="3"/>
  <c r="AD291" i="3"/>
  <c r="AB291" i="3"/>
  <c r="Z291" i="3"/>
  <c r="X291" i="3"/>
  <c r="V291" i="3"/>
  <c r="T291" i="3"/>
  <c r="BJ291" i="3" s="1"/>
  <c r="R291" i="3"/>
  <c r="P291" i="3"/>
  <c r="BH290" i="3"/>
  <c r="BF290" i="3"/>
  <c r="BD290" i="3"/>
  <c r="BB290" i="3"/>
  <c r="AZ290" i="3"/>
  <c r="AX290" i="3"/>
  <c r="AV290" i="3"/>
  <c r="AT290" i="3"/>
  <c r="AR290" i="3"/>
  <c r="AP290" i="3"/>
  <c r="AN290" i="3"/>
  <c r="AL290" i="3"/>
  <c r="AJ290" i="3"/>
  <c r="AH290" i="3"/>
  <c r="AF290" i="3"/>
  <c r="AD290" i="3"/>
  <c r="AB290" i="3"/>
  <c r="Z290" i="3"/>
  <c r="X290" i="3"/>
  <c r="V290" i="3"/>
  <c r="T290" i="3"/>
  <c r="R290" i="3"/>
  <c r="P290" i="3"/>
  <c r="BH289" i="3"/>
  <c r="BF289" i="3"/>
  <c r="BD289" i="3"/>
  <c r="BB289" i="3"/>
  <c r="AZ289" i="3"/>
  <c r="AX289" i="3"/>
  <c r="AV289" i="3"/>
  <c r="AT289" i="3"/>
  <c r="AR289" i="3"/>
  <c r="AP289" i="3"/>
  <c r="AN289" i="3"/>
  <c r="AL289" i="3"/>
  <c r="AJ289" i="3"/>
  <c r="AH289" i="3"/>
  <c r="AF289" i="3"/>
  <c r="AD289" i="3"/>
  <c r="AB289" i="3"/>
  <c r="Z289" i="3"/>
  <c r="X289" i="3"/>
  <c r="V289" i="3"/>
  <c r="T289" i="3"/>
  <c r="BJ289" i="3" s="1"/>
  <c r="R289" i="3"/>
  <c r="P289" i="3"/>
  <c r="BH288" i="3"/>
  <c r="BF288" i="3"/>
  <c r="BD288" i="3"/>
  <c r="BB288" i="3"/>
  <c r="AZ288" i="3"/>
  <c r="AX288" i="3"/>
  <c r="AV288" i="3"/>
  <c r="AT288" i="3"/>
  <c r="AR288" i="3"/>
  <c r="AP288" i="3"/>
  <c r="AN288" i="3"/>
  <c r="AL288" i="3"/>
  <c r="AJ288" i="3"/>
  <c r="AH288" i="3"/>
  <c r="AF288" i="3"/>
  <c r="AD288" i="3"/>
  <c r="AB288" i="3"/>
  <c r="Z288" i="3"/>
  <c r="X288" i="3"/>
  <c r="V288" i="3"/>
  <c r="T288" i="3"/>
  <c r="R288" i="3"/>
  <c r="P288" i="3"/>
  <c r="BH287" i="3"/>
  <c r="BF287" i="3"/>
  <c r="BD287" i="3"/>
  <c r="BB287" i="3"/>
  <c r="AZ287" i="3"/>
  <c r="AX287" i="3"/>
  <c r="AV287" i="3"/>
  <c r="AT287" i="3"/>
  <c r="AR287" i="3"/>
  <c r="AP287" i="3"/>
  <c r="AN287" i="3"/>
  <c r="AL287" i="3"/>
  <c r="AJ287" i="3"/>
  <c r="AH287" i="3"/>
  <c r="AF287" i="3"/>
  <c r="AD287" i="3"/>
  <c r="AB287" i="3"/>
  <c r="Z287" i="3"/>
  <c r="X287" i="3"/>
  <c r="V287" i="3"/>
  <c r="T287" i="3"/>
  <c r="BJ287" i="3" s="1"/>
  <c r="R287" i="3"/>
  <c r="P287" i="3"/>
  <c r="BH286" i="3"/>
  <c r="BF286" i="3"/>
  <c r="BD286" i="3"/>
  <c r="BB286" i="3"/>
  <c r="AZ286" i="3"/>
  <c r="AX286" i="3"/>
  <c r="AV286" i="3"/>
  <c r="AT286" i="3"/>
  <c r="AR286" i="3"/>
  <c r="AP286" i="3"/>
  <c r="AN286" i="3"/>
  <c r="AL286" i="3"/>
  <c r="AJ286" i="3"/>
  <c r="AH286" i="3"/>
  <c r="AF286" i="3"/>
  <c r="AD286" i="3"/>
  <c r="AB286" i="3"/>
  <c r="Z286" i="3"/>
  <c r="X286" i="3"/>
  <c r="V286" i="3"/>
  <c r="T286" i="3"/>
  <c r="R286" i="3"/>
  <c r="P286" i="3"/>
  <c r="BH285" i="3"/>
  <c r="BF285" i="3"/>
  <c r="BD285" i="3"/>
  <c r="BB285" i="3"/>
  <c r="AZ285" i="3"/>
  <c r="AX285" i="3"/>
  <c r="AV285" i="3"/>
  <c r="AT285" i="3"/>
  <c r="AR285" i="3"/>
  <c r="AP285" i="3"/>
  <c r="AN285" i="3"/>
  <c r="AL285" i="3"/>
  <c r="AJ285" i="3"/>
  <c r="AH285" i="3"/>
  <c r="AF285" i="3"/>
  <c r="AD285" i="3"/>
  <c r="AB285" i="3"/>
  <c r="Z285" i="3"/>
  <c r="X285" i="3"/>
  <c r="V285" i="3"/>
  <c r="T285" i="3"/>
  <c r="BJ285" i="3" s="1"/>
  <c r="R285" i="3"/>
  <c r="P285" i="3"/>
  <c r="BH284" i="3"/>
  <c r="BF284" i="3"/>
  <c r="BD284" i="3"/>
  <c r="BB284" i="3"/>
  <c r="AZ284" i="3"/>
  <c r="AX284" i="3"/>
  <c r="AV284" i="3"/>
  <c r="AT284" i="3"/>
  <c r="AR284" i="3"/>
  <c r="AP284" i="3"/>
  <c r="AN284" i="3"/>
  <c r="AL284" i="3"/>
  <c r="AJ284" i="3"/>
  <c r="AH284" i="3"/>
  <c r="AF284" i="3"/>
  <c r="AD284" i="3"/>
  <c r="AB284" i="3"/>
  <c r="Z284" i="3"/>
  <c r="X284" i="3"/>
  <c r="V284" i="3"/>
  <c r="T284" i="3"/>
  <c r="R284" i="3"/>
  <c r="P284" i="3"/>
  <c r="BH283" i="3"/>
  <c r="BF283" i="3"/>
  <c r="BD283" i="3"/>
  <c r="BB283" i="3"/>
  <c r="AZ283" i="3"/>
  <c r="AX283" i="3"/>
  <c r="AV283" i="3"/>
  <c r="AT283" i="3"/>
  <c r="AR283" i="3"/>
  <c r="AP283" i="3"/>
  <c r="AN283" i="3"/>
  <c r="AL283" i="3"/>
  <c r="AJ283" i="3"/>
  <c r="AH283" i="3"/>
  <c r="AF283" i="3"/>
  <c r="AD283" i="3"/>
  <c r="AB283" i="3"/>
  <c r="Z283" i="3"/>
  <c r="X283" i="3"/>
  <c r="V283" i="3"/>
  <c r="T283" i="3"/>
  <c r="BJ283" i="3" s="1"/>
  <c r="R283" i="3"/>
  <c r="P283" i="3"/>
  <c r="BH282" i="3"/>
  <c r="BF282" i="3"/>
  <c r="BD282" i="3"/>
  <c r="BB282" i="3"/>
  <c r="AZ282" i="3"/>
  <c r="AX282" i="3"/>
  <c r="AV282" i="3"/>
  <c r="AT282" i="3"/>
  <c r="AR282" i="3"/>
  <c r="AP282" i="3"/>
  <c r="AN282" i="3"/>
  <c r="AL282" i="3"/>
  <c r="AJ282" i="3"/>
  <c r="AH282" i="3"/>
  <c r="AF282" i="3"/>
  <c r="AD282" i="3"/>
  <c r="AB282" i="3"/>
  <c r="Z282" i="3"/>
  <c r="X282" i="3"/>
  <c r="V282" i="3"/>
  <c r="T282" i="3"/>
  <c r="R282" i="3"/>
  <c r="P282" i="3"/>
  <c r="BH281" i="3"/>
  <c r="BF281" i="3"/>
  <c r="BD281" i="3"/>
  <c r="BB281" i="3"/>
  <c r="AZ281" i="3"/>
  <c r="AX281" i="3"/>
  <c r="AV281" i="3"/>
  <c r="AT281" i="3"/>
  <c r="AR281" i="3"/>
  <c r="AP281" i="3"/>
  <c r="AN281" i="3"/>
  <c r="AL281" i="3"/>
  <c r="AJ281" i="3"/>
  <c r="AH281" i="3"/>
  <c r="AF281" i="3"/>
  <c r="AD281" i="3"/>
  <c r="AB281" i="3"/>
  <c r="Z281" i="3"/>
  <c r="X281" i="3"/>
  <c r="V281" i="3"/>
  <c r="T281" i="3"/>
  <c r="BJ281" i="3" s="1"/>
  <c r="R281" i="3"/>
  <c r="P281" i="3"/>
  <c r="BH280" i="3"/>
  <c r="BF280" i="3"/>
  <c r="BD280" i="3"/>
  <c r="BB280" i="3"/>
  <c r="AZ280" i="3"/>
  <c r="AX280" i="3"/>
  <c r="AV280" i="3"/>
  <c r="AT280" i="3"/>
  <c r="AR280" i="3"/>
  <c r="AP280" i="3"/>
  <c r="AN280" i="3"/>
  <c r="AL280" i="3"/>
  <c r="AH280" i="3"/>
  <c r="AD280" i="3"/>
  <c r="Z280" i="3"/>
  <c r="V280" i="3"/>
  <c r="R280" i="3"/>
  <c r="M280" i="3"/>
  <c r="O280" i="3"/>
  <c r="Q280" i="3"/>
  <c r="BJ280" i="3" s="1"/>
  <c r="S280" i="3"/>
  <c r="U280" i="3"/>
  <c r="W280" i="3"/>
  <c r="Y280" i="3"/>
  <c r="AA280" i="3"/>
  <c r="AC280" i="3"/>
  <c r="AE280" i="3"/>
  <c r="AG280" i="3"/>
  <c r="AI280" i="3"/>
  <c r="AK280" i="3"/>
  <c r="BF279" i="3"/>
  <c r="BB279" i="3"/>
  <c r="AX279" i="3"/>
  <c r="AT279" i="3"/>
  <c r="AP279" i="3"/>
  <c r="AL279" i="3"/>
  <c r="AH279" i="3"/>
  <c r="AD279" i="3"/>
  <c r="Z279" i="3"/>
  <c r="V279" i="3"/>
  <c r="R279" i="3"/>
  <c r="M279" i="3"/>
  <c r="O279" i="3"/>
  <c r="Q279" i="3"/>
  <c r="BJ279" i="3" s="1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BF278" i="3"/>
  <c r="BB278" i="3"/>
  <c r="AX278" i="3"/>
  <c r="AT278" i="3"/>
  <c r="AP278" i="3"/>
  <c r="AL278" i="3"/>
  <c r="AH278" i="3"/>
  <c r="AD278" i="3"/>
  <c r="Z278" i="3"/>
  <c r="V278" i="3"/>
  <c r="R278" i="3"/>
  <c r="M278" i="3"/>
  <c r="O278" i="3"/>
  <c r="Q278" i="3"/>
  <c r="BJ278" i="3" s="1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BF277" i="3"/>
  <c r="BB277" i="3"/>
  <c r="AX277" i="3"/>
  <c r="AT277" i="3"/>
  <c r="AP277" i="3"/>
  <c r="AL277" i="3"/>
  <c r="AH277" i="3"/>
  <c r="AD277" i="3"/>
  <c r="Z277" i="3"/>
  <c r="V277" i="3"/>
  <c r="R277" i="3"/>
  <c r="M277" i="3"/>
  <c r="O277" i="3"/>
  <c r="Q277" i="3"/>
  <c r="BJ277" i="3" s="1"/>
  <c r="S277" i="3"/>
  <c r="U277" i="3"/>
  <c r="W277" i="3"/>
  <c r="Y277" i="3"/>
  <c r="AA277" i="3"/>
  <c r="AC277" i="3"/>
  <c r="AE277" i="3"/>
  <c r="AG277" i="3"/>
  <c r="AI277" i="3"/>
  <c r="AK277" i="3"/>
  <c r="AM277" i="3"/>
  <c r="AO277" i="3"/>
  <c r="AQ277" i="3"/>
  <c r="AS277" i="3"/>
  <c r="AU277" i="3"/>
  <c r="AW277" i="3"/>
  <c r="AY277" i="3"/>
  <c r="BA277" i="3"/>
  <c r="BC277" i="3"/>
  <c r="BE277" i="3"/>
  <c r="BG277" i="3"/>
  <c r="BI277" i="3"/>
  <c r="BF276" i="3"/>
  <c r="BB276" i="3"/>
  <c r="AX276" i="3"/>
  <c r="AT276" i="3"/>
  <c r="AP276" i="3"/>
  <c r="AL276" i="3"/>
  <c r="AH276" i="3"/>
  <c r="AD276" i="3"/>
  <c r="Z276" i="3"/>
  <c r="V276" i="3"/>
  <c r="R276" i="3"/>
  <c r="M276" i="3"/>
  <c r="O276" i="3"/>
  <c r="Q276" i="3"/>
  <c r="BJ276" i="3" s="1"/>
  <c r="S276" i="3"/>
  <c r="U276" i="3"/>
  <c r="W276" i="3"/>
  <c r="Y276" i="3"/>
  <c r="AA276" i="3"/>
  <c r="AC276" i="3"/>
  <c r="AE276" i="3"/>
  <c r="AG276" i="3"/>
  <c r="AI276" i="3"/>
  <c r="AK276" i="3"/>
  <c r="AM276" i="3"/>
  <c r="AO276" i="3"/>
  <c r="AQ276" i="3"/>
  <c r="AS276" i="3"/>
  <c r="AU276" i="3"/>
  <c r="AW276" i="3"/>
  <c r="AY276" i="3"/>
  <c r="BA276" i="3"/>
  <c r="BC276" i="3"/>
  <c r="BE276" i="3"/>
  <c r="BG276" i="3"/>
  <c r="BI276" i="3"/>
  <c r="BF275" i="3"/>
  <c r="BB275" i="3"/>
  <c r="AX275" i="3"/>
  <c r="AT275" i="3"/>
  <c r="AP275" i="3"/>
  <c r="AL275" i="3"/>
  <c r="AH275" i="3"/>
  <c r="AD275" i="3"/>
  <c r="Z275" i="3"/>
  <c r="V275" i="3"/>
  <c r="R275" i="3"/>
  <c r="M275" i="3"/>
  <c r="O275" i="3"/>
  <c r="Q275" i="3"/>
  <c r="BJ275" i="3" s="1"/>
  <c r="S275" i="3"/>
  <c r="U275" i="3"/>
  <c r="W275" i="3"/>
  <c r="Y275" i="3"/>
  <c r="AA275" i="3"/>
  <c r="AC275" i="3"/>
  <c r="AE275" i="3"/>
  <c r="AG275" i="3"/>
  <c r="AI275" i="3"/>
  <c r="AK275" i="3"/>
  <c r="AM275" i="3"/>
  <c r="AO275" i="3"/>
  <c r="AQ275" i="3"/>
  <c r="AS275" i="3"/>
  <c r="AU275" i="3"/>
  <c r="AW275" i="3"/>
  <c r="AY275" i="3"/>
  <c r="BA275" i="3"/>
  <c r="BC275" i="3"/>
  <c r="BE275" i="3"/>
  <c r="BG275" i="3"/>
  <c r="BI275" i="3"/>
  <c r="BF274" i="3"/>
  <c r="BB274" i="3"/>
  <c r="AX274" i="3"/>
  <c r="AT274" i="3"/>
  <c r="AP274" i="3"/>
  <c r="AL274" i="3"/>
  <c r="AH274" i="3"/>
  <c r="AD274" i="3"/>
  <c r="Z274" i="3"/>
  <c r="V274" i="3"/>
  <c r="R274" i="3"/>
  <c r="M274" i="3"/>
  <c r="O274" i="3"/>
  <c r="Q274" i="3"/>
  <c r="BJ274" i="3" s="1"/>
  <c r="S274" i="3"/>
  <c r="U274" i="3"/>
  <c r="W274" i="3"/>
  <c r="Y274" i="3"/>
  <c r="AA274" i="3"/>
  <c r="AC274" i="3"/>
  <c r="AE274" i="3"/>
  <c r="AG274" i="3"/>
  <c r="AI274" i="3"/>
  <c r="AK274" i="3"/>
  <c r="AM274" i="3"/>
  <c r="AO274" i="3"/>
  <c r="AQ274" i="3"/>
  <c r="AS274" i="3"/>
  <c r="AU274" i="3"/>
  <c r="AW274" i="3"/>
  <c r="AY274" i="3"/>
  <c r="BA274" i="3"/>
  <c r="BC274" i="3"/>
  <c r="BE274" i="3"/>
  <c r="BG274" i="3"/>
  <c r="BI274" i="3"/>
  <c r="BF273" i="3"/>
  <c r="BB273" i="3"/>
  <c r="AX273" i="3"/>
  <c r="AT273" i="3"/>
  <c r="AP273" i="3"/>
  <c r="AL273" i="3"/>
  <c r="AH273" i="3"/>
  <c r="AD273" i="3"/>
  <c r="Z273" i="3"/>
  <c r="V273" i="3"/>
  <c r="R273" i="3"/>
  <c r="M273" i="3"/>
  <c r="O273" i="3"/>
  <c r="Q273" i="3"/>
  <c r="BJ273" i="3" s="1"/>
  <c r="S273" i="3"/>
  <c r="U273" i="3"/>
  <c r="W273" i="3"/>
  <c r="Y273" i="3"/>
  <c r="AA273" i="3"/>
  <c r="AC273" i="3"/>
  <c r="AE273" i="3"/>
  <c r="AG273" i="3"/>
  <c r="AI273" i="3"/>
  <c r="AK273" i="3"/>
  <c r="AM273" i="3"/>
  <c r="AO273" i="3"/>
  <c r="AQ273" i="3"/>
  <c r="AS273" i="3"/>
  <c r="AU273" i="3"/>
  <c r="AW273" i="3"/>
  <c r="AY273" i="3"/>
  <c r="BA273" i="3"/>
  <c r="BC273" i="3"/>
  <c r="BE273" i="3"/>
  <c r="BG273" i="3"/>
  <c r="BI273" i="3"/>
  <c r="BF272" i="3"/>
  <c r="BB272" i="3"/>
  <c r="AX272" i="3"/>
  <c r="AT272" i="3"/>
  <c r="AP272" i="3"/>
  <c r="AL272" i="3"/>
  <c r="AH272" i="3"/>
  <c r="AD272" i="3"/>
  <c r="Z272" i="3"/>
  <c r="V272" i="3"/>
  <c r="R272" i="3"/>
  <c r="M272" i="3"/>
  <c r="O272" i="3"/>
  <c r="Q272" i="3"/>
  <c r="BJ272" i="3" s="1"/>
  <c r="S272" i="3"/>
  <c r="U272" i="3"/>
  <c r="W272" i="3"/>
  <c r="Y272" i="3"/>
  <c r="AA272" i="3"/>
  <c r="AC272" i="3"/>
  <c r="AE272" i="3"/>
  <c r="AG272" i="3"/>
  <c r="AI272" i="3"/>
  <c r="AK272" i="3"/>
  <c r="AM272" i="3"/>
  <c r="AO272" i="3"/>
  <c r="AQ272" i="3"/>
  <c r="AS272" i="3"/>
  <c r="AU272" i="3"/>
  <c r="AW272" i="3"/>
  <c r="AY272" i="3"/>
  <c r="BA272" i="3"/>
  <c r="BC272" i="3"/>
  <c r="BE272" i="3"/>
  <c r="BG272" i="3"/>
  <c r="BI272" i="3"/>
  <c r="BB271" i="3"/>
  <c r="AX271" i="3"/>
  <c r="AT271" i="3"/>
  <c r="AP271" i="3"/>
  <c r="AL271" i="3"/>
  <c r="AH271" i="3"/>
  <c r="AD271" i="3"/>
  <c r="Z271" i="3"/>
  <c r="V271" i="3"/>
  <c r="R271" i="3"/>
  <c r="M271" i="3"/>
  <c r="O271" i="3"/>
  <c r="Q271" i="3"/>
  <c r="BJ271" i="3" s="1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M270" i="3"/>
  <c r="O270" i="3"/>
  <c r="Q270" i="3"/>
  <c r="S270" i="3"/>
  <c r="U270" i="3"/>
  <c r="W270" i="3"/>
  <c r="Y270" i="3"/>
  <c r="AA270" i="3"/>
  <c r="AC270" i="3"/>
  <c r="AE270" i="3"/>
  <c r="AG270" i="3"/>
  <c r="AI270" i="3"/>
  <c r="AK270" i="3"/>
  <c r="AM270" i="3"/>
  <c r="AO270" i="3"/>
  <c r="AQ270" i="3"/>
  <c r="AS270" i="3"/>
  <c r="AU270" i="3"/>
  <c r="AW270" i="3"/>
  <c r="AY270" i="3"/>
  <c r="BA270" i="3"/>
  <c r="BC270" i="3"/>
  <c r="BE270" i="3"/>
  <c r="BG270" i="3"/>
  <c r="BI270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P269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P268" i="3"/>
  <c r="N267" i="3"/>
  <c r="R267" i="3"/>
  <c r="V267" i="3"/>
  <c r="Z267" i="3"/>
  <c r="AD267" i="3"/>
  <c r="AH267" i="3"/>
  <c r="AL267" i="3"/>
  <c r="AP267" i="3"/>
  <c r="AT267" i="3"/>
  <c r="AX267" i="3"/>
  <c r="BB267" i="3"/>
  <c r="BF267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BH269" i="3"/>
  <c r="BD269" i="3"/>
  <c r="AZ269" i="3"/>
  <c r="AV269" i="3"/>
  <c r="AR269" i="3"/>
  <c r="AN269" i="3"/>
  <c r="AJ269" i="3"/>
  <c r="AF269" i="3"/>
  <c r="AB269" i="3"/>
  <c r="X269" i="3"/>
  <c r="T269" i="3"/>
  <c r="BH268" i="3"/>
  <c r="BD268" i="3"/>
  <c r="AZ268" i="3"/>
  <c r="AV268" i="3"/>
  <c r="AR268" i="3"/>
  <c r="AN268" i="3"/>
  <c r="AJ268" i="3"/>
  <c r="AF268" i="3"/>
  <c r="AB268" i="3"/>
  <c r="X268" i="3"/>
  <c r="T268" i="3"/>
  <c r="N264" i="3"/>
  <c r="R264" i="3"/>
  <c r="V264" i="3"/>
  <c r="Z264" i="3"/>
  <c r="AD264" i="3"/>
  <c r="AH264" i="3"/>
  <c r="AL264" i="3"/>
  <c r="AP264" i="3"/>
  <c r="AS264" i="3"/>
  <c r="AU264" i="3"/>
  <c r="AW264" i="3"/>
  <c r="AY264" i="3"/>
  <c r="BA264" i="3"/>
  <c r="BC264" i="3"/>
  <c r="BE264" i="3"/>
  <c r="BG264" i="3"/>
  <c r="BI264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M268" i="3"/>
  <c r="O268" i="3"/>
  <c r="Q268" i="3"/>
  <c r="S268" i="3"/>
  <c r="U268" i="3"/>
  <c r="W268" i="3"/>
  <c r="Y268" i="3"/>
  <c r="AA268" i="3"/>
  <c r="AC268" i="3"/>
  <c r="AE268" i="3"/>
  <c r="AG268" i="3"/>
  <c r="AI268" i="3"/>
  <c r="AK268" i="3"/>
  <c r="AM268" i="3"/>
  <c r="AO268" i="3"/>
  <c r="AQ268" i="3"/>
  <c r="AS268" i="3"/>
  <c r="AU268" i="3"/>
  <c r="AW268" i="3"/>
  <c r="AY268" i="3"/>
  <c r="BA268" i="3"/>
  <c r="BC268" i="3"/>
  <c r="BE268" i="3"/>
  <c r="BG268" i="3"/>
  <c r="BI268" i="3"/>
  <c r="M267" i="3"/>
  <c r="O267" i="3"/>
  <c r="Q267" i="3"/>
  <c r="S267" i="3"/>
  <c r="U267" i="3"/>
  <c r="W267" i="3"/>
  <c r="Y267" i="3"/>
  <c r="AA267" i="3"/>
  <c r="AC267" i="3"/>
  <c r="AE267" i="3"/>
  <c r="AG267" i="3"/>
  <c r="AI267" i="3"/>
  <c r="AK267" i="3"/>
  <c r="AM267" i="3"/>
  <c r="AO267" i="3"/>
  <c r="AQ267" i="3"/>
  <c r="AS267" i="3"/>
  <c r="AU267" i="3"/>
  <c r="AW267" i="3"/>
  <c r="AY267" i="3"/>
  <c r="BA267" i="3"/>
  <c r="BC267" i="3"/>
  <c r="BE267" i="3"/>
  <c r="BG267" i="3"/>
  <c r="BI267" i="3"/>
  <c r="BF266" i="3"/>
  <c r="BB266" i="3"/>
  <c r="AX266" i="3"/>
  <c r="AT266" i="3"/>
  <c r="AP266" i="3"/>
  <c r="AL266" i="3"/>
  <c r="AH266" i="3"/>
  <c r="AD266" i="3"/>
  <c r="Z266" i="3"/>
  <c r="V266" i="3"/>
  <c r="R266" i="3"/>
  <c r="M266" i="3"/>
  <c r="O266" i="3"/>
  <c r="Q266" i="3"/>
  <c r="S266" i="3"/>
  <c r="U266" i="3"/>
  <c r="W266" i="3"/>
  <c r="BJ266" i="3" s="1"/>
  <c r="Y266" i="3"/>
  <c r="AA266" i="3"/>
  <c r="AC266" i="3"/>
  <c r="AE266" i="3"/>
  <c r="AG266" i="3"/>
  <c r="AI266" i="3"/>
  <c r="AK266" i="3"/>
  <c r="AM266" i="3"/>
  <c r="AO266" i="3"/>
  <c r="AQ266" i="3"/>
  <c r="AS266" i="3"/>
  <c r="AU266" i="3"/>
  <c r="AW266" i="3"/>
  <c r="AY266" i="3"/>
  <c r="BA266" i="3"/>
  <c r="BC266" i="3"/>
  <c r="BE266" i="3"/>
  <c r="BG266" i="3"/>
  <c r="BI266" i="3"/>
  <c r="BF265" i="3"/>
  <c r="BB265" i="3"/>
  <c r="AX265" i="3"/>
  <c r="AT265" i="3"/>
  <c r="AP265" i="3"/>
  <c r="AL265" i="3"/>
  <c r="AH265" i="3"/>
  <c r="AD265" i="3"/>
  <c r="Z265" i="3"/>
  <c r="V265" i="3"/>
  <c r="R265" i="3"/>
  <c r="M265" i="3"/>
  <c r="O265" i="3"/>
  <c r="Q265" i="3"/>
  <c r="S265" i="3"/>
  <c r="U265" i="3"/>
  <c r="W265" i="3"/>
  <c r="BJ265" i="3" s="1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BF264" i="3"/>
  <c r="BB264" i="3"/>
  <c r="AX264" i="3"/>
  <c r="AT264" i="3"/>
  <c r="AN264" i="3"/>
  <c r="AF264" i="3"/>
  <c r="X264" i="3"/>
  <c r="P264" i="3"/>
  <c r="N262" i="3"/>
  <c r="BJ262" i="3" s="1"/>
  <c r="P262" i="3"/>
  <c r="R262" i="3"/>
  <c r="T262" i="3"/>
  <c r="V262" i="3"/>
  <c r="X262" i="3"/>
  <c r="Z262" i="3"/>
  <c r="AB262" i="3"/>
  <c r="AD262" i="3"/>
  <c r="AF262" i="3"/>
  <c r="AH262" i="3"/>
  <c r="AJ262" i="3"/>
  <c r="AL262" i="3"/>
  <c r="AN262" i="3"/>
  <c r="AP262" i="3"/>
  <c r="AR262" i="3"/>
  <c r="AT262" i="3"/>
  <c r="AV262" i="3"/>
  <c r="AX262" i="3"/>
  <c r="AZ262" i="3"/>
  <c r="BB262" i="3"/>
  <c r="BD262" i="3"/>
  <c r="BF262" i="3"/>
  <c r="BH262" i="3"/>
  <c r="M262" i="3"/>
  <c r="O262" i="3"/>
  <c r="BL262" i="3" s="1"/>
  <c r="Q262" i="3"/>
  <c r="S262" i="3"/>
  <c r="BM262" i="3" s="1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N260" i="3"/>
  <c r="P260" i="3"/>
  <c r="R260" i="3"/>
  <c r="T260" i="3"/>
  <c r="V260" i="3"/>
  <c r="X260" i="3"/>
  <c r="Z260" i="3"/>
  <c r="AB260" i="3"/>
  <c r="AD260" i="3"/>
  <c r="AF260" i="3"/>
  <c r="AH260" i="3"/>
  <c r="AJ260" i="3"/>
  <c r="AL260" i="3"/>
  <c r="AN260" i="3"/>
  <c r="AP260" i="3"/>
  <c r="AR260" i="3"/>
  <c r="AT260" i="3"/>
  <c r="AV260" i="3"/>
  <c r="AX260" i="3"/>
  <c r="AZ260" i="3"/>
  <c r="BB260" i="3"/>
  <c r="BD260" i="3"/>
  <c r="BF260" i="3"/>
  <c r="BH260" i="3"/>
  <c r="M260" i="3"/>
  <c r="O260" i="3"/>
  <c r="Q260" i="3"/>
  <c r="S260" i="3"/>
  <c r="U260" i="3"/>
  <c r="W260" i="3"/>
  <c r="Y260" i="3"/>
  <c r="AA260" i="3"/>
  <c r="AC260" i="3"/>
  <c r="AE260" i="3"/>
  <c r="AG260" i="3"/>
  <c r="AI260" i="3"/>
  <c r="AK260" i="3"/>
  <c r="AM260" i="3"/>
  <c r="AO260" i="3"/>
  <c r="AQ260" i="3"/>
  <c r="AS260" i="3"/>
  <c r="AU260" i="3"/>
  <c r="AW260" i="3"/>
  <c r="AY260" i="3"/>
  <c r="BA260" i="3"/>
  <c r="BC260" i="3"/>
  <c r="BE260" i="3"/>
  <c r="BG260" i="3"/>
  <c r="BI260" i="3"/>
  <c r="N259" i="3"/>
  <c r="P259" i="3"/>
  <c r="R259" i="3"/>
  <c r="T259" i="3"/>
  <c r="V259" i="3"/>
  <c r="X259" i="3"/>
  <c r="Z259" i="3"/>
  <c r="AB259" i="3"/>
  <c r="AD259" i="3"/>
  <c r="AF259" i="3"/>
  <c r="AH259" i="3"/>
  <c r="AJ259" i="3"/>
  <c r="AL259" i="3"/>
  <c r="AN259" i="3"/>
  <c r="AP259" i="3"/>
  <c r="AR259" i="3"/>
  <c r="AT259" i="3"/>
  <c r="AV259" i="3"/>
  <c r="AX259" i="3"/>
  <c r="AZ259" i="3"/>
  <c r="BB259" i="3"/>
  <c r="BD259" i="3"/>
  <c r="BF259" i="3"/>
  <c r="BH259" i="3"/>
  <c r="O259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P258" i="3"/>
  <c r="M264" i="3"/>
  <c r="O264" i="3"/>
  <c r="Q264" i="3"/>
  <c r="S264" i="3"/>
  <c r="U264" i="3"/>
  <c r="W264" i="3"/>
  <c r="Y264" i="3"/>
  <c r="AA264" i="3"/>
  <c r="AC264" i="3"/>
  <c r="AE264" i="3"/>
  <c r="AG264" i="3"/>
  <c r="AI264" i="3"/>
  <c r="AK264" i="3"/>
  <c r="AM264" i="3"/>
  <c r="AO264" i="3"/>
  <c r="AQ264" i="3"/>
  <c r="AX263" i="3"/>
  <c r="AT263" i="3"/>
  <c r="AP263" i="3"/>
  <c r="AL263" i="3"/>
  <c r="AH263" i="3"/>
  <c r="AD263" i="3"/>
  <c r="Z263" i="3"/>
  <c r="V263" i="3"/>
  <c r="R263" i="3"/>
  <c r="M263" i="3"/>
  <c r="O263" i="3"/>
  <c r="Q263" i="3"/>
  <c r="S263" i="3"/>
  <c r="U263" i="3"/>
  <c r="W263" i="3"/>
  <c r="BJ263" i="3" s="1"/>
  <c r="Y263" i="3"/>
  <c r="AA263" i="3"/>
  <c r="AC263" i="3"/>
  <c r="AE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BI259" i="3"/>
  <c r="BG259" i="3"/>
  <c r="BE259" i="3"/>
  <c r="BC259" i="3"/>
  <c r="BA259" i="3"/>
  <c r="AY259" i="3"/>
  <c r="AW259" i="3"/>
  <c r="AU259" i="3"/>
  <c r="AS259" i="3"/>
  <c r="AQ259" i="3"/>
  <c r="AO259" i="3"/>
  <c r="AM259" i="3"/>
  <c r="AK259" i="3"/>
  <c r="AI259" i="3"/>
  <c r="AG259" i="3"/>
  <c r="AE259" i="3"/>
  <c r="AC259" i="3"/>
  <c r="AA259" i="3"/>
  <c r="Y259" i="3"/>
  <c r="W259" i="3"/>
  <c r="U259" i="3"/>
  <c r="S259" i="3"/>
  <c r="BM259" i="3" s="1"/>
  <c r="Q259" i="3"/>
  <c r="BH258" i="3"/>
  <c r="BD258" i="3"/>
  <c r="AZ258" i="3"/>
  <c r="AV258" i="3"/>
  <c r="AR258" i="3"/>
  <c r="AN258" i="3"/>
  <c r="AJ258" i="3"/>
  <c r="AF258" i="3"/>
  <c r="AB258" i="3"/>
  <c r="X258" i="3"/>
  <c r="T258" i="3"/>
  <c r="M259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6" i="3"/>
  <c r="BJ256" i="3" s="1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O256" i="3"/>
  <c r="BL256" i="3" s="1"/>
  <c r="BI256" i="3"/>
  <c r="BG256" i="3"/>
  <c r="BE256" i="3"/>
  <c r="BC256" i="3"/>
  <c r="BA256" i="3"/>
  <c r="AY256" i="3"/>
  <c r="AW256" i="3"/>
  <c r="AU256" i="3"/>
  <c r="AS256" i="3"/>
  <c r="AQ256" i="3"/>
  <c r="AO256" i="3"/>
  <c r="AM256" i="3"/>
  <c r="AK256" i="3"/>
  <c r="AI256" i="3"/>
  <c r="AG256" i="3"/>
  <c r="AE256" i="3"/>
  <c r="AC256" i="3"/>
  <c r="AA256" i="3"/>
  <c r="Y256" i="3"/>
  <c r="W256" i="3"/>
  <c r="U256" i="3"/>
  <c r="S256" i="3"/>
  <c r="BM256" i="3" s="1"/>
  <c r="Q256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AN253" i="3"/>
  <c r="AP253" i="3"/>
  <c r="AR253" i="3"/>
  <c r="AT253" i="3"/>
  <c r="AV253" i="3"/>
  <c r="AX253" i="3"/>
  <c r="AZ253" i="3"/>
  <c r="BB253" i="3"/>
  <c r="BD253" i="3"/>
  <c r="BF253" i="3"/>
  <c r="BH253" i="3"/>
  <c r="M256" i="3"/>
  <c r="M255" i="3"/>
  <c r="O255" i="3"/>
  <c r="BL255" i="3" s="1"/>
  <c r="Q255" i="3"/>
  <c r="S255" i="3"/>
  <c r="BM255" i="3" s="1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BH255" i="3"/>
  <c r="BF255" i="3"/>
  <c r="BD255" i="3"/>
  <c r="BB255" i="3"/>
  <c r="AZ255" i="3"/>
  <c r="AX255" i="3"/>
  <c r="AV255" i="3"/>
  <c r="AT255" i="3"/>
  <c r="AR255" i="3"/>
  <c r="AP255" i="3"/>
  <c r="AN255" i="3"/>
  <c r="AL255" i="3"/>
  <c r="AJ255" i="3"/>
  <c r="AH255" i="3"/>
  <c r="AF255" i="3"/>
  <c r="AD255" i="3"/>
  <c r="AB255" i="3"/>
  <c r="Z255" i="3"/>
  <c r="X255" i="3"/>
  <c r="V255" i="3"/>
  <c r="T255" i="3"/>
  <c r="R255" i="3"/>
  <c r="P255" i="3"/>
  <c r="E98" i="3"/>
  <c r="F98" i="3"/>
  <c r="G98" i="3"/>
  <c r="H98" i="3"/>
  <c r="I98" i="3"/>
  <c r="L98" i="3" s="1"/>
  <c r="J98" i="3"/>
  <c r="K98" i="3"/>
  <c r="O98" i="3" s="1"/>
  <c r="S98" i="3"/>
  <c r="AA98" i="3"/>
  <c r="AI98" i="3"/>
  <c r="AQ98" i="3"/>
  <c r="AY98" i="3"/>
  <c r="BG98" i="3"/>
  <c r="E99" i="3"/>
  <c r="F99" i="3"/>
  <c r="G99" i="3"/>
  <c r="H99" i="3"/>
  <c r="I99" i="3"/>
  <c r="L99" i="3" s="1"/>
  <c r="J99" i="3"/>
  <c r="K99" i="3"/>
  <c r="AA99" i="3"/>
  <c r="AQ99" i="3"/>
  <c r="BG99" i="3"/>
  <c r="E100" i="3"/>
  <c r="F100" i="3"/>
  <c r="G100" i="3"/>
  <c r="H100" i="3"/>
  <c r="I100" i="3"/>
  <c r="L100" i="3" s="1"/>
  <c r="J100" i="3"/>
  <c r="K100" i="3"/>
  <c r="S100" i="3"/>
  <c r="AA100" i="3"/>
  <c r="AI100" i="3"/>
  <c r="AQ100" i="3"/>
  <c r="AY100" i="3"/>
  <c r="BG100" i="3"/>
  <c r="E101" i="3"/>
  <c r="F101" i="3"/>
  <c r="G101" i="3"/>
  <c r="H101" i="3"/>
  <c r="I101" i="3"/>
  <c r="L101" i="3" s="1"/>
  <c r="J101" i="3"/>
  <c r="K101" i="3"/>
  <c r="T101" i="3"/>
  <c r="AB101" i="3"/>
  <c r="AJ101" i="3"/>
  <c r="AR101" i="3"/>
  <c r="AZ101" i="3"/>
  <c r="BH101" i="3"/>
  <c r="E102" i="3"/>
  <c r="F102" i="3"/>
  <c r="K102" i="3" s="1"/>
  <c r="G102" i="3"/>
  <c r="H102" i="3"/>
  <c r="I102" i="3"/>
  <c r="J102" i="3"/>
  <c r="L102" i="3"/>
  <c r="T102" i="3"/>
  <c r="AB102" i="3"/>
  <c r="AJ102" i="3"/>
  <c r="AR102" i="3"/>
  <c r="AZ102" i="3"/>
  <c r="BH102" i="3"/>
  <c r="E103" i="3"/>
  <c r="F103" i="3"/>
  <c r="K103" i="3" s="1"/>
  <c r="G103" i="3"/>
  <c r="H103" i="3"/>
  <c r="I103" i="3"/>
  <c r="J103" i="3"/>
  <c r="L103" i="3"/>
  <c r="T103" i="3"/>
  <c r="AB103" i="3"/>
  <c r="AJ103" i="3"/>
  <c r="AR103" i="3"/>
  <c r="AZ103" i="3"/>
  <c r="BH103" i="3"/>
  <c r="E104" i="3"/>
  <c r="F104" i="3"/>
  <c r="K104" i="3" s="1"/>
  <c r="G104" i="3"/>
  <c r="H104" i="3"/>
  <c r="I104" i="3"/>
  <c r="J104" i="3"/>
  <c r="L104" i="3"/>
  <c r="T104" i="3"/>
  <c r="AB104" i="3"/>
  <c r="AJ104" i="3"/>
  <c r="AR104" i="3"/>
  <c r="AZ104" i="3"/>
  <c r="BH104" i="3"/>
  <c r="E105" i="3"/>
  <c r="F105" i="3"/>
  <c r="K105" i="3" s="1"/>
  <c r="G105" i="3"/>
  <c r="H105" i="3"/>
  <c r="I105" i="3"/>
  <c r="J105" i="3"/>
  <c r="L105" i="3"/>
  <c r="T105" i="3"/>
  <c r="AB105" i="3"/>
  <c r="AJ105" i="3"/>
  <c r="AR105" i="3"/>
  <c r="AV105" i="3"/>
  <c r="AZ105" i="3"/>
  <c r="BD105" i="3"/>
  <c r="BH105" i="3"/>
  <c r="E106" i="3"/>
  <c r="F106" i="3"/>
  <c r="K106" i="3" s="1"/>
  <c r="G106" i="3"/>
  <c r="H106" i="3"/>
  <c r="I106" i="3"/>
  <c r="J106" i="3"/>
  <c r="L106" i="3"/>
  <c r="N106" i="3" s="1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E107" i="3"/>
  <c r="F107" i="3"/>
  <c r="K107" i="3" s="1"/>
  <c r="G107" i="3"/>
  <c r="H107" i="3"/>
  <c r="L107" i="3" s="1"/>
  <c r="I107" i="3"/>
  <c r="J107" i="3"/>
  <c r="E108" i="3"/>
  <c r="F108" i="3"/>
  <c r="K108" i="3" s="1"/>
  <c r="G108" i="3"/>
  <c r="H108" i="3"/>
  <c r="L108" i="3" s="1"/>
  <c r="I108" i="3"/>
  <c r="J108" i="3"/>
  <c r="E109" i="3"/>
  <c r="F109" i="3"/>
  <c r="K109" i="3" s="1"/>
  <c r="G109" i="3"/>
  <c r="H109" i="3"/>
  <c r="I109" i="3"/>
  <c r="J109" i="3"/>
  <c r="E110" i="3"/>
  <c r="F110" i="3"/>
  <c r="K110" i="3" s="1"/>
  <c r="G110" i="3"/>
  <c r="H110" i="3"/>
  <c r="I110" i="3"/>
  <c r="J110" i="3"/>
  <c r="E111" i="3"/>
  <c r="F111" i="3"/>
  <c r="K111" i="3" s="1"/>
  <c r="G111" i="3"/>
  <c r="H111" i="3"/>
  <c r="I111" i="3"/>
  <c r="J111" i="3"/>
  <c r="E112" i="3"/>
  <c r="F112" i="3"/>
  <c r="K112" i="3" s="1"/>
  <c r="G112" i="3"/>
  <c r="H112" i="3"/>
  <c r="I112" i="3"/>
  <c r="J112" i="3"/>
  <c r="E113" i="3"/>
  <c r="F113" i="3"/>
  <c r="K113" i="3" s="1"/>
  <c r="G113" i="3"/>
  <c r="H113" i="3"/>
  <c r="I113" i="3"/>
  <c r="J113" i="3"/>
  <c r="E114" i="3"/>
  <c r="F114" i="3"/>
  <c r="K114" i="3" s="1"/>
  <c r="G114" i="3"/>
  <c r="H114" i="3"/>
  <c r="I114" i="3"/>
  <c r="J114" i="3"/>
  <c r="E115" i="3"/>
  <c r="F115" i="3"/>
  <c r="K115" i="3" s="1"/>
  <c r="G115" i="3"/>
  <c r="H115" i="3"/>
  <c r="I115" i="3"/>
  <c r="J115" i="3"/>
  <c r="E116" i="3"/>
  <c r="F116" i="3"/>
  <c r="K116" i="3" s="1"/>
  <c r="G116" i="3"/>
  <c r="H116" i="3"/>
  <c r="I116" i="3"/>
  <c r="J116" i="3"/>
  <c r="E117" i="3"/>
  <c r="F117" i="3"/>
  <c r="K117" i="3" s="1"/>
  <c r="G117" i="3"/>
  <c r="H117" i="3"/>
  <c r="I117" i="3"/>
  <c r="J117" i="3"/>
  <c r="E118" i="3"/>
  <c r="F118" i="3"/>
  <c r="K118" i="3" s="1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K120" i="3" s="1"/>
  <c r="G120" i="3"/>
  <c r="H120" i="3"/>
  <c r="I120" i="3"/>
  <c r="J120" i="3"/>
  <c r="E121" i="3"/>
  <c r="F121" i="3"/>
  <c r="K121" i="3" s="1"/>
  <c r="G121" i="3"/>
  <c r="H121" i="3"/>
  <c r="I121" i="3"/>
  <c r="J121" i="3"/>
  <c r="E122" i="3"/>
  <c r="F122" i="3"/>
  <c r="K122" i="3" s="1"/>
  <c r="G122" i="3"/>
  <c r="H122" i="3"/>
  <c r="I122" i="3"/>
  <c r="J122" i="3"/>
  <c r="E123" i="3"/>
  <c r="F123" i="3"/>
  <c r="K123" i="3" s="1"/>
  <c r="G123" i="3"/>
  <c r="H123" i="3"/>
  <c r="I123" i="3"/>
  <c r="J123" i="3"/>
  <c r="E124" i="3"/>
  <c r="F124" i="3"/>
  <c r="K124" i="3" s="1"/>
  <c r="G124" i="3"/>
  <c r="H124" i="3"/>
  <c r="L124" i="3" s="1"/>
  <c r="I124" i="3"/>
  <c r="J124" i="3"/>
  <c r="E125" i="3"/>
  <c r="F125" i="3"/>
  <c r="K125" i="3" s="1"/>
  <c r="G125" i="3"/>
  <c r="H125" i="3"/>
  <c r="L125" i="3" s="1"/>
  <c r="I125" i="3"/>
  <c r="J125" i="3"/>
  <c r="E126" i="3"/>
  <c r="F126" i="3"/>
  <c r="K126" i="3" s="1"/>
  <c r="G126" i="3"/>
  <c r="H126" i="3"/>
  <c r="L126" i="3" s="1"/>
  <c r="I126" i="3"/>
  <c r="J126" i="3"/>
  <c r="E127" i="3"/>
  <c r="F127" i="3"/>
  <c r="K127" i="3" s="1"/>
  <c r="G127" i="3"/>
  <c r="H127" i="3"/>
  <c r="L127" i="3" s="1"/>
  <c r="I127" i="3"/>
  <c r="J127" i="3"/>
  <c r="E128" i="3"/>
  <c r="F128" i="3"/>
  <c r="K128" i="3" s="1"/>
  <c r="G128" i="3"/>
  <c r="H128" i="3"/>
  <c r="L128" i="3" s="1"/>
  <c r="I128" i="3"/>
  <c r="J128" i="3"/>
  <c r="E129" i="3"/>
  <c r="F129" i="3"/>
  <c r="K129" i="3" s="1"/>
  <c r="G129" i="3"/>
  <c r="H129" i="3"/>
  <c r="L129" i="3" s="1"/>
  <c r="I129" i="3"/>
  <c r="J129" i="3"/>
  <c r="E130" i="3"/>
  <c r="F130" i="3"/>
  <c r="K130" i="3" s="1"/>
  <c r="G130" i="3"/>
  <c r="H130" i="3"/>
  <c r="L130" i="3" s="1"/>
  <c r="I130" i="3"/>
  <c r="J130" i="3"/>
  <c r="E131" i="3"/>
  <c r="F131" i="3"/>
  <c r="K131" i="3" s="1"/>
  <c r="G131" i="3"/>
  <c r="H131" i="3"/>
  <c r="L131" i="3" s="1"/>
  <c r="I131" i="3"/>
  <c r="J131" i="3"/>
  <c r="E132" i="3"/>
  <c r="F132" i="3"/>
  <c r="K132" i="3" s="1"/>
  <c r="G132" i="3"/>
  <c r="H132" i="3"/>
  <c r="I132" i="3"/>
  <c r="J132" i="3"/>
  <c r="L132" i="3"/>
  <c r="E133" i="3"/>
  <c r="F133" i="3"/>
  <c r="K133" i="3" s="1"/>
  <c r="G133" i="3"/>
  <c r="H133" i="3"/>
  <c r="I133" i="3"/>
  <c r="J133" i="3"/>
  <c r="L133" i="3"/>
  <c r="E134" i="3"/>
  <c r="F134" i="3"/>
  <c r="K134" i="3" s="1"/>
  <c r="G134" i="3"/>
  <c r="H134" i="3"/>
  <c r="I134" i="3"/>
  <c r="J134" i="3"/>
  <c r="L134" i="3" s="1"/>
  <c r="E135" i="3"/>
  <c r="F135" i="3"/>
  <c r="K135" i="3" s="1"/>
  <c r="G135" i="3"/>
  <c r="H135" i="3"/>
  <c r="L135" i="3" s="1"/>
  <c r="I135" i="3"/>
  <c r="J135" i="3"/>
  <c r="E136" i="3"/>
  <c r="F136" i="3"/>
  <c r="K136" i="3" s="1"/>
  <c r="G136" i="3"/>
  <c r="H136" i="3"/>
  <c r="L136" i="3" s="1"/>
  <c r="I136" i="3"/>
  <c r="J136" i="3"/>
  <c r="E137" i="3"/>
  <c r="F137" i="3"/>
  <c r="K137" i="3" s="1"/>
  <c r="G137" i="3"/>
  <c r="H137" i="3"/>
  <c r="L137" i="3" s="1"/>
  <c r="I137" i="3"/>
  <c r="J137" i="3"/>
  <c r="E138" i="3"/>
  <c r="F138" i="3"/>
  <c r="K138" i="3" s="1"/>
  <c r="G138" i="3"/>
  <c r="H138" i="3"/>
  <c r="L138" i="3" s="1"/>
  <c r="I138" i="3"/>
  <c r="J138" i="3"/>
  <c r="E139" i="3"/>
  <c r="F139" i="3"/>
  <c r="K139" i="3" s="1"/>
  <c r="G139" i="3"/>
  <c r="H139" i="3"/>
  <c r="L139" i="3" s="1"/>
  <c r="I139" i="3"/>
  <c r="J139" i="3"/>
  <c r="E140" i="3"/>
  <c r="F140" i="3"/>
  <c r="K140" i="3" s="1"/>
  <c r="G140" i="3"/>
  <c r="H140" i="3"/>
  <c r="L140" i="3" s="1"/>
  <c r="I140" i="3"/>
  <c r="J140" i="3"/>
  <c r="E141" i="3"/>
  <c r="F141" i="3"/>
  <c r="K141" i="3" s="1"/>
  <c r="G141" i="3"/>
  <c r="H141" i="3"/>
  <c r="L141" i="3" s="1"/>
  <c r="I141" i="3"/>
  <c r="J141" i="3"/>
  <c r="E142" i="3"/>
  <c r="F142" i="3"/>
  <c r="K142" i="3" s="1"/>
  <c r="G142" i="3"/>
  <c r="H142" i="3"/>
  <c r="I142" i="3"/>
  <c r="J142" i="3"/>
  <c r="E143" i="3"/>
  <c r="F143" i="3"/>
  <c r="K143" i="3" s="1"/>
  <c r="G143" i="3"/>
  <c r="H143" i="3"/>
  <c r="I143" i="3"/>
  <c r="J143" i="3"/>
  <c r="E144" i="3"/>
  <c r="F144" i="3"/>
  <c r="K144" i="3" s="1"/>
  <c r="G144" i="3"/>
  <c r="H144" i="3"/>
  <c r="I144" i="3"/>
  <c r="J144" i="3"/>
  <c r="E145" i="3"/>
  <c r="F145" i="3"/>
  <c r="K145" i="3" s="1"/>
  <c r="G145" i="3"/>
  <c r="H145" i="3"/>
  <c r="I145" i="3"/>
  <c r="J145" i="3"/>
  <c r="E146" i="3"/>
  <c r="F146" i="3"/>
  <c r="K146" i="3" s="1"/>
  <c r="G146" i="3"/>
  <c r="H146" i="3"/>
  <c r="I146" i="3"/>
  <c r="J146" i="3"/>
  <c r="E147" i="3"/>
  <c r="F147" i="3"/>
  <c r="K147" i="3" s="1"/>
  <c r="G147" i="3"/>
  <c r="H147" i="3"/>
  <c r="I147" i="3"/>
  <c r="J147" i="3"/>
  <c r="E148" i="3"/>
  <c r="F148" i="3"/>
  <c r="K148" i="3" s="1"/>
  <c r="G148" i="3"/>
  <c r="H148" i="3"/>
  <c r="I148" i="3"/>
  <c r="J148" i="3"/>
  <c r="E149" i="3"/>
  <c r="F149" i="3"/>
  <c r="K149" i="3" s="1"/>
  <c r="G149" i="3"/>
  <c r="H149" i="3"/>
  <c r="I149" i="3"/>
  <c r="J149" i="3"/>
  <c r="E150" i="3"/>
  <c r="F150" i="3"/>
  <c r="K150" i="3" s="1"/>
  <c r="G150" i="3"/>
  <c r="H150" i="3"/>
  <c r="I150" i="3"/>
  <c r="J150" i="3"/>
  <c r="L150" i="3"/>
  <c r="N150" i="3" s="1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E151" i="3"/>
  <c r="F151" i="3"/>
  <c r="K151" i="3" s="1"/>
  <c r="G151" i="3"/>
  <c r="H151" i="3"/>
  <c r="I151" i="3"/>
  <c r="J151" i="3"/>
  <c r="L151" i="3"/>
  <c r="N151" i="3" s="1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E152" i="3"/>
  <c r="F152" i="3"/>
  <c r="K152" i="3" s="1"/>
  <c r="G152" i="3"/>
  <c r="H152" i="3"/>
  <c r="I152" i="3"/>
  <c r="J152" i="3"/>
  <c r="L152" i="3"/>
  <c r="N152" i="3" s="1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E153" i="3"/>
  <c r="F153" i="3"/>
  <c r="K153" i="3" s="1"/>
  <c r="G153" i="3"/>
  <c r="H153" i="3"/>
  <c r="I153" i="3"/>
  <c r="J153" i="3"/>
  <c r="L153" i="3"/>
  <c r="N153" i="3" s="1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E154" i="3"/>
  <c r="F154" i="3"/>
  <c r="G154" i="3"/>
  <c r="H154" i="3"/>
  <c r="I154" i="3"/>
  <c r="L154" i="3" s="1"/>
  <c r="J154" i="3"/>
  <c r="K154" i="3"/>
  <c r="N154" i="3" s="1"/>
  <c r="E155" i="3"/>
  <c r="F155" i="3"/>
  <c r="G155" i="3"/>
  <c r="H155" i="3"/>
  <c r="I155" i="3"/>
  <c r="L155" i="3" s="1"/>
  <c r="J155" i="3"/>
  <c r="K155" i="3"/>
  <c r="N155" i="3" s="1"/>
  <c r="E156" i="3"/>
  <c r="F156" i="3"/>
  <c r="G156" i="3"/>
  <c r="H156" i="3"/>
  <c r="I156" i="3"/>
  <c r="L156" i="3" s="1"/>
  <c r="J156" i="3"/>
  <c r="K156" i="3"/>
  <c r="N156" i="3" s="1"/>
  <c r="BJ156" i="3" s="1"/>
  <c r="E157" i="3"/>
  <c r="F157" i="3"/>
  <c r="G157" i="3"/>
  <c r="H157" i="3"/>
  <c r="I157" i="3"/>
  <c r="L157" i="3" s="1"/>
  <c r="J157" i="3"/>
  <c r="K157" i="3"/>
  <c r="N157" i="3" s="1"/>
  <c r="BJ157" i="3" s="1"/>
  <c r="E158" i="3"/>
  <c r="F158" i="3"/>
  <c r="G158" i="3"/>
  <c r="H158" i="3"/>
  <c r="I158" i="3"/>
  <c r="L158" i="3" s="1"/>
  <c r="J158" i="3"/>
  <c r="K158" i="3"/>
  <c r="N158" i="3" s="1"/>
  <c r="E159" i="3"/>
  <c r="F159" i="3"/>
  <c r="G159" i="3"/>
  <c r="H159" i="3"/>
  <c r="I159" i="3"/>
  <c r="L159" i="3" s="1"/>
  <c r="J159" i="3"/>
  <c r="K159" i="3"/>
  <c r="N159" i="3" s="1"/>
  <c r="E160" i="3"/>
  <c r="F160" i="3"/>
  <c r="G160" i="3"/>
  <c r="H160" i="3"/>
  <c r="I160" i="3"/>
  <c r="L160" i="3" s="1"/>
  <c r="J160" i="3"/>
  <c r="K160" i="3"/>
  <c r="N160" i="3" s="1"/>
  <c r="BJ160" i="3" s="1"/>
  <c r="E161" i="3"/>
  <c r="F161" i="3"/>
  <c r="G161" i="3"/>
  <c r="H161" i="3"/>
  <c r="I161" i="3"/>
  <c r="L161" i="3" s="1"/>
  <c r="J161" i="3"/>
  <c r="K161" i="3"/>
  <c r="N161" i="3" s="1"/>
  <c r="E162" i="3"/>
  <c r="F162" i="3"/>
  <c r="G162" i="3"/>
  <c r="H162" i="3"/>
  <c r="I162" i="3"/>
  <c r="L162" i="3" s="1"/>
  <c r="J162" i="3"/>
  <c r="K162" i="3"/>
  <c r="N162" i="3" s="1"/>
  <c r="BJ162" i="3" s="1"/>
  <c r="E163" i="3"/>
  <c r="F163" i="3"/>
  <c r="G163" i="3"/>
  <c r="H163" i="3"/>
  <c r="I163" i="3"/>
  <c r="L163" i="3" s="1"/>
  <c r="J163" i="3"/>
  <c r="K163" i="3"/>
  <c r="N163" i="3" s="1"/>
  <c r="E164" i="3"/>
  <c r="F164" i="3"/>
  <c r="G164" i="3"/>
  <c r="H164" i="3"/>
  <c r="I164" i="3"/>
  <c r="L164" i="3" s="1"/>
  <c r="J164" i="3"/>
  <c r="K164" i="3"/>
  <c r="N164" i="3" s="1"/>
  <c r="E165" i="3"/>
  <c r="F165" i="3"/>
  <c r="G165" i="3"/>
  <c r="H165" i="3"/>
  <c r="I165" i="3"/>
  <c r="L165" i="3" s="1"/>
  <c r="J165" i="3"/>
  <c r="K165" i="3"/>
  <c r="N165" i="3" s="1"/>
  <c r="E166" i="3"/>
  <c r="F166" i="3"/>
  <c r="G166" i="3"/>
  <c r="H166" i="3"/>
  <c r="I166" i="3"/>
  <c r="L166" i="3" s="1"/>
  <c r="J166" i="3"/>
  <c r="K166" i="3"/>
  <c r="N166" i="3" s="1"/>
  <c r="E167" i="3"/>
  <c r="F167" i="3"/>
  <c r="G167" i="3"/>
  <c r="H167" i="3"/>
  <c r="I167" i="3"/>
  <c r="L167" i="3" s="1"/>
  <c r="J167" i="3"/>
  <c r="K167" i="3"/>
  <c r="N167" i="3" s="1"/>
  <c r="E168" i="3"/>
  <c r="F168" i="3"/>
  <c r="G168" i="3"/>
  <c r="H168" i="3"/>
  <c r="I168" i="3"/>
  <c r="L168" i="3" s="1"/>
  <c r="J168" i="3"/>
  <c r="K168" i="3"/>
  <c r="N168" i="3" s="1"/>
  <c r="E169" i="3"/>
  <c r="F169" i="3"/>
  <c r="G169" i="3"/>
  <c r="H169" i="3"/>
  <c r="I169" i="3"/>
  <c r="L169" i="3" s="1"/>
  <c r="J169" i="3"/>
  <c r="K169" i="3"/>
  <c r="N169" i="3" s="1"/>
  <c r="E170" i="3"/>
  <c r="F170" i="3"/>
  <c r="G170" i="3"/>
  <c r="H170" i="3"/>
  <c r="I170" i="3"/>
  <c r="L170" i="3" s="1"/>
  <c r="J170" i="3"/>
  <c r="K170" i="3"/>
  <c r="N170" i="3" s="1"/>
  <c r="E171" i="3"/>
  <c r="F171" i="3"/>
  <c r="G171" i="3"/>
  <c r="H171" i="3"/>
  <c r="I171" i="3"/>
  <c r="L171" i="3" s="1"/>
  <c r="J171" i="3"/>
  <c r="K171" i="3"/>
  <c r="N171" i="3" s="1"/>
  <c r="E172" i="3"/>
  <c r="F172" i="3"/>
  <c r="G172" i="3"/>
  <c r="H172" i="3"/>
  <c r="I172" i="3"/>
  <c r="L172" i="3" s="1"/>
  <c r="J172" i="3"/>
  <c r="K172" i="3"/>
  <c r="M172" i="3" s="1"/>
  <c r="O172" i="3"/>
  <c r="BL172" i="3" s="1"/>
  <c r="S172" i="3"/>
  <c r="BM172" i="3" s="1"/>
  <c r="W172" i="3"/>
  <c r="AA172" i="3"/>
  <c r="AE172" i="3"/>
  <c r="AI172" i="3"/>
  <c r="AM172" i="3"/>
  <c r="AQ172" i="3"/>
  <c r="AU172" i="3"/>
  <c r="AY172" i="3"/>
  <c r="BC172" i="3"/>
  <c r="BG172" i="3"/>
  <c r="E173" i="3"/>
  <c r="F173" i="3"/>
  <c r="G173" i="3"/>
  <c r="H173" i="3"/>
  <c r="I173" i="3"/>
  <c r="L173" i="3" s="1"/>
  <c r="J173" i="3"/>
  <c r="K173" i="3"/>
  <c r="M173" i="3" s="1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E174" i="3"/>
  <c r="F174" i="3"/>
  <c r="G174" i="3"/>
  <c r="H174" i="3"/>
  <c r="I174" i="3"/>
  <c r="L174" i="3" s="1"/>
  <c r="J174" i="3"/>
  <c r="K174" i="3"/>
  <c r="M174" i="3" s="1"/>
  <c r="O174" i="3"/>
  <c r="S174" i="3"/>
  <c r="W174" i="3"/>
  <c r="Y174" i="3"/>
  <c r="AA174" i="3"/>
  <c r="AC174" i="3"/>
  <c r="AE174" i="3"/>
  <c r="AG174" i="3"/>
  <c r="AI174" i="3"/>
  <c r="AK174" i="3"/>
  <c r="AM174" i="3"/>
  <c r="AO174" i="3"/>
  <c r="AQ174" i="3"/>
  <c r="AS174" i="3"/>
  <c r="AU174" i="3"/>
  <c r="AW174" i="3"/>
  <c r="AY174" i="3"/>
  <c r="BA174" i="3"/>
  <c r="BC174" i="3"/>
  <c r="BE174" i="3"/>
  <c r="BG174" i="3"/>
  <c r="BI174" i="3"/>
  <c r="E175" i="3"/>
  <c r="F175" i="3"/>
  <c r="G175" i="3"/>
  <c r="H175" i="3"/>
  <c r="I175" i="3"/>
  <c r="L175" i="3" s="1"/>
  <c r="J175" i="3"/>
  <c r="K175" i="3"/>
  <c r="N175" i="3" s="1"/>
  <c r="E176" i="3"/>
  <c r="F176" i="3"/>
  <c r="G176" i="3"/>
  <c r="H176" i="3"/>
  <c r="I176" i="3"/>
  <c r="L176" i="3" s="1"/>
  <c r="J176" i="3"/>
  <c r="K176" i="3"/>
  <c r="N176" i="3" s="1"/>
  <c r="E177" i="3"/>
  <c r="F177" i="3"/>
  <c r="G177" i="3"/>
  <c r="H177" i="3"/>
  <c r="I177" i="3"/>
  <c r="L177" i="3" s="1"/>
  <c r="J177" i="3"/>
  <c r="K177" i="3"/>
  <c r="N177" i="3" s="1"/>
  <c r="BJ177" i="3" s="1"/>
  <c r="E178" i="3"/>
  <c r="F178" i="3"/>
  <c r="G178" i="3"/>
  <c r="H178" i="3"/>
  <c r="I178" i="3"/>
  <c r="L178" i="3" s="1"/>
  <c r="J178" i="3"/>
  <c r="K178" i="3"/>
  <c r="N178" i="3" s="1"/>
  <c r="BJ178" i="3" s="1"/>
  <c r="E179" i="3"/>
  <c r="F179" i="3"/>
  <c r="G179" i="3"/>
  <c r="H179" i="3"/>
  <c r="I179" i="3"/>
  <c r="L179" i="3" s="1"/>
  <c r="J179" i="3"/>
  <c r="K179" i="3"/>
  <c r="N179" i="3" s="1"/>
  <c r="E180" i="3"/>
  <c r="F180" i="3"/>
  <c r="G180" i="3"/>
  <c r="H180" i="3"/>
  <c r="I180" i="3"/>
  <c r="L180" i="3" s="1"/>
  <c r="J180" i="3"/>
  <c r="K180" i="3"/>
  <c r="N180" i="3" s="1"/>
  <c r="BJ180" i="3" s="1"/>
  <c r="E181" i="3"/>
  <c r="F181" i="3"/>
  <c r="G181" i="3"/>
  <c r="H181" i="3"/>
  <c r="I181" i="3"/>
  <c r="L181" i="3" s="1"/>
  <c r="J181" i="3"/>
  <c r="K181" i="3"/>
  <c r="N181" i="3" s="1"/>
  <c r="E182" i="3"/>
  <c r="F182" i="3"/>
  <c r="G182" i="3"/>
  <c r="H182" i="3"/>
  <c r="I182" i="3"/>
  <c r="L182" i="3" s="1"/>
  <c r="J182" i="3"/>
  <c r="K182" i="3"/>
  <c r="N182" i="3" s="1"/>
  <c r="E183" i="3"/>
  <c r="F183" i="3"/>
  <c r="G183" i="3"/>
  <c r="H183" i="3"/>
  <c r="I183" i="3"/>
  <c r="L183" i="3" s="1"/>
  <c r="J183" i="3"/>
  <c r="K183" i="3"/>
  <c r="N183" i="3" s="1"/>
  <c r="E184" i="3"/>
  <c r="F184" i="3"/>
  <c r="G184" i="3"/>
  <c r="H184" i="3"/>
  <c r="I184" i="3"/>
  <c r="L184" i="3" s="1"/>
  <c r="J184" i="3"/>
  <c r="K184" i="3"/>
  <c r="N184" i="3" s="1"/>
  <c r="E185" i="3"/>
  <c r="F185" i="3"/>
  <c r="G185" i="3"/>
  <c r="H185" i="3"/>
  <c r="I185" i="3"/>
  <c r="L185" i="3" s="1"/>
  <c r="J185" i="3"/>
  <c r="K185" i="3"/>
  <c r="N185" i="3" s="1"/>
  <c r="E186" i="3"/>
  <c r="F186" i="3"/>
  <c r="G186" i="3"/>
  <c r="H186" i="3"/>
  <c r="I186" i="3"/>
  <c r="L186" i="3" s="1"/>
  <c r="J186" i="3"/>
  <c r="K186" i="3"/>
  <c r="N186" i="3" s="1"/>
  <c r="E187" i="3"/>
  <c r="F187" i="3"/>
  <c r="G187" i="3"/>
  <c r="H187" i="3"/>
  <c r="I187" i="3"/>
  <c r="L187" i="3" s="1"/>
  <c r="J187" i="3"/>
  <c r="K187" i="3"/>
  <c r="N187" i="3" s="1"/>
  <c r="E188" i="3"/>
  <c r="F188" i="3"/>
  <c r="G188" i="3"/>
  <c r="H188" i="3"/>
  <c r="I188" i="3"/>
  <c r="L188" i="3" s="1"/>
  <c r="J188" i="3"/>
  <c r="K188" i="3"/>
  <c r="N188" i="3" s="1"/>
  <c r="E189" i="3"/>
  <c r="F189" i="3"/>
  <c r="G189" i="3"/>
  <c r="H189" i="3"/>
  <c r="I189" i="3"/>
  <c r="L189" i="3" s="1"/>
  <c r="J189" i="3"/>
  <c r="K189" i="3"/>
  <c r="N189" i="3" s="1"/>
  <c r="E190" i="3"/>
  <c r="F190" i="3"/>
  <c r="G190" i="3"/>
  <c r="H190" i="3"/>
  <c r="I190" i="3"/>
  <c r="L190" i="3" s="1"/>
  <c r="J190" i="3"/>
  <c r="K190" i="3"/>
  <c r="N190" i="3" s="1"/>
  <c r="E191" i="3"/>
  <c r="F191" i="3"/>
  <c r="G191" i="3"/>
  <c r="H191" i="3"/>
  <c r="I191" i="3"/>
  <c r="L191" i="3" s="1"/>
  <c r="J191" i="3"/>
  <c r="K191" i="3"/>
  <c r="N191" i="3" s="1"/>
  <c r="E192" i="3"/>
  <c r="F192" i="3"/>
  <c r="G192" i="3"/>
  <c r="H192" i="3"/>
  <c r="I192" i="3"/>
  <c r="L192" i="3" s="1"/>
  <c r="J192" i="3"/>
  <c r="K192" i="3"/>
  <c r="N192" i="3" s="1"/>
  <c r="E193" i="3"/>
  <c r="F193" i="3"/>
  <c r="G193" i="3"/>
  <c r="H193" i="3"/>
  <c r="I193" i="3"/>
  <c r="L193" i="3" s="1"/>
  <c r="J193" i="3"/>
  <c r="K193" i="3"/>
  <c r="N193" i="3" s="1"/>
  <c r="BJ193" i="3" s="1"/>
  <c r="E194" i="3"/>
  <c r="F194" i="3"/>
  <c r="G194" i="3"/>
  <c r="H194" i="3"/>
  <c r="I194" i="3"/>
  <c r="L194" i="3" s="1"/>
  <c r="J194" i="3"/>
  <c r="K194" i="3"/>
  <c r="N194" i="3" s="1"/>
  <c r="E195" i="3"/>
  <c r="F195" i="3"/>
  <c r="G195" i="3"/>
  <c r="H195" i="3"/>
  <c r="I195" i="3"/>
  <c r="L195" i="3" s="1"/>
  <c r="J195" i="3"/>
  <c r="K195" i="3"/>
  <c r="N195" i="3" s="1"/>
  <c r="E196" i="3"/>
  <c r="F196" i="3"/>
  <c r="G196" i="3"/>
  <c r="H196" i="3"/>
  <c r="I196" i="3"/>
  <c r="L196" i="3" s="1"/>
  <c r="J196" i="3"/>
  <c r="K196" i="3"/>
  <c r="N196" i="3" s="1"/>
  <c r="BJ196" i="3" s="1"/>
  <c r="E197" i="3"/>
  <c r="F197" i="3"/>
  <c r="G197" i="3"/>
  <c r="H197" i="3"/>
  <c r="I197" i="3"/>
  <c r="L197" i="3" s="1"/>
  <c r="J197" i="3"/>
  <c r="K197" i="3"/>
  <c r="N197" i="3" s="1"/>
  <c r="E198" i="3"/>
  <c r="F198" i="3"/>
  <c r="G198" i="3"/>
  <c r="H198" i="3"/>
  <c r="I198" i="3"/>
  <c r="L198" i="3" s="1"/>
  <c r="J198" i="3"/>
  <c r="K198" i="3"/>
  <c r="N198" i="3" s="1"/>
  <c r="E199" i="3"/>
  <c r="F199" i="3"/>
  <c r="G199" i="3"/>
  <c r="H199" i="3"/>
  <c r="I199" i="3"/>
  <c r="L199" i="3" s="1"/>
  <c r="J199" i="3"/>
  <c r="K199" i="3"/>
  <c r="N199" i="3" s="1"/>
  <c r="E200" i="3"/>
  <c r="F200" i="3"/>
  <c r="G200" i="3"/>
  <c r="H200" i="3"/>
  <c r="I200" i="3"/>
  <c r="L200" i="3" s="1"/>
  <c r="J200" i="3"/>
  <c r="K200" i="3"/>
  <c r="N200" i="3" s="1"/>
  <c r="E201" i="3"/>
  <c r="F201" i="3"/>
  <c r="G201" i="3"/>
  <c r="H201" i="3"/>
  <c r="I201" i="3"/>
  <c r="L201" i="3" s="1"/>
  <c r="J201" i="3"/>
  <c r="K201" i="3"/>
  <c r="N201" i="3" s="1"/>
  <c r="E202" i="3"/>
  <c r="F202" i="3"/>
  <c r="G202" i="3"/>
  <c r="H202" i="3"/>
  <c r="I202" i="3"/>
  <c r="L202" i="3" s="1"/>
  <c r="J202" i="3"/>
  <c r="K202" i="3"/>
  <c r="N202" i="3" s="1"/>
  <c r="E203" i="3"/>
  <c r="F203" i="3"/>
  <c r="G203" i="3"/>
  <c r="H203" i="3"/>
  <c r="I203" i="3"/>
  <c r="L203" i="3" s="1"/>
  <c r="J203" i="3"/>
  <c r="K203" i="3"/>
  <c r="N203" i="3" s="1"/>
  <c r="E204" i="3"/>
  <c r="F204" i="3"/>
  <c r="G204" i="3"/>
  <c r="H204" i="3"/>
  <c r="I204" i="3"/>
  <c r="L204" i="3" s="1"/>
  <c r="J204" i="3"/>
  <c r="K204" i="3"/>
  <c r="N204" i="3" s="1"/>
  <c r="E205" i="3"/>
  <c r="F205" i="3"/>
  <c r="G205" i="3"/>
  <c r="H205" i="3"/>
  <c r="I205" i="3"/>
  <c r="L205" i="3" s="1"/>
  <c r="J205" i="3"/>
  <c r="K205" i="3"/>
  <c r="N205" i="3" s="1"/>
  <c r="BJ205" i="3" s="1"/>
  <c r="E206" i="3"/>
  <c r="F206" i="3"/>
  <c r="G206" i="3"/>
  <c r="H206" i="3"/>
  <c r="I206" i="3"/>
  <c r="L206" i="3" s="1"/>
  <c r="J206" i="3"/>
  <c r="K206" i="3"/>
  <c r="M206" i="3" s="1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E207" i="3"/>
  <c r="F207" i="3"/>
  <c r="G207" i="3"/>
  <c r="H207" i="3"/>
  <c r="I207" i="3"/>
  <c r="L207" i="3" s="1"/>
  <c r="J207" i="3"/>
  <c r="K207" i="3"/>
  <c r="M207" i="3" s="1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E208" i="3"/>
  <c r="F208" i="3"/>
  <c r="G208" i="3"/>
  <c r="H208" i="3"/>
  <c r="I208" i="3"/>
  <c r="L208" i="3" s="1"/>
  <c r="J208" i="3"/>
  <c r="K208" i="3"/>
  <c r="M208" i="3" s="1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E209" i="3"/>
  <c r="F209" i="3"/>
  <c r="G209" i="3"/>
  <c r="H209" i="3"/>
  <c r="I209" i="3"/>
  <c r="L209" i="3" s="1"/>
  <c r="J209" i="3"/>
  <c r="K209" i="3"/>
  <c r="M209" i="3" s="1"/>
  <c r="O209" i="3"/>
  <c r="BL209" i="3" s="1"/>
  <c r="S209" i="3"/>
  <c r="BM209" i="3" s="1"/>
  <c r="W209" i="3"/>
  <c r="AA209" i="3"/>
  <c r="AE209" i="3"/>
  <c r="AI209" i="3"/>
  <c r="AM209" i="3"/>
  <c r="AQ209" i="3"/>
  <c r="AU209" i="3"/>
  <c r="AY209" i="3"/>
  <c r="BC209" i="3"/>
  <c r="BG209" i="3"/>
  <c r="E210" i="3"/>
  <c r="F210" i="3"/>
  <c r="G210" i="3"/>
  <c r="H210" i="3"/>
  <c r="I210" i="3"/>
  <c r="L210" i="3" s="1"/>
  <c r="J210" i="3"/>
  <c r="K210" i="3"/>
  <c r="M210" i="3" s="1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E211" i="3"/>
  <c r="F211" i="3"/>
  <c r="G211" i="3"/>
  <c r="H211" i="3"/>
  <c r="I211" i="3"/>
  <c r="L211" i="3" s="1"/>
  <c r="J211" i="3"/>
  <c r="K211" i="3"/>
  <c r="M211" i="3" s="1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E212" i="3"/>
  <c r="F212" i="3"/>
  <c r="G212" i="3"/>
  <c r="H212" i="3"/>
  <c r="I212" i="3"/>
  <c r="L212" i="3" s="1"/>
  <c r="J212" i="3"/>
  <c r="K212" i="3"/>
  <c r="M212" i="3" s="1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E213" i="3"/>
  <c r="F213" i="3"/>
  <c r="G213" i="3"/>
  <c r="H213" i="3"/>
  <c r="I213" i="3"/>
  <c r="L213" i="3" s="1"/>
  <c r="J213" i="3"/>
  <c r="K213" i="3"/>
  <c r="M213" i="3" s="1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F214" i="3"/>
  <c r="G214" i="3"/>
  <c r="H214" i="3"/>
  <c r="I214" i="3"/>
  <c r="L214" i="3" s="1"/>
  <c r="J214" i="3"/>
  <c r="K214" i="3"/>
  <c r="M214" i="3" s="1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E215" i="3"/>
  <c r="F215" i="3"/>
  <c r="G215" i="3"/>
  <c r="H215" i="3"/>
  <c r="I215" i="3"/>
  <c r="L215" i="3" s="1"/>
  <c r="J215" i="3"/>
  <c r="K215" i="3"/>
  <c r="M215" i="3" s="1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F216" i="3"/>
  <c r="G216" i="3"/>
  <c r="H216" i="3"/>
  <c r="I216" i="3"/>
  <c r="L216" i="3" s="1"/>
  <c r="J216" i="3"/>
  <c r="K216" i="3"/>
  <c r="M216" i="3" s="1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E217" i="3"/>
  <c r="F217" i="3"/>
  <c r="G217" i="3"/>
  <c r="H217" i="3"/>
  <c r="I217" i="3"/>
  <c r="L217" i="3" s="1"/>
  <c r="J217" i="3"/>
  <c r="K217" i="3"/>
  <c r="M217" i="3" s="1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F218" i="3"/>
  <c r="G218" i="3"/>
  <c r="H218" i="3"/>
  <c r="I218" i="3"/>
  <c r="L218" i="3" s="1"/>
  <c r="J218" i="3"/>
  <c r="K218" i="3"/>
  <c r="M218" i="3" s="1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E219" i="3"/>
  <c r="F219" i="3"/>
  <c r="G219" i="3"/>
  <c r="H219" i="3"/>
  <c r="I219" i="3"/>
  <c r="L219" i="3" s="1"/>
  <c r="J219" i="3"/>
  <c r="K219" i="3"/>
  <c r="M219" i="3" s="1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F220" i="3"/>
  <c r="G220" i="3"/>
  <c r="H220" i="3"/>
  <c r="I220" i="3"/>
  <c r="L220" i="3" s="1"/>
  <c r="J220" i="3"/>
  <c r="K220" i="3"/>
  <c r="M220" i="3" s="1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E221" i="3"/>
  <c r="F221" i="3"/>
  <c r="G221" i="3"/>
  <c r="H221" i="3"/>
  <c r="I221" i="3"/>
  <c r="L221" i="3" s="1"/>
  <c r="J221" i="3"/>
  <c r="K221" i="3"/>
  <c r="M221" i="3" s="1"/>
  <c r="O221" i="3"/>
  <c r="S221" i="3"/>
  <c r="W221" i="3"/>
  <c r="AA221" i="3"/>
  <c r="AE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E222" i="3"/>
  <c r="F222" i="3"/>
  <c r="K222" i="3" s="1"/>
  <c r="G222" i="3"/>
  <c r="H222" i="3"/>
  <c r="I222" i="3"/>
  <c r="J222" i="3"/>
  <c r="L222" i="3"/>
  <c r="E223" i="3"/>
  <c r="F223" i="3"/>
  <c r="K223" i="3" s="1"/>
  <c r="G223" i="3"/>
  <c r="H223" i="3"/>
  <c r="I223" i="3"/>
  <c r="J223" i="3"/>
  <c r="L223" i="3"/>
  <c r="E224" i="3"/>
  <c r="F224" i="3"/>
  <c r="K224" i="3" s="1"/>
  <c r="G224" i="3"/>
  <c r="H224" i="3"/>
  <c r="I224" i="3"/>
  <c r="J224" i="3"/>
  <c r="L224" i="3"/>
  <c r="E225" i="3"/>
  <c r="F225" i="3"/>
  <c r="K225" i="3" s="1"/>
  <c r="G225" i="3"/>
  <c r="H225" i="3"/>
  <c r="I225" i="3"/>
  <c r="J225" i="3"/>
  <c r="L225" i="3"/>
  <c r="E226" i="3"/>
  <c r="F226" i="3"/>
  <c r="K226" i="3" s="1"/>
  <c r="G226" i="3"/>
  <c r="H226" i="3"/>
  <c r="I226" i="3"/>
  <c r="J226" i="3"/>
  <c r="L226" i="3"/>
  <c r="E227" i="3"/>
  <c r="F227" i="3"/>
  <c r="K227" i="3" s="1"/>
  <c r="G227" i="3"/>
  <c r="H227" i="3"/>
  <c r="I227" i="3"/>
  <c r="J227" i="3"/>
  <c r="L227" i="3"/>
  <c r="E228" i="3"/>
  <c r="F228" i="3"/>
  <c r="K228" i="3" s="1"/>
  <c r="G228" i="3"/>
  <c r="H228" i="3"/>
  <c r="I228" i="3"/>
  <c r="J228" i="3"/>
  <c r="L228" i="3"/>
  <c r="E229" i="3"/>
  <c r="F229" i="3"/>
  <c r="K229" i="3" s="1"/>
  <c r="G229" i="3"/>
  <c r="H229" i="3"/>
  <c r="I229" i="3"/>
  <c r="J229" i="3"/>
  <c r="L229" i="3"/>
  <c r="E230" i="3"/>
  <c r="F230" i="3"/>
  <c r="K230" i="3" s="1"/>
  <c r="G230" i="3"/>
  <c r="H230" i="3"/>
  <c r="I230" i="3"/>
  <c r="J230" i="3"/>
  <c r="L230" i="3"/>
  <c r="E231" i="3"/>
  <c r="F231" i="3"/>
  <c r="K231" i="3" s="1"/>
  <c r="G231" i="3"/>
  <c r="H231" i="3"/>
  <c r="I231" i="3"/>
  <c r="J231" i="3"/>
  <c r="L231" i="3"/>
  <c r="E232" i="3"/>
  <c r="F232" i="3"/>
  <c r="K232" i="3" s="1"/>
  <c r="G232" i="3"/>
  <c r="H232" i="3"/>
  <c r="I232" i="3"/>
  <c r="J232" i="3"/>
  <c r="L232" i="3"/>
  <c r="E233" i="3"/>
  <c r="F233" i="3"/>
  <c r="K233" i="3" s="1"/>
  <c r="G233" i="3"/>
  <c r="H233" i="3"/>
  <c r="I233" i="3"/>
  <c r="J233" i="3"/>
  <c r="L233" i="3"/>
  <c r="E234" i="3"/>
  <c r="F234" i="3"/>
  <c r="K234" i="3" s="1"/>
  <c r="G234" i="3"/>
  <c r="H234" i="3"/>
  <c r="I234" i="3"/>
  <c r="J234" i="3"/>
  <c r="L234" i="3"/>
  <c r="E235" i="3"/>
  <c r="F235" i="3"/>
  <c r="K235" i="3" s="1"/>
  <c r="G235" i="3"/>
  <c r="H235" i="3"/>
  <c r="I235" i="3"/>
  <c r="J235" i="3"/>
  <c r="L235" i="3"/>
  <c r="E236" i="3"/>
  <c r="F236" i="3"/>
  <c r="K236" i="3" s="1"/>
  <c r="G236" i="3"/>
  <c r="H236" i="3"/>
  <c r="I236" i="3"/>
  <c r="J236" i="3"/>
  <c r="L236" i="3"/>
  <c r="E237" i="3"/>
  <c r="F237" i="3"/>
  <c r="K237" i="3" s="1"/>
  <c r="G237" i="3"/>
  <c r="H237" i="3"/>
  <c r="I237" i="3"/>
  <c r="J237" i="3"/>
  <c r="L237" i="3"/>
  <c r="E238" i="3"/>
  <c r="F238" i="3"/>
  <c r="K238" i="3" s="1"/>
  <c r="G238" i="3"/>
  <c r="H238" i="3"/>
  <c r="I238" i="3"/>
  <c r="J238" i="3"/>
  <c r="L238" i="3"/>
  <c r="E239" i="3"/>
  <c r="F239" i="3"/>
  <c r="K239" i="3" s="1"/>
  <c r="G239" i="3"/>
  <c r="H239" i="3"/>
  <c r="I239" i="3"/>
  <c r="J239" i="3"/>
  <c r="L239" i="3"/>
  <c r="E240" i="3"/>
  <c r="F240" i="3"/>
  <c r="K240" i="3" s="1"/>
  <c r="G240" i="3"/>
  <c r="H240" i="3"/>
  <c r="I240" i="3"/>
  <c r="J240" i="3"/>
  <c r="L240" i="3"/>
  <c r="E241" i="3"/>
  <c r="F241" i="3"/>
  <c r="K241" i="3" s="1"/>
  <c r="G241" i="3"/>
  <c r="H241" i="3"/>
  <c r="I241" i="3"/>
  <c r="J241" i="3"/>
  <c r="L241" i="3"/>
  <c r="E242" i="3"/>
  <c r="F242" i="3"/>
  <c r="K242" i="3" s="1"/>
  <c r="G242" i="3"/>
  <c r="H242" i="3"/>
  <c r="I242" i="3"/>
  <c r="J242" i="3"/>
  <c r="L242" i="3"/>
  <c r="E243" i="3"/>
  <c r="F243" i="3"/>
  <c r="K243" i="3" s="1"/>
  <c r="G243" i="3"/>
  <c r="H243" i="3"/>
  <c r="I243" i="3"/>
  <c r="J243" i="3"/>
  <c r="L243" i="3"/>
  <c r="E244" i="3"/>
  <c r="F244" i="3"/>
  <c r="K244" i="3" s="1"/>
  <c r="G244" i="3"/>
  <c r="H244" i="3"/>
  <c r="I244" i="3"/>
  <c r="J244" i="3"/>
  <c r="L244" i="3"/>
  <c r="E245" i="3"/>
  <c r="F245" i="3"/>
  <c r="K245" i="3" s="1"/>
  <c r="G245" i="3"/>
  <c r="H245" i="3"/>
  <c r="I245" i="3"/>
  <c r="J245" i="3"/>
  <c r="L245" i="3"/>
  <c r="E246" i="3"/>
  <c r="F246" i="3"/>
  <c r="K246" i="3" s="1"/>
  <c r="G246" i="3"/>
  <c r="H246" i="3"/>
  <c r="I246" i="3"/>
  <c r="J246" i="3"/>
  <c r="L246" i="3" s="1"/>
  <c r="E247" i="3"/>
  <c r="F247" i="3"/>
  <c r="K247" i="3" s="1"/>
  <c r="G247" i="3"/>
  <c r="H247" i="3"/>
  <c r="I247" i="3"/>
  <c r="J247" i="3"/>
  <c r="L247" i="3" s="1"/>
  <c r="E248" i="3"/>
  <c r="F248" i="3"/>
  <c r="K248" i="3" s="1"/>
  <c r="G248" i="3"/>
  <c r="H248" i="3"/>
  <c r="I248" i="3"/>
  <c r="J248" i="3"/>
  <c r="L248" i="3" s="1"/>
  <c r="E249" i="3"/>
  <c r="F249" i="3"/>
  <c r="K249" i="3" s="1"/>
  <c r="G249" i="3"/>
  <c r="H249" i="3"/>
  <c r="I249" i="3"/>
  <c r="J249" i="3"/>
  <c r="L249" i="3" s="1"/>
  <c r="E250" i="3"/>
  <c r="F250" i="3"/>
  <c r="K250" i="3" s="1"/>
  <c r="G250" i="3"/>
  <c r="H250" i="3"/>
  <c r="I250" i="3"/>
  <c r="J250" i="3"/>
  <c r="L250" i="3" s="1"/>
  <c r="E251" i="3"/>
  <c r="F251" i="3"/>
  <c r="K251" i="3" s="1"/>
  <c r="G251" i="3"/>
  <c r="H251" i="3"/>
  <c r="I251" i="3"/>
  <c r="J251" i="3"/>
  <c r="L251" i="3" s="1"/>
  <c r="E252" i="3"/>
  <c r="F252" i="3"/>
  <c r="K252" i="3" s="1"/>
  <c r="G252" i="3"/>
  <c r="H252" i="3"/>
  <c r="I252" i="3"/>
  <c r="J252" i="3"/>
  <c r="L252" i="3" s="1"/>
  <c r="BJ254" i="3" l="1"/>
  <c r="BM254" i="3"/>
  <c r="BK255" i="3"/>
  <c r="BN255" i="3"/>
  <c r="BL257" i="3"/>
  <c r="BK258" i="3"/>
  <c r="BN258" i="3"/>
  <c r="BM263" i="3"/>
  <c r="BL260" i="3"/>
  <c r="BN262" i="3"/>
  <c r="BK262" i="3"/>
  <c r="BM265" i="3"/>
  <c r="BL266" i="3"/>
  <c r="BL267" i="3"/>
  <c r="BK268" i="3"/>
  <c r="BN268" i="3"/>
  <c r="BM269" i="3"/>
  <c r="BJ269" i="3"/>
  <c r="BL270" i="3"/>
  <c r="BM271" i="3"/>
  <c r="BK276" i="3"/>
  <c r="BN276" i="3"/>
  <c r="BK277" i="3"/>
  <c r="BN277" i="3"/>
  <c r="BK279" i="3"/>
  <c r="BN279" i="3"/>
  <c r="BK280" i="3"/>
  <c r="BN280" i="3"/>
  <c r="BM282" i="3"/>
  <c r="BL282" i="3"/>
  <c r="BM284" i="3"/>
  <c r="BL284" i="3"/>
  <c r="BM286" i="3"/>
  <c r="BL286" i="3"/>
  <c r="BM288" i="3"/>
  <c r="BL288" i="3"/>
  <c r="BM290" i="3"/>
  <c r="BL290" i="3"/>
  <c r="BM292" i="3"/>
  <c r="BL292" i="3"/>
  <c r="BM281" i="3"/>
  <c r="BL281" i="3"/>
  <c r="BM283" i="3"/>
  <c r="BL283" i="3"/>
  <c r="BM285" i="3"/>
  <c r="BL285" i="3"/>
  <c r="BM287" i="3"/>
  <c r="BL287" i="3"/>
  <c r="BM289" i="3"/>
  <c r="BL289" i="3"/>
  <c r="BM291" i="3"/>
  <c r="BL291" i="3"/>
  <c r="BN293" i="3"/>
  <c r="BK293" i="3"/>
  <c r="R295" i="3"/>
  <c r="BL295" i="3" s="1"/>
  <c r="Z295" i="3"/>
  <c r="AH295" i="3"/>
  <c r="AP295" i="3"/>
  <c r="AX295" i="3"/>
  <c r="BF295" i="3"/>
  <c r="N295" i="3"/>
  <c r="V295" i="3"/>
  <c r="AD295" i="3"/>
  <c r="AL295" i="3"/>
  <c r="AT295" i="3"/>
  <c r="BB295" i="3"/>
  <c r="R296" i="3"/>
  <c r="Z296" i="3"/>
  <c r="AH296" i="3"/>
  <c r="AP296" i="3"/>
  <c r="AX296" i="3"/>
  <c r="BF296" i="3"/>
  <c r="N296" i="3"/>
  <c r="V296" i="3"/>
  <c r="AD296" i="3"/>
  <c r="AL296" i="3"/>
  <c r="AT296" i="3"/>
  <c r="BB296" i="3"/>
  <c r="R297" i="3"/>
  <c r="Z297" i="3"/>
  <c r="AH297" i="3"/>
  <c r="AP297" i="3"/>
  <c r="AX297" i="3"/>
  <c r="BF297" i="3"/>
  <c r="N297" i="3"/>
  <c r="V297" i="3"/>
  <c r="AD297" i="3"/>
  <c r="AL297" i="3"/>
  <c r="AT297" i="3"/>
  <c r="BB297" i="3"/>
  <c r="R298" i="3"/>
  <c r="Z298" i="3"/>
  <c r="AH298" i="3"/>
  <c r="AP298" i="3"/>
  <c r="AX298" i="3"/>
  <c r="BF298" i="3"/>
  <c r="N298" i="3"/>
  <c r="V298" i="3"/>
  <c r="AD298" i="3"/>
  <c r="AL298" i="3"/>
  <c r="AT298" i="3"/>
  <c r="BB298" i="3"/>
  <c r="R299" i="3"/>
  <c r="Z299" i="3"/>
  <c r="AH299" i="3"/>
  <c r="AP299" i="3"/>
  <c r="AX299" i="3"/>
  <c r="BF299" i="3"/>
  <c r="N299" i="3"/>
  <c r="V299" i="3"/>
  <c r="AD299" i="3"/>
  <c r="AL299" i="3"/>
  <c r="AT299" i="3"/>
  <c r="BB299" i="3"/>
  <c r="R300" i="3"/>
  <c r="Z300" i="3"/>
  <c r="AH300" i="3"/>
  <c r="AP300" i="3"/>
  <c r="AX300" i="3"/>
  <c r="BF300" i="3"/>
  <c r="N300" i="3"/>
  <c r="V300" i="3"/>
  <c r="AD300" i="3"/>
  <c r="AL300" i="3"/>
  <c r="AT300" i="3"/>
  <c r="BB300" i="3"/>
  <c r="R301" i="3"/>
  <c r="Z301" i="3"/>
  <c r="AH301" i="3"/>
  <c r="AP301" i="3"/>
  <c r="AX301" i="3"/>
  <c r="BF301" i="3"/>
  <c r="N301" i="3"/>
  <c r="V301" i="3"/>
  <c r="AD301" i="3"/>
  <c r="AL301" i="3"/>
  <c r="AT301" i="3"/>
  <c r="BB301" i="3"/>
  <c r="R302" i="3"/>
  <c r="Z302" i="3"/>
  <c r="AH302" i="3"/>
  <c r="AP302" i="3"/>
  <c r="AX302" i="3"/>
  <c r="BF302" i="3"/>
  <c r="N302" i="3"/>
  <c r="V302" i="3"/>
  <c r="AD302" i="3"/>
  <c r="AL302" i="3"/>
  <c r="AT302" i="3"/>
  <c r="BB302" i="3"/>
  <c r="R303" i="3"/>
  <c r="Z303" i="3"/>
  <c r="AH303" i="3"/>
  <c r="AP303" i="3"/>
  <c r="AX303" i="3"/>
  <c r="BF303" i="3"/>
  <c r="N303" i="3"/>
  <c r="V303" i="3"/>
  <c r="AD303" i="3"/>
  <c r="AL303" i="3"/>
  <c r="AT303" i="3"/>
  <c r="BB303" i="3"/>
  <c r="R304" i="3"/>
  <c r="Z304" i="3"/>
  <c r="AH304" i="3"/>
  <c r="AP304" i="3"/>
  <c r="AX304" i="3"/>
  <c r="BF304" i="3"/>
  <c r="N304" i="3"/>
  <c r="V304" i="3"/>
  <c r="AD304" i="3"/>
  <c r="AL304" i="3"/>
  <c r="AT304" i="3"/>
  <c r="BB304" i="3"/>
  <c r="R305" i="3"/>
  <c r="Z305" i="3"/>
  <c r="AH305" i="3"/>
  <c r="AP305" i="3"/>
  <c r="AX305" i="3"/>
  <c r="BF305" i="3"/>
  <c r="N305" i="3"/>
  <c r="V305" i="3"/>
  <c r="AD305" i="3"/>
  <c r="AL305" i="3"/>
  <c r="AT305" i="3"/>
  <c r="BB305" i="3"/>
  <c r="R306" i="3"/>
  <c r="Z306" i="3"/>
  <c r="AH306" i="3"/>
  <c r="AP306" i="3"/>
  <c r="AX306" i="3"/>
  <c r="BF306" i="3"/>
  <c r="N306" i="3"/>
  <c r="V306" i="3"/>
  <c r="AD306" i="3"/>
  <c r="AL306" i="3"/>
  <c r="AT306" i="3"/>
  <c r="BB306" i="3"/>
  <c r="R307" i="3"/>
  <c r="Z307" i="3"/>
  <c r="AH307" i="3"/>
  <c r="AP307" i="3"/>
  <c r="AX307" i="3"/>
  <c r="BF307" i="3"/>
  <c r="N307" i="3"/>
  <c r="V307" i="3"/>
  <c r="AD307" i="3"/>
  <c r="AL307" i="3"/>
  <c r="AT307" i="3"/>
  <c r="BB307" i="3"/>
  <c r="R308" i="3"/>
  <c r="Z308" i="3"/>
  <c r="AH308" i="3"/>
  <c r="AP308" i="3"/>
  <c r="AX308" i="3"/>
  <c r="BF308" i="3"/>
  <c r="N308" i="3"/>
  <c r="V308" i="3"/>
  <c r="AD308" i="3"/>
  <c r="AL308" i="3"/>
  <c r="AT308" i="3"/>
  <c r="BB308" i="3"/>
  <c r="R309" i="3"/>
  <c r="Z309" i="3"/>
  <c r="AH309" i="3"/>
  <c r="AP309" i="3"/>
  <c r="AX309" i="3"/>
  <c r="BF309" i="3"/>
  <c r="N309" i="3"/>
  <c r="V309" i="3"/>
  <c r="AD309" i="3"/>
  <c r="AL309" i="3"/>
  <c r="AT309" i="3"/>
  <c r="BB309" i="3"/>
  <c r="R310" i="3"/>
  <c r="Z310" i="3"/>
  <c r="AH310" i="3"/>
  <c r="AP310" i="3"/>
  <c r="AX310" i="3"/>
  <c r="BF310" i="3"/>
  <c r="N310" i="3"/>
  <c r="V310" i="3"/>
  <c r="AD310" i="3"/>
  <c r="AL310" i="3"/>
  <c r="AT310" i="3"/>
  <c r="BB310" i="3"/>
  <c r="R311" i="3"/>
  <c r="Z311" i="3"/>
  <c r="AH311" i="3"/>
  <c r="AP311" i="3"/>
  <c r="AX311" i="3"/>
  <c r="BF311" i="3"/>
  <c r="N311" i="3"/>
  <c r="V311" i="3"/>
  <c r="AD311" i="3"/>
  <c r="AL311" i="3"/>
  <c r="AT311" i="3"/>
  <c r="BB311" i="3"/>
  <c r="R312" i="3"/>
  <c r="Z312" i="3"/>
  <c r="AH312" i="3"/>
  <c r="AP312" i="3"/>
  <c r="AX312" i="3"/>
  <c r="BF312" i="3"/>
  <c r="N312" i="3"/>
  <c r="V312" i="3"/>
  <c r="AD312" i="3"/>
  <c r="AL312" i="3"/>
  <c r="AT312" i="3"/>
  <c r="BB312" i="3"/>
  <c r="R313" i="3"/>
  <c r="Z313" i="3"/>
  <c r="AH313" i="3"/>
  <c r="AP313" i="3"/>
  <c r="AX313" i="3"/>
  <c r="BF313" i="3"/>
  <c r="N313" i="3"/>
  <c r="V313" i="3"/>
  <c r="AD313" i="3"/>
  <c r="AL313" i="3"/>
  <c r="AT313" i="3"/>
  <c r="BB313" i="3"/>
  <c r="R314" i="3"/>
  <c r="Z314" i="3"/>
  <c r="AH314" i="3"/>
  <c r="AP314" i="3"/>
  <c r="AX314" i="3"/>
  <c r="BF314" i="3"/>
  <c r="N314" i="3"/>
  <c r="V314" i="3"/>
  <c r="AD314" i="3"/>
  <c r="AL314" i="3"/>
  <c r="AT314" i="3"/>
  <c r="BB314" i="3"/>
  <c r="R315" i="3"/>
  <c r="Z315" i="3"/>
  <c r="AH315" i="3"/>
  <c r="AP315" i="3"/>
  <c r="AX315" i="3"/>
  <c r="BF315" i="3"/>
  <c r="N315" i="3"/>
  <c r="V315" i="3"/>
  <c r="AD315" i="3"/>
  <c r="AL315" i="3"/>
  <c r="AT315" i="3"/>
  <c r="BB315" i="3"/>
  <c r="R316" i="3"/>
  <c r="Z316" i="3"/>
  <c r="AH316" i="3"/>
  <c r="AP316" i="3"/>
  <c r="AX316" i="3"/>
  <c r="BF316" i="3"/>
  <c r="N316" i="3"/>
  <c r="V316" i="3"/>
  <c r="AD316" i="3"/>
  <c r="AL316" i="3"/>
  <c r="AT316" i="3"/>
  <c r="BB316" i="3"/>
  <c r="R317" i="3"/>
  <c r="Z317" i="3"/>
  <c r="AH317" i="3"/>
  <c r="AP317" i="3"/>
  <c r="AX317" i="3"/>
  <c r="BF317" i="3"/>
  <c r="N317" i="3"/>
  <c r="V317" i="3"/>
  <c r="AD317" i="3"/>
  <c r="AL317" i="3"/>
  <c r="AT317" i="3"/>
  <c r="BB317" i="3"/>
  <c r="R318" i="3"/>
  <c r="Z318" i="3"/>
  <c r="AH318" i="3"/>
  <c r="AP318" i="3"/>
  <c r="AX318" i="3"/>
  <c r="BD318" i="3"/>
  <c r="BH318" i="3"/>
  <c r="N318" i="3"/>
  <c r="V318" i="3"/>
  <c r="AD318" i="3"/>
  <c r="AL318" i="3"/>
  <c r="AT318" i="3"/>
  <c r="BB318" i="3"/>
  <c r="BF318" i="3"/>
  <c r="BK319" i="3"/>
  <c r="BN319" i="3"/>
  <c r="BM320" i="3"/>
  <c r="BL320" i="3"/>
  <c r="BK321" i="3"/>
  <c r="BN321" i="3"/>
  <c r="BM322" i="3"/>
  <c r="BL322" i="3"/>
  <c r="BK323" i="3"/>
  <c r="BN323" i="3"/>
  <c r="BM324" i="3"/>
  <c r="BL324" i="3"/>
  <c r="BK325" i="3"/>
  <c r="BN325" i="3"/>
  <c r="BK327" i="3"/>
  <c r="BN327" i="3"/>
  <c r="BM328" i="3"/>
  <c r="BL328" i="3"/>
  <c r="BK329" i="3"/>
  <c r="BN329" i="3"/>
  <c r="BM330" i="3"/>
  <c r="BL330" i="3"/>
  <c r="BK331" i="3"/>
  <c r="BN331" i="3"/>
  <c r="BJ319" i="3"/>
  <c r="BJ320" i="3"/>
  <c r="BJ321" i="3"/>
  <c r="BJ322" i="3"/>
  <c r="BJ323" i="3"/>
  <c r="BJ324" i="3"/>
  <c r="BJ328" i="3"/>
  <c r="BJ329" i="3"/>
  <c r="BJ330" i="3"/>
  <c r="BJ331" i="3"/>
  <c r="BK334" i="3"/>
  <c r="BN334" i="3"/>
  <c r="BJ336" i="3"/>
  <c r="BM336" i="3"/>
  <c r="BL336" i="3"/>
  <c r="BK338" i="3"/>
  <c r="BN338" i="3"/>
  <c r="BJ340" i="3"/>
  <c r="BM340" i="3"/>
  <c r="BL340" i="3"/>
  <c r="BK342" i="3"/>
  <c r="BN342" i="3"/>
  <c r="BK346" i="3"/>
  <c r="BN346" i="3"/>
  <c r="BJ348" i="3"/>
  <c r="BM348" i="3"/>
  <c r="BL348" i="3"/>
  <c r="BK350" i="3"/>
  <c r="BN350" i="3"/>
  <c r="BJ352" i="3"/>
  <c r="BM352" i="3"/>
  <c r="BL352" i="3"/>
  <c r="BK333" i="3"/>
  <c r="BN333" i="3"/>
  <c r="BJ335" i="3"/>
  <c r="BM335" i="3"/>
  <c r="BL335" i="3"/>
  <c r="BK337" i="3"/>
  <c r="BN337" i="3"/>
  <c r="BJ339" i="3"/>
  <c r="BM339" i="3"/>
  <c r="BL339" i="3"/>
  <c r="BK341" i="3"/>
  <c r="BN341" i="3"/>
  <c r="BJ343" i="3"/>
  <c r="BM343" i="3"/>
  <c r="BL343" i="3"/>
  <c r="BK345" i="3"/>
  <c r="BN345" i="3"/>
  <c r="BJ347" i="3"/>
  <c r="BM347" i="3"/>
  <c r="BL347" i="3"/>
  <c r="BK349" i="3"/>
  <c r="BN349" i="3"/>
  <c r="BJ351" i="3"/>
  <c r="BM351" i="3"/>
  <c r="BL351" i="3"/>
  <c r="BK353" i="3"/>
  <c r="BN353" i="3"/>
  <c r="BK354" i="3"/>
  <c r="BN354" i="3"/>
  <c r="BM355" i="3"/>
  <c r="BL355" i="3"/>
  <c r="BK356" i="3"/>
  <c r="BN356" i="3"/>
  <c r="BM357" i="3"/>
  <c r="BL357" i="3"/>
  <c r="BK358" i="3"/>
  <c r="BN358" i="3"/>
  <c r="BM359" i="3"/>
  <c r="BL359" i="3"/>
  <c r="BK360" i="3"/>
  <c r="BN360" i="3"/>
  <c r="BK362" i="3"/>
  <c r="BN362" i="3"/>
  <c r="BM363" i="3"/>
  <c r="BL363" i="3"/>
  <c r="BK364" i="3"/>
  <c r="BN364" i="3"/>
  <c r="BM365" i="3"/>
  <c r="BL365" i="3"/>
  <c r="BK366" i="3"/>
  <c r="BN366" i="3"/>
  <c r="BK367" i="3"/>
  <c r="BN367" i="3"/>
  <c r="BK371" i="3"/>
  <c r="BN371" i="3"/>
  <c r="BJ373" i="3"/>
  <c r="BM373" i="3"/>
  <c r="BL373" i="3"/>
  <c r="BK375" i="3"/>
  <c r="BN375" i="3"/>
  <c r="BK379" i="3"/>
  <c r="BN379" i="3"/>
  <c r="BJ381" i="3"/>
  <c r="BM381" i="3"/>
  <c r="BL381" i="3"/>
  <c r="BK383" i="3"/>
  <c r="BN383" i="3"/>
  <c r="BJ385" i="3"/>
  <c r="BM385" i="3"/>
  <c r="BL385" i="3"/>
  <c r="BK387" i="3"/>
  <c r="BN387" i="3"/>
  <c r="BK391" i="3"/>
  <c r="BN391" i="3"/>
  <c r="BJ393" i="3"/>
  <c r="BM393" i="3"/>
  <c r="BL393" i="3"/>
  <c r="BK395" i="3"/>
  <c r="BN395" i="3"/>
  <c r="BJ397" i="3"/>
  <c r="BM397" i="3"/>
  <c r="BL397" i="3"/>
  <c r="BK399" i="3"/>
  <c r="BN399" i="3"/>
  <c r="BK403" i="3"/>
  <c r="BN403" i="3"/>
  <c r="BJ405" i="3"/>
  <c r="BM405" i="3"/>
  <c r="BL405" i="3"/>
  <c r="BK407" i="3"/>
  <c r="BN407" i="3"/>
  <c r="BJ409" i="3"/>
  <c r="BM409" i="3"/>
  <c r="BL409" i="3"/>
  <c r="BK410" i="3"/>
  <c r="BN410" i="3"/>
  <c r="BM411" i="3"/>
  <c r="BL411" i="3"/>
  <c r="BK412" i="3"/>
  <c r="BN412" i="3"/>
  <c r="BM413" i="3"/>
  <c r="BL413" i="3"/>
  <c r="BK414" i="3"/>
  <c r="BN414" i="3"/>
  <c r="BK416" i="3"/>
  <c r="BN416" i="3"/>
  <c r="BM417" i="3"/>
  <c r="BL417" i="3"/>
  <c r="BK418" i="3"/>
  <c r="BN418" i="3"/>
  <c r="BJ368" i="3"/>
  <c r="BM368" i="3"/>
  <c r="BL368" i="3"/>
  <c r="BK370" i="3"/>
  <c r="BN370" i="3"/>
  <c r="BJ372" i="3"/>
  <c r="BM372" i="3"/>
  <c r="BL372" i="3"/>
  <c r="BK374" i="3"/>
  <c r="BN374" i="3"/>
  <c r="BK378" i="3"/>
  <c r="BN378" i="3"/>
  <c r="BJ380" i="3"/>
  <c r="BM380" i="3"/>
  <c r="BL380" i="3"/>
  <c r="BK382" i="3"/>
  <c r="BN382" i="3"/>
  <c r="BJ384" i="3"/>
  <c r="BM384" i="3"/>
  <c r="BL384" i="3"/>
  <c r="BK386" i="3"/>
  <c r="BN386" i="3"/>
  <c r="BJ388" i="3"/>
  <c r="BM388" i="3"/>
  <c r="BL388" i="3"/>
  <c r="BK390" i="3"/>
  <c r="BN390" i="3"/>
  <c r="BJ392" i="3"/>
  <c r="BM392" i="3"/>
  <c r="BL392" i="3"/>
  <c r="BK394" i="3"/>
  <c r="BN394" i="3"/>
  <c r="BJ396" i="3"/>
  <c r="BM396" i="3"/>
  <c r="BL396" i="3"/>
  <c r="BK398" i="3"/>
  <c r="BN398" i="3"/>
  <c r="BJ400" i="3"/>
  <c r="BM400" i="3"/>
  <c r="BL400" i="3"/>
  <c r="BK402" i="3"/>
  <c r="BN402" i="3"/>
  <c r="BJ404" i="3"/>
  <c r="BM404" i="3"/>
  <c r="BL404" i="3"/>
  <c r="BK406" i="3"/>
  <c r="BN406" i="3"/>
  <c r="BJ411" i="3"/>
  <c r="BJ413" i="3"/>
  <c r="BJ417" i="3"/>
  <c r="BN419" i="3"/>
  <c r="BK419" i="3"/>
  <c r="BJ419" i="3"/>
  <c r="BM421" i="3"/>
  <c r="BL421" i="3"/>
  <c r="BN423" i="3"/>
  <c r="BK423" i="3"/>
  <c r="BJ423" i="3"/>
  <c r="BM425" i="3"/>
  <c r="BL425" i="3"/>
  <c r="BN420" i="3"/>
  <c r="BK420" i="3"/>
  <c r="BN424" i="3"/>
  <c r="BK424" i="3"/>
  <c r="BM426" i="3"/>
  <c r="BL426" i="3"/>
  <c r="BK428" i="3"/>
  <c r="BN428" i="3"/>
  <c r="BJ428" i="3"/>
  <c r="BJ429" i="3"/>
  <c r="BM429" i="3"/>
  <c r="BL429" i="3"/>
  <c r="BN430" i="3"/>
  <c r="BK430" i="3"/>
  <c r="BM431" i="3"/>
  <c r="BL431" i="3"/>
  <c r="BK432" i="3"/>
  <c r="BN432" i="3"/>
  <c r="BN434" i="3"/>
  <c r="BK434" i="3"/>
  <c r="BJ434" i="3"/>
  <c r="BJ435" i="3"/>
  <c r="BM435" i="3"/>
  <c r="BL435" i="3"/>
  <c r="BN436" i="3"/>
  <c r="BK436" i="3"/>
  <c r="BM427" i="3"/>
  <c r="BL427" i="3"/>
  <c r="BL254" i="3"/>
  <c r="BK253" i="3"/>
  <c r="BN253" i="3"/>
  <c r="BM257" i="3"/>
  <c r="BN261" i="3"/>
  <c r="BK261" i="3"/>
  <c r="BJ261" i="3"/>
  <c r="BL263" i="3"/>
  <c r="BK264" i="3"/>
  <c r="BN264" i="3"/>
  <c r="BL259" i="3"/>
  <c r="BJ259" i="3"/>
  <c r="BM260" i="3"/>
  <c r="BL265" i="3"/>
  <c r="BM266" i="3"/>
  <c r="BM267" i="3"/>
  <c r="BL269" i="3"/>
  <c r="BJ267" i="3"/>
  <c r="BM270" i="3"/>
  <c r="BL271" i="3"/>
  <c r="BK272" i="3"/>
  <c r="BN272" i="3"/>
  <c r="BK273" i="3"/>
  <c r="BN273" i="3"/>
  <c r="BK274" i="3"/>
  <c r="BN274" i="3"/>
  <c r="BK275" i="3"/>
  <c r="BN275" i="3"/>
  <c r="BK278" i="3"/>
  <c r="BN278" i="3"/>
  <c r="BK254" i="3"/>
  <c r="BN254" i="3"/>
  <c r="BN256" i="3"/>
  <c r="BK256" i="3"/>
  <c r="BJ253" i="3"/>
  <c r="BM253" i="3"/>
  <c r="BL253" i="3"/>
  <c r="BK257" i="3"/>
  <c r="BN257" i="3"/>
  <c r="BJ257" i="3"/>
  <c r="BM258" i="3"/>
  <c r="BL258" i="3"/>
  <c r="BN259" i="3"/>
  <c r="BK259" i="3"/>
  <c r="BM261" i="3"/>
  <c r="BL261" i="3"/>
  <c r="BK263" i="3"/>
  <c r="BN263" i="3"/>
  <c r="BM264" i="3"/>
  <c r="BL264" i="3"/>
  <c r="BJ258" i="3"/>
  <c r="BN260" i="3"/>
  <c r="BK260" i="3"/>
  <c r="BJ260" i="3"/>
  <c r="BK265" i="3"/>
  <c r="BN265" i="3"/>
  <c r="BK266" i="3"/>
  <c r="BN266" i="3"/>
  <c r="BK267" i="3"/>
  <c r="BN267" i="3"/>
  <c r="BM268" i="3"/>
  <c r="BL268" i="3"/>
  <c r="BN269" i="3"/>
  <c r="BK269" i="3"/>
  <c r="BJ264" i="3"/>
  <c r="BJ268" i="3"/>
  <c r="BN270" i="3"/>
  <c r="BK270" i="3"/>
  <c r="BJ270" i="3"/>
  <c r="BK271" i="3"/>
  <c r="BN271" i="3"/>
  <c r="BM272" i="3"/>
  <c r="BL272" i="3"/>
  <c r="BM273" i="3"/>
  <c r="BL273" i="3"/>
  <c r="BM274" i="3"/>
  <c r="BL274" i="3"/>
  <c r="BM275" i="3"/>
  <c r="BL275" i="3"/>
  <c r="BM276" i="3"/>
  <c r="BL276" i="3"/>
  <c r="BM277" i="3"/>
  <c r="BL277" i="3"/>
  <c r="BM278" i="3"/>
  <c r="BL278" i="3"/>
  <c r="BM279" i="3"/>
  <c r="BL279" i="3"/>
  <c r="BM280" i="3"/>
  <c r="BL280" i="3"/>
  <c r="BK282" i="3"/>
  <c r="BN282" i="3"/>
  <c r="BK284" i="3"/>
  <c r="BN284" i="3"/>
  <c r="BK286" i="3"/>
  <c r="BN286" i="3"/>
  <c r="BK288" i="3"/>
  <c r="BN288" i="3"/>
  <c r="BK290" i="3"/>
  <c r="BN290" i="3"/>
  <c r="BK292" i="3"/>
  <c r="BN292" i="3"/>
  <c r="BK281" i="3"/>
  <c r="BN281" i="3"/>
  <c r="BK283" i="3"/>
  <c r="BN283" i="3"/>
  <c r="BK285" i="3"/>
  <c r="BN285" i="3"/>
  <c r="BK287" i="3"/>
  <c r="BN287" i="3"/>
  <c r="BK289" i="3"/>
  <c r="BN289" i="3"/>
  <c r="BK291" i="3"/>
  <c r="BN291" i="3"/>
  <c r="BL293" i="3"/>
  <c r="BJ293" i="3"/>
  <c r="BH295" i="3"/>
  <c r="AZ295" i="3"/>
  <c r="AR295" i="3"/>
  <c r="AJ295" i="3"/>
  <c r="AB295" i="3"/>
  <c r="T295" i="3"/>
  <c r="BM295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H296" i="3"/>
  <c r="AZ296" i="3"/>
  <c r="AR296" i="3"/>
  <c r="AJ296" i="3"/>
  <c r="AB296" i="3"/>
  <c r="T296" i="3"/>
  <c r="BM296" i="3" s="1"/>
  <c r="BI296" i="3"/>
  <c r="BE296" i="3"/>
  <c r="BA296" i="3"/>
  <c r="AW296" i="3"/>
  <c r="AS296" i="3"/>
  <c r="AO296" i="3"/>
  <c r="AK296" i="3"/>
  <c r="AG296" i="3"/>
  <c r="AC296" i="3"/>
  <c r="Y296" i="3"/>
  <c r="U296" i="3"/>
  <c r="BL296" i="3" s="1"/>
  <c r="Q296" i="3"/>
  <c r="M296" i="3"/>
  <c r="BH297" i="3"/>
  <c r="AZ297" i="3"/>
  <c r="AR297" i="3"/>
  <c r="AJ297" i="3"/>
  <c r="AB297" i="3"/>
  <c r="T297" i="3"/>
  <c r="BM297" i="3" s="1"/>
  <c r="BI297" i="3"/>
  <c r="BE297" i="3"/>
  <c r="BA297" i="3"/>
  <c r="AW297" i="3"/>
  <c r="AS297" i="3"/>
  <c r="AO297" i="3"/>
  <c r="AK297" i="3"/>
  <c r="AG297" i="3"/>
  <c r="AC297" i="3"/>
  <c r="Y297" i="3"/>
  <c r="U297" i="3"/>
  <c r="BL297" i="3" s="1"/>
  <c r="Q297" i="3"/>
  <c r="M297" i="3"/>
  <c r="BH298" i="3"/>
  <c r="AZ298" i="3"/>
  <c r="AR298" i="3"/>
  <c r="AJ298" i="3"/>
  <c r="AB298" i="3"/>
  <c r="T298" i="3"/>
  <c r="BM298" i="3" s="1"/>
  <c r="BI298" i="3"/>
  <c r="BE298" i="3"/>
  <c r="BA298" i="3"/>
  <c r="AW298" i="3"/>
  <c r="AS298" i="3"/>
  <c r="AO298" i="3"/>
  <c r="AK298" i="3"/>
  <c r="AG298" i="3"/>
  <c r="AC298" i="3"/>
  <c r="Y298" i="3"/>
  <c r="U298" i="3"/>
  <c r="BL298" i="3" s="1"/>
  <c r="Q298" i="3"/>
  <c r="M298" i="3"/>
  <c r="BH299" i="3"/>
  <c r="AZ299" i="3"/>
  <c r="AR299" i="3"/>
  <c r="AJ299" i="3"/>
  <c r="AB299" i="3"/>
  <c r="T299" i="3"/>
  <c r="BM299" i="3" s="1"/>
  <c r="BI299" i="3"/>
  <c r="BE299" i="3"/>
  <c r="BA299" i="3"/>
  <c r="AW299" i="3"/>
  <c r="AS299" i="3"/>
  <c r="AO299" i="3"/>
  <c r="AK299" i="3"/>
  <c r="AG299" i="3"/>
  <c r="AC299" i="3"/>
  <c r="Y299" i="3"/>
  <c r="U299" i="3"/>
  <c r="BL299" i="3" s="1"/>
  <c r="Q299" i="3"/>
  <c r="M299" i="3"/>
  <c r="BH300" i="3"/>
  <c r="AZ300" i="3"/>
  <c r="AR300" i="3"/>
  <c r="AJ300" i="3"/>
  <c r="AB300" i="3"/>
  <c r="T300" i="3"/>
  <c r="BM300" i="3" s="1"/>
  <c r="BI300" i="3"/>
  <c r="BE300" i="3"/>
  <c r="BA300" i="3"/>
  <c r="AW300" i="3"/>
  <c r="AS300" i="3"/>
  <c r="AO300" i="3"/>
  <c r="AK300" i="3"/>
  <c r="AG300" i="3"/>
  <c r="AC300" i="3"/>
  <c r="Y300" i="3"/>
  <c r="U300" i="3"/>
  <c r="BL300" i="3" s="1"/>
  <c r="Q300" i="3"/>
  <c r="M300" i="3"/>
  <c r="BH301" i="3"/>
  <c r="AZ301" i="3"/>
  <c r="AR301" i="3"/>
  <c r="AJ301" i="3"/>
  <c r="AB301" i="3"/>
  <c r="T301" i="3"/>
  <c r="BM301" i="3" s="1"/>
  <c r="BI301" i="3"/>
  <c r="BE301" i="3"/>
  <c r="BA301" i="3"/>
  <c r="AW301" i="3"/>
  <c r="AS301" i="3"/>
  <c r="AO301" i="3"/>
  <c r="AK301" i="3"/>
  <c r="AG301" i="3"/>
  <c r="AC301" i="3"/>
  <c r="Y301" i="3"/>
  <c r="U301" i="3"/>
  <c r="BL301" i="3" s="1"/>
  <c r="Q301" i="3"/>
  <c r="M301" i="3"/>
  <c r="BH302" i="3"/>
  <c r="AZ302" i="3"/>
  <c r="AR302" i="3"/>
  <c r="AJ302" i="3"/>
  <c r="AB302" i="3"/>
  <c r="T302" i="3"/>
  <c r="BM302" i="3" s="1"/>
  <c r="BI302" i="3"/>
  <c r="BE302" i="3"/>
  <c r="BA302" i="3"/>
  <c r="AW302" i="3"/>
  <c r="AS302" i="3"/>
  <c r="AO302" i="3"/>
  <c r="AK302" i="3"/>
  <c r="AG302" i="3"/>
  <c r="AC302" i="3"/>
  <c r="Y302" i="3"/>
  <c r="U302" i="3"/>
  <c r="BL302" i="3" s="1"/>
  <c r="Q302" i="3"/>
  <c r="M302" i="3"/>
  <c r="BH303" i="3"/>
  <c r="AZ303" i="3"/>
  <c r="AR303" i="3"/>
  <c r="AJ303" i="3"/>
  <c r="AB303" i="3"/>
  <c r="T303" i="3"/>
  <c r="BM303" i="3" s="1"/>
  <c r="BI303" i="3"/>
  <c r="BE303" i="3"/>
  <c r="BA303" i="3"/>
  <c r="AW303" i="3"/>
  <c r="AS303" i="3"/>
  <c r="AO303" i="3"/>
  <c r="AK303" i="3"/>
  <c r="AG303" i="3"/>
  <c r="AC303" i="3"/>
  <c r="Y303" i="3"/>
  <c r="U303" i="3"/>
  <c r="BL303" i="3" s="1"/>
  <c r="Q303" i="3"/>
  <c r="M303" i="3"/>
  <c r="BH304" i="3"/>
  <c r="AZ304" i="3"/>
  <c r="AR304" i="3"/>
  <c r="AJ304" i="3"/>
  <c r="AB304" i="3"/>
  <c r="T304" i="3"/>
  <c r="BM304" i="3" s="1"/>
  <c r="BI304" i="3"/>
  <c r="BE304" i="3"/>
  <c r="BA304" i="3"/>
  <c r="AW304" i="3"/>
  <c r="AS304" i="3"/>
  <c r="AO304" i="3"/>
  <c r="AK304" i="3"/>
  <c r="AG304" i="3"/>
  <c r="AC304" i="3"/>
  <c r="Y304" i="3"/>
  <c r="U304" i="3"/>
  <c r="BL304" i="3" s="1"/>
  <c r="Q304" i="3"/>
  <c r="M304" i="3"/>
  <c r="BH305" i="3"/>
  <c r="AZ305" i="3"/>
  <c r="AR305" i="3"/>
  <c r="AJ305" i="3"/>
  <c r="AB305" i="3"/>
  <c r="T305" i="3"/>
  <c r="BM305" i="3" s="1"/>
  <c r="BI305" i="3"/>
  <c r="BE305" i="3"/>
  <c r="BA305" i="3"/>
  <c r="AW305" i="3"/>
  <c r="AS305" i="3"/>
  <c r="AO305" i="3"/>
  <c r="AK305" i="3"/>
  <c r="AG305" i="3"/>
  <c r="AC305" i="3"/>
  <c r="Y305" i="3"/>
  <c r="U305" i="3"/>
  <c r="BL305" i="3" s="1"/>
  <c r="Q305" i="3"/>
  <c r="M305" i="3"/>
  <c r="BH306" i="3"/>
  <c r="AZ306" i="3"/>
  <c r="AR306" i="3"/>
  <c r="AJ306" i="3"/>
  <c r="AB306" i="3"/>
  <c r="T306" i="3"/>
  <c r="BM306" i="3" s="1"/>
  <c r="BI306" i="3"/>
  <c r="BE306" i="3"/>
  <c r="BA306" i="3"/>
  <c r="AW306" i="3"/>
  <c r="AS306" i="3"/>
  <c r="AO306" i="3"/>
  <c r="AK306" i="3"/>
  <c r="AG306" i="3"/>
  <c r="AC306" i="3"/>
  <c r="Y306" i="3"/>
  <c r="U306" i="3"/>
  <c r="BL306" i="3" s="1"/>
  <c r="Q306" i="3"/>
  <c r="M306" i="3"/>
  <c r="BH307" i="3"/>
  <c r="AZ307" i="3"/>
  <c r="AR307" i="3"/>
  <c r="AJ307" i="3"/>
  <c r="AB307" i="3"/>
  <c r="T307" i="3"/>
  <c r="BM307" i="3" s="1"/>
  <c r="BI307" i="3"/>
  <c r="BE307" i="3"/>
  <c r="BA307" i="3"/>
  <c r="AW307" i="3"/>
  <c r="AS307" i="3"/>
  <c r="AO307" i="3"/>
  <c r="AK307" i="3"/>
  <c r="AG307" i="3"/>
  <c r="AC307" i="3"/>
  <c r="Y307" i="3"/>
  <c r="U307" i="3"/>
  <c r="BL307" i="3" s="1"/>
  <c r="Q307" i="3"/>
  <c r="M307" i="3"/>
  <c r="BH308" i="3"/>
  <c r="AZ308" i="3"/>
  <c r="AR308" i="3"/>
  <c r="AJ308" i="3"/>
  <c r="AB308" i="3"/>
  <c r="T308" i="3"/>
  <c r="BM308" i="3" s="1"/>
  <c r="BI308" i="3"/>
  <c r="BE308" i="3"/>
  <c r="BA308" i="3"/>
  <c r="AW308" i="3"/>
  <c r="AS308" i="3"/>
  <c r="AO308" i="3"/>
  <c r="AK308" i="3"/>
  <c r="AG308" i="3"/>
  <c r="AC308" i="3"/>
  <c r="Y308" i="3"/>
  <c r="U308" i="3"/>
  <c r="BL308" i="3" s="1"/>
  <c r="Q308" i="3"/>
  <c r="M308" i="3"/>
  <c r="BH309" i="3"/>
  <c r="AZ309" i="3"/>
  <c r="AR309" i="3"/>
  <c r="AJ309" i="3"/>
  <c r="AB309" i="3"/>
  <c r="T309" i="3"/>
  <c r="BM309" i="3" s="1"/>
  <c r="BI309" i="3"/>
  <c r="BE309" i="3"/>
  <c r="BA309" i="3"/>
  <c r="AW309" i="3"/>
  <c r="AS309" i="3"/>
  <c r="AO309" i="3"/>
  <c r="AK309" i="3"/>
  <c r="AG309" i="3"/>
  <c r="AC309" i="3"/>
  <c r="Y309" i="3"/>
  <c r="U309" i="3"/>
  <c r="BL309" i="3" s="1"/>
  <c r="Q309" i="3"/>
  <c r="M309" i="3"/>
  <c r="BH310" i="3"/>
  <c r="AZ310" i="3"/>
  <c r="AR310" i="3"/>
  <c r="AJ310" i="3"/>
  <c r="AB310" i="3"/>
  <c r="T310" i="3"/>
  <c r="BM310" i="3" s="1"/>
  <c r="BI310" i="3"/>
  <c r="BE310" i="3"/>
  <c r="BA310" i="3"/>
  <c r="AW310" i="3"/>
  <c r="AS310" i="3"/>
  <c r="AO310" i="3"/>
  <c r="AK310" i="3"/>
  <c r="AG310" i="3"/>
  <c r="AC310" i="3"/>
  <c r="Y310" i="3"/>
  <c r="U310" i="3"/>
  <c r="BL310" i="3" s="1"/>
  <c r="Q310" i="3"/>
  <c r="M310" i="3"/>
  <c r="BH311" i="3"/>
  <c r="AZ311" i="3"/>
  <c r="AR311" i="3"/>
  <c r="AJ311" i="3"/>
  <c r="AB311" i="3"/>
  <c r="T311" i="3"/>
  <c r="BM311" i="3" s="1"/>
  <c r="BI311" i="3"/>
  <c r="BE311" i="3"/>
  <c r="BA311" i="3"/>
  <c r="AW311" i="3"/>
  <c r="AS311" i="3"/>
  <c r="AO311" i="3"/>
  <c r="AK311" i="3"/>
  <c r="AG311" i="3"/>
  <c r="AC311" i="3"/>
  <c r="Y311" i="3"/>
  <c r="U311" i="3"/>
  <c r="BL311" i="3" s="1"/>
  <c r="Q311" i="3"/>
  <c r="M311" i="3"/>
  <c r="BH312" i="3"/>
  <c r="AZ312" i="3"/>
  <c r="AR312" i="3"/>
  <c r="AJ312" i="3"/>
  <c r="AB312" i="3"/>
  <c r="T312" i="3"/>
  <c r="BM312" i="3" s="1"/>
  <c r="BI312" i="3"/>
  <c r="BE312" i="3"/>
  <c r="BA312" i="3"/>
  <c r="AW312" i="3"/>
  <c r="AS312" i="3"/>
  <c r="AO312" i="3"/>
  <c r="AK312" i="3"/>
  <c r="AG312" i="3"/>
  <c r="AC312" i="3"/>
  <c r="Y312" i="3"/>
  <c r="U312" i="3"/>
  <c r="BL312" i="3" s="1"/>
  <c r="Q312" i="3"/>
  <c r="M312" i="3"/>
  <c r="BH313" i="3"/>
  <c r="AZ313" i="3"/>
  <c r="AR313" i="3"/>
  <c r="AJ313" i="3"/>
  <c r="AB313" i="3"/>
  <c r="T313" i="3"/>
  <c r="BM313" i="3" s="1"/>
  <c r="BI313" i="3"/>
  <c r="BE313" i="3"/>
  <c r="BA313" i="3"/>
  <c r="AW313" i="3"/>
  <c r="AS313" i="3"/>
  <c r="AO313" i="3"/>
  <c r="AK313" i="3"/>
  <c r="AG313" i="3"/>
  <c r="AC313" i="3"/>
  <c r="Y313" i="3"/>
  <c r="U313" i="3"/>
  <c r="BL313" i="3" s="1"/>
  <c r="Q313" i="3"/>
  <c r="M313" i="3"/>
  <c r="BH314" i="3"/>
  <c r="AZ314" i="3"/>
  <c r="AR314" i="3"/>
  <c r="AJ314" i="3"/>
  <c r="AB314" i="3"/>
  <c r="T314" i="3"/>
  <c r="BM314" i="3" s="1"/>
  <c r="BI314" i="3"/>
  <c r="BE314" i="3"/>
  <c r="BA314" i="3"/>
  <c r="AW314" i="3"/>
  <c r="AS314" i="3"/>
  <c r="AO314" i="3"/>
  <c r="AK314" i="3"/>
  <c r="AG314" i="3"/>
  <c r="AC314" i="3"/>
  <c r="Y314" i="3"/>
  <c r="U314" i="3"/>
  <c r="BL314" i="3" s="1"/>
  <c r="Q314" i="3"/>
  <c r="M314" i="3"/>
  <c r="BH315" i="3"/>
  <c r="AZ315" i="3"/>
  <c r="AR315" i="3"/>
  <c r="AJ315" i="3"/>
  <c r="AB315" i="3"/>
  <c r="T315" i="3"/>
  <c r="BM315" i="3" s="1"/>
  <c r="BI315" i="3"/>
  <c r="BE315" i="3"/>
  <c r="BA315" i="3"/>
  <c r="AW315" i="3"/>
  <c r="AS315" i="3"/>
  <c r="AO315" i="3"/>
  <c r="AK315" i="3"/>
  <c r="AG315" i="3"/>
  <c r="AC315" i="3"/>
  <c r="Y315" i="3"/>
  <c r="U315" i="3"/>
  <c r="BL315" i="3" s="1"/>
  <c r="Q315" i="3"/>
  <c r="M315" i="3"/>
  <c r="BH316" i="3"/>
  <c r="AZ316" i="3"/>
  <c r="AR316" i="3"/>
  <c r="AJ316" i="3"/>
  <c r="AB316" i="3"/>
  <c r="T316" i="3"/>
  <c r="BM316" i="3" s="1"/>
  <c r="BI316" i="3"/>
  <c r="BE316" i="3"/>
  <c r="BA316" i="3"/>
  <c r="AW316" i="3"/>
  <c r="AS316" i="3"/>
  <c r="AO316" i="3"/>
  <c r="AK316" i="3"/>
  <c r="AG316" i="3"/>
  <c r="AC316" i="3"/>
  <c r="Y316" i="3"/>
  <c r="U316" i="3"/>
  <c r="BL316" i="3" s="1"/>
  <c r="Q316" i="3"/>
  <c r="M316" i="3"/>
  <c r="BH317" i="3"/>
  <c r="AZ317" i="3"/>
  <c r="AR317" i="3"/>
  <c r="AJ317" i="3"/>
  <c r="AB317" i="3"/>
  <c r="T317" i="3"/>
  <c r="BM317" i="3" s="1"/>
  <c r="BI317" i="3"/>
  <c r="BE317" i="3"/>
  <c r="BA317" i="3"/>
  <c r="AW317" i="3"/>
  <c r="AS317" i="3"/>
  <c r="AO317" i="3"/>
  <c r="AK317" i="3"/>
  <c r="AG317" i="3"/>
  <c r="AC317" i="3"/>
  <c r="Y317" i="3"/>
  <c r="U317" i="3"/>
  <c r="BL317" i="3" s="1"/>
  <c r="Q317" i="3"/>
  <c r="M317" i="3"/>
  <c r="BI318" i="3"/>
  <c r="BE318" i="3"/>
  <c r="AZ318" i="3"/>
  <c r="AR318" i="3"/>
  <c r="AJ318" i="3"/>
  <c r="AB318" i="3"/>
  <c r="T318" i="3"/>
  <c r="BM318" i="3" s="1"/>
  <c r="BA318" i="3"/>
  <c r="AW318" i="3"/>
  <c r="AS318" i="3"/>
  <c r="AO318" i="3"/>
  <c r="AK318" i="3"/>
  <c r="AG318" i="3"/>
  <c r="AC318" i="3"/>
  <c r="Y318" i="3"/>
  <c r="U318" i="3"/>
  <c r="BL318" i="3" s="1"/>
  <c r="Q318" i="3"/>
  <c r="M318" i="3"/>
  <c r="BM319" i="3"/>
  <c r="BL319" i="3"/>
  <c r="BK320" i="3"/>
  <c r="BN320" i="3"/>
  <c r="BM321" i="3"/>
  <c r="BL321" i="3"/>
  <c r="BK322" i="3"/>
  <c r="BN322" i="3"/>
  <c r="BM323" i="3"/>
  <c r="BL323" i="3"/>
  <c r="BK324" i="3"/>
  <c r="BN324" i="3"/>
  <c r="BK326" i="3"/>
  <c r="BN326" i="3"/>
  <c r="BK328" i="3"/>
  <c r="BN328" i="3"/>
  <c r="BM329" i="3"/>
  <c r="BL329" i="3"/>
  <c r="BK330" i="3"/>
  <c r="BN330" i="3"/>
  <c r="BM331" i="3"/>
  <c r="BL331" i="3"/>
  <c r="BK332" i="3"/>
  <c r="BN332" i="3"/>
  <c r="BJ334" i="3"/>
  <c r="BM334" i="3"/>
  <c r="BL334" i="3"/>
  <c r="BK336" i="3"/>
  <c r="BN336" i="3"/>
  <c r="BK340" i="3"/>
  <c r="BN340" i="3"/>
  <c r="BJ342" i="3"/>
  <c r="BM342" i="3"/>
  <c r="BL342" i="3"/>
  <c r="BK344" i="3"/>
  <c r="BN344" i="3"/>
  <c r="BJ346" i="3"/>
  <c r="BM346" i="3"/>
  <c r="BL346" i="3"/>
  <c r="BK348" i="3"/>
  <c r="BN348" i="3"/>
  <c r="BK352" i="3"/>
  <c r="BN352" i="3"/>
  <c r="BJ333" i="3"/>
  <c r="BM333" i="3"/>
  <c r="BL333" i="3"/>
  <c r="BK335" i="3"/>
  <c r="BN335" i="3"/>
  <c r="BK339" i="3"/>
  <c r="BN339" i="3"/>
  <c r="BJ341" i="3"/>
  <c r="BM341" i="3"/>
  <c r="BL341" i="3"/>
  <c r="BK343" i="3"/>
  <c r="BN343" i="3"/>
  <c r="BJ345" i="3"/>
  <c r="BM345" i="3"/>
  <c r="BL345" i="3"/>
  <c r="BK347" i="3"/>
  <c r="BN347" i="3"/>
  <c r="BJ349" i="3"/>
  <c r="BM349" i="3"/>
  <c r="BL349" i="3"/>
  <c r="BK351" i="3"/>
  <c r="BN351" i="3"/>
  <c r="BM353" i="3"/>
  <c r="BL353" i="3"/>
  <c r="BK355" i="3"/>
  <c r="BN355" i="3"/>
  <c r="BM356" i="3"/>
  <c r="BL356" i="3"/>
  <c r="BK357" i="3"/>
  <c r="BN357" i="3"/>
  <c r="BK359" i="3"/>
  <c r="BN359" i="3"/>
  <c r="BM360" i="3"/>
  <c r="BL360" i="3"/>
  <c r="BK361" i="3"/>
  <c r="BN361" i="3"/>
  <c r="BM362" i="3"/>
  <c r="BL362" i="3"/>
  <c r="BK363" i="3"/>
  <c r="BN363" i="3"/>
  <c r="BM364" i="3"/>
  <c r="BL364" i="3"/>
  <c r="BK365" i="3"/>
  <c r="BN365" i="3"/>
  <c r="BM366" i="3"/>
  <c r="BL366" i="3"/>
  <c r="BJ355" i="3"/>
  <c r="BJ356" i="3"/>
  <c r="BJ357" i="3"/>
  <c r="BJ359" i="3"/>
  <c r="BJ360" i="3"/>
  <c r="BJ362" i="3"/>
  <c r="BJ363" i="3"/>
  <c r="BJ364" i="3"/>
  <c r="BJ365" i="3"/>
  <c r="BJ366" i="3"/>
  <c r="BJ367" i="3"/>
  <c r="BM367" i="3"/>
  <c r="BL367" i="3"/>
  <c r="BK369" i="3"/>
  <c r="BN369" i="3"/>
  <c r="BJ371" i="3"/>
  <c r="BM371" i="3"/>
  <c r="BL371" i="3"/>
  <c r="BK373" i="3"/>
  <c r="BN373" i="3"/>
  <c r="BJ375" i="3"/>
  <c r="BM375" i="3"/>
  <c r="BL375" i="3"/>
  <c r="BK377" i="3"/>
  <c r="BN377" i="3"/>
  <c r="BJ379" i="3"/>
  <c r="BM379" i="3"/>
  <c r="BL379" i="3"/>
  <c r="BK381" i="3"/>
  <c r="BN381" i="3"/>
  <c r="BK385" i="3"/>
  <c r="BN385" i="3"/>
  <c r="BJ387" i="3"/>
  <c r="BM387" i="3"/>
  <c r="BL387" i="3"/>
  <c r="BK389" i="3"/>
  <c r="BN389" i="3"/>
  <c r="BJ391" i="3"/>
  <c r="BM391" i="3"/>
  <c r="BL391" i="3"/>
  <c r="BK393" i="3"/>
  <c r="BN393" i="3"/>
  <c r="BJ395" i="3"/>
  <c r="BM395" i="3"/>
  <c r="BL395" i="3"/>
  <c r="BK397" i="3"/>
  <c r="BN397" i="3"/>
  <c r="BJ399" i="3"/>
  <c r="BM399" i="3"/>
  <c r="BL399" i="3"/>
  <c r="BK401" i="3"/>
  <c r="BN401" i="3"/>
  <c r="BJ403" i="3"/>
  <c r="BM403" i="3"/>
  <c r="BL403" i="3"/>
  <c r="BK405" i="3"/>
  <c r="BN405" i="3"/>
  <c r="BK409" i="3"/>
  <c r="BN409" i="3"/>
  <c r="BM410" i="3"/>
  <c r="BL410" i="3"/>
  <c r="BK411" i="3"/>
  <c r="BN411" i="3"/>
  <c r="BK413" i="3"/>
  <c r="BN413" i="3"/>
  <c r="BM414" i="3"/>
  <c r="BL414" i="3"/>
  <c r="BK415" i="3"/>
  <c r="BN415" i="3"/>
  <c r="BM416" i="3"/>
  <c r="BL416" i="3"/>
  <c r="BK417" i="3"/>
  <c r="BN417" i="3"/>
  <c r="BM418" i="3"/>
  <c r="BL418" i="3"/>
  <c r="BK368" i="3"/>
  <c r="BN368" i="3"/>
  <c r="BJ370" i="3"/>
  <c r="BM370" i="3"/>
  <c r="BL370" i="3"/>
  <c r="BK372" i="3"/>
  <c r="BN372" i="3"/>
  <c r="BJ374" i="3"/>
  <c r="BM374" i="3"/>
  <c r="BL374" i="3"/>
  <c r="BK376" i="3"/>
  <c r="BN376" i="3"/>
  <c r="BJ378" i="3"/>
  <c r="BM378" i="3"/>
  <c r="BL378" i="3"/>
  <c r="BK380" i="3"/>
  <c r="BN380" i="3"/>
  <c r="BJ382" i="3"/>
  <c r="BM382" i="3"/>
  <c r="BL382" i="3"/>
  <c r="BK384" i="3"/>
  <c r="BN384" i="3"/>
  <c r="BJ386" i="3"/>
  <c r="BM386" i="3"/>
  <c r="BL386" i="3"/>
  <c r="BK388" i="3"/>
  <c r="BN388" i="3"/>
  <c r="BJ390" i="3"/>
  <c r="BM390" i="3"/>
  <c r="BL390" i="3"/>
  <c r="BK392" i="3"/>
  <c r="BN392" i="3"/>
  <c r="BJ394" i="3"/>
  <c r="BM394" i="3"/>
  <c r="BL394" i="3"/>
  <c r="BK396" i="3"/>
  <c r="BN396" i="3"/>
  <c r="BJ398" i="3"/>
  <c r="BM398" i="3"/>
  <c r="BL398" i="3"/>
  <c r="BK400" i="3"/>
  <c r="BN400" i="3"/>
  <c r="BJ402" i="3"/>
  <c r="BM402" i="3"/>
  <c r="BL402" i="3"/>
  <c r="BK404" i="3"/>
  <c r="BN404" i="3"/>
  <c r="BJ406" i="3"/>
  <c r="BM406" i="3"/>
  <c r="BL406" i="3"/>
  <c r="BK408" i="3"/>
  <c r="BN408" i="3"/>
  <c r="BJ410" i="3"/>
  <c r="BJ414" i="3"/>
  <c r="BJ416" i="3"/>
  <c r="BJ418" i="3"/>
  <c r="BM419" i="3"/>
  <c r="BL419" i="3"/>
  <c r="BN421" i="3"/>
  <c r="BK421" i="3"/>
  <c r="BJ421" i="3"/>
  <c r="BM423" i="3"/>
  <c r="BL423" i="3"/>
  <c r="BN425" i="3"/>
  <c r="BK425" i="3"/>
  <c r="BJ425" i="3"/>
  <c r="BN422" i="3"/>
  <c r="BK422" i="3"/>
  <c r="BN426" i="3"/>
  <c r="BK426" i="3"/>
  <c r="BJ426" i="3"/>
  <c r="BM428" i="3"/>
  <c r="BL428" i="3"/>
  <c r="BK429" i="3"/>
  <c r="BN429" i="3"/>
  <c r="BN431" i="3"/>
  <c r="BK431" i="3"/>
  <c r="BJ431" i="3"/>
  <c r="BJ432" i="3"/>
  <c r="BM432" i="3"/>
  <c r="BL432" i="3"/>
  <c r="BN433" i="3"/>
  <c r="BK433" i="3"/>
  <c r="BM434" i="3"/>
  <c r="BL434" i="3"/>
  <c r="BK435" i="3"/>
  <c r="BN435" i="3"/>
  <c r="BN427" i="3"/>
  <c r="BK427" i="3"/>
  <c r="BJ427" i="3"/>
  <c r="N245" i="3"/>
  <c r="BJ245" i="3" s="1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BL245" i="3" s="1"/>
  <c r="Q245" i="3"/>
  <c r="S245" i="3"/>
  <c r="BM245" i="3" s="1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1" i="3"/>
  <c r="BJ241" i="3" s="1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1" i="3"/>
  <c r="O241" i="3"/>
  <c r="BL241" i="3" s="1"/>
  <c r="Q241" i="3"/>
  <c r="S241" i="3"/>
  <c r="BM241" i="3" s="1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BN209" i="3"/>
  <c r="BK209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N249" i="3"/>
  <c r="BJ249" i="3" s="1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M249" i="3"/>
  <c r="O249" i="3"/>
  <c r="BL249" i="3" s="1"/>
  <c r="Q249" i="3"/>
  <c r="S249" i="3"/>
  <c r="BM249" i="3" s="1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AV246" i="3"/>
  <c r="BF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X246" i="3"/>
  <c r="AZ246" i="3"/>
  <c r="BB246" i="3"/>
  <c r="BD246" i="3"/>
  <c r="BH246" i="3"/>
  <c r="N244" i="3"/>
  <c r="BJ244" i="3" s="1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BL244" i="3" s="1"/>
  <c r="Q244" i="3"/>
  <c r="S244" i="3"/>
  <c r="BM244" i="3" s="1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0" i="3"/>
  <c r="BJ240" i="3" s="1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BL240" i="3" s="1"/>
  <c r="Q240" i="3"/>
  <c r="S240" i="3"/>
  <c r="BM240" i="3" s="1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38" i="3"/>
  <c r="BJ238" i="3" s="1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BL238" i="3" s="1"/>
  <c r="Q238" i="3"/>
  <c r="S238" i="3"/>
  <c r="BM238" i="3" s="1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28" i="3"/>
  <c r="BJ228" i="3" s="1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BL228" i="3" s="1"/>
  <c r="Q228" i="3"/>
  <c r="S228" i="3"/>
  <c r="BM228" i="3" s="1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26" i="3"/>
  <c r="BJ226" i="3" s="1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M226" i="3"/>
  <c r="O226" i="3"/>
  <c r="BL226" i="3" s="1"/>
  <c r="Q226" i="3"/>
  <c r="S226" i="3"/>
  <c r="BM226" i="3" s="1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BI221" i="3"/>
  <c r="BG221" i="3"/>
  <c r="BE221" i="3"/>
  <c r="BC221" i="3"/>
  <c r="BA221" i="3"/>
  <c r="AY221" i="3"/>
  <c r="AW221" i="3"/>
  <c r="AU221" i="3"/>
  <c r="AS221" i="3"/>
  <c r="AQ221" i="3"/>
  <c r="AO221" i="3"/>
  <c r="AM221" i="3"/>
  <c r="AK221" i="3"/>
  <c r="AI221" i="3"/>
  <c r="AG221" i="3"/>
  <c r="AC221" i="3"/>
  <c r="Y221" i="3"/>
  <c r="U221" i="3"/>
  <c r="Q221" i="3"/>
  <c r="BI220" i="3"/>
  <c r="BE220" i="3"/>
  <c r="BA220" i="3"/>
  <c r="AW220" i="3"/>
  <c r="AS220" i="3"/>
  <c r="AO220" i="3"/>
  <c r="AK220" i="3"/>
  <c r="AG220" i="3"/>
  <c r="AC220" i="3"/>
  <c r="Y220" i="3"/>
  <c r="U220" i="3"/>
  <c r="Q220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I218" i="3"/>
  <c r="BE218" i="3"/>
  <c r="BA218" i="3"/>
  <c r="AW218" i="3"/>
  <c r="AS218" i="3"/>
  <c r="AO218" i="3"/>
  <c r="AK218" i="3"/>
  <c r="AG218" i="3"/>
  <c r="AC218" i="3"/>
  <c r="Y218" i="3"/>
  <c r="U218" i="3"/>
  <c r="Q218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I216" i="3"/>
  <c r="BE216" i="3"/>
  <c r="BA216" i="3"/>
  <c r="AW216" i="3"/>
  <c r="AS216" i="3"/>
  <c r="AO216" i="3"/>
  <c r="AK216" i="3"/>
  <c r="AG216" i="3"/>
  <c r="AC216" i="3"/>
  <c r="Y216" i="3"/>
  <c r="U216" i="3"/>
  <c r="Q216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I214" i="3"/>
  <c r="BE214" i="3"/>
  <c r="BA214" i="3"/>
  <c r="AW214" i="3"/>
  <c r="AS214" i="3"/>
  <c r="AO214" i="3"/>
  <c r="AK214" i="3"/>
  <c r="AG214" i="3"/>
  <c r="AC214" i="3"/>
  <c r="Y214" i="3"/>
  <c r="U214" i="3"/>
  <c r="Q214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BI212" i="3"/>
  <c r="BE212" i="3"/>
  <c r="BA212" i="3"/>
  <c r="AW212" i="3"/>
  <c r="AS212" i="3"/>
  <c r="AO212" i="3"/>
  <c r="AK212" i="3"/>
  <c r="AG212" i="3"/>
  <c r="AC212" i="3"/>
  <c r="Y212" i="3"/>
  <c r="U212" i="3"/>
  <c r="Q212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I210" i="3"/>
  <c r="BE210" i="3"/>
  <c r="BA210" i="3"/>
  <c r="AW210" i="3"/>
  <c r="AS210" i="3"/>
  <c r="AO210" i="3"/>
  <c r="AK210" i="3"/>
  <c r="AG210" i="3"/>
  <c r="AC210" i="3"/>
  <c r="Y210" i="3"/>
  <c r="U210" i="3"/>
  <c r="Q210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I208" i="3"/>
  <c r="BE208" i="3"/>
  <c r="BA208" i="3"/>
  <c r="AW208" i="3"/>
  <c r="AS208" i="3"/>
  <c r="AO208" i="3"/>
  <c r="AK208" i="3"/>
  <c r="AG208" i="3"/>
  <c r="AC208" i="3"/>
  <c r="Y208" i="3"/>
  <c r="U208" i="3"/>
  <c r="Q208" i="3"/>
  <c r="BI207" i="3"/>
  <c r="BE207" i="3"/>
  <c r="BA207" i="3"/>
  <c r="AW207" i="3"/>
  <c r="AS207" i="3"/>
  <c r="AO207" i="3"/>
  <c r="AK207" i="3"/>
  <c r="AG207" i="3"/>
  <c r="AC207" i="3"/>
  <c r="Y207" i="3"/>
  <c r="U207" i="3"/>
  <c r="Q207" i="3"/>
  <c r="BI206" i="3"/>
  <c r="BE206" i="3"/>
  <c r="BA206" i="3"/>
  <c r="AW206" i="3"/>
  <c r="AS206" i="3"/>
  <c r="AO206" i="3"/>
  <c r="AK206" i="3"/>
  <c r="AG206" i="3"/>
  <c r="AC206" i="3"/>
  <c r="Y206" i="3"/>
  <c r="U206" i="3"/>
  <c r="Q206" i="3"/>
  <c r="M205" i="3"/>
  <c r="O205" i="3"/>
  <c r="BL205" i="3" s="1"/>
  <c r="Q205" i="3"/>
  <c r="S205" i="3"/>
  <c r="BM205" i="3" s="1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M193" i="3"/>
  <c r="O193" i="3"/>
  <c r="BL193" i="3" s="1"/>
  <c r="Q193" i="3"/>
  <c r="S193" i="3"/>
  <c r="BM193" i="3" s="1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1" i="3"/>
  <c r="O191" i="3"/>
  <c r="Q191" i="3"/>
  <c r="BJ191" i="3" s="1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M189" i="3"/>
  <c r="O189" i="3"/>
  <c r="Q189" i="3"/>
  <c r="BJ189" i="3" s="1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87" i="3"/>
  <c r="O187" i="3"/>
  <c r="Q187" i="3"/>
  <c r="BJ187" i="3" s="1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M185" i="3"/>
  <c r="O185" i="3"/>
  <c r="Q185" i="3"/>
  <c r="BJ185" i="3" s="1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3" i="3"/>
  <c r="O183" i="3"/>
  <c r="Q183" i="3"/>
  <c r="BJ183" i="3" s="1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M181" i="3"/>
  <c r="O181" i="3"/>
  <c r="Q181" i="3"/>
  <c r="BJ181" i="3" s="1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79" i="3"/>
  <c r="O179" i="3"/>
  <c r="Q179" i="3"/>
  <c r="BJ179" i="3" s="1"/>
  <c r="S179" i="3"/>
  <c r="U179" i="3"/>
  <c r="W179" i="3"/>
  <c r="Y179" i="3"/>
  <c r="AA179" i="3"/>
  <c r="AC179" i="3"/>
  <c r="AE179" i="3"/>
  <c r="AG179" i="3"/>
  <c r="AI179" i="3"/>
  <c r="AK179" i="3"/>
  <c r="AM179" i="3"/>
  <c r="AO179" i="3"/>
  <c r="AQ179" i="3"/>
  <c r="AS179" i="3"/>
  <c r="AU179" i="3"/>
  <c r="AW179" i="3"/>
  <c r="AY179" i="3"/>
  <c r="BA179" i="3"/>
  <c r="BC179" i="3"/>
  <c r="BE179" i="3"/>
  <c r="BG179" i="3"/>
  <c r="BI179" i="3"/>
  <c r="M177" i="3"/>
  <c r="O177" i="3"/>
  <c r="BL177" i="3" s="1"/>
  <c r="Q177" i="3"/>
  <c r="S177" i="3"/>
  <c r="BM177" i="3" s="1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N221" i="3"/>
  <c r="BN221" i="3" s="1"/>
  <c r="P221" i="3"/>
  <c r="BK221" i="3" s="1"/>
  <c r="R221" i="3"/>
  <c r="BL221" i="3" s="1"/>
  <c r="T221" i="3"/>
  <c r="BM221" i="3" s="1"/>
  <c r="V221" i="3"/>
  <c r="X221" i="3"/>
  <c r="Z221" i="3"/>
  <c r="AB221" i="3"/>
  <c r="AD221" i="3"/>
  <c r="AF221" i="3"/>
  <c r="N220" i="3"/>
  <c r="P220" i="3"/>
  <c r="BK220" i="3" s="1"/>
  <c r="R220" i="3"/>
  <c r="T220" i="3"/>
  <c r="BM220" i="3" s="1"/>
  <c r="V220" i="3"/>
  <c r="X220" i="3"/>
  <c r="Z220" i="3"/>
  <c r="AB220" i="3"/>
  <c r="BL220" i="3" s="1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19" i="3"/>
  <c r="P219" i="3"/>
  <c r="BK219" i="3" s="1"/>
  <c r="R219" i="3"/>
  <c r="BL219" i="3" s="1"/>
  <c r="T219" i="3"/>
  <c r="BM219" i="3" s="1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N218" i="3"/>
  <c r="P218" i="3"/>
  <c r="BK218" i="3" s="1"/>
  <c r="R218" i="3"/>
  <c r="T218" i="3"/>
  <c r="BM218" i="3" s="1"/>
  <c r="V218" i="3"/>
  <c r="X218" i="3"/>
  <c r="Z218" i="3"/>
  <c r="AB218" i="3"/>
  <c r="BL218" i="3" s="1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N217" i="3"/>
  <c r="BN217" i="3" s="1"/>
  <c r="P217" i="3"/>
  <c r="BK217" i="3" s="1"/>
  <c r="R217" i="3"/>
  <c r="BL217" i="3" s="1"/>
  <c r="T217" i="3"/>
  <c r="BM217" i="3" s="1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N216" i="3"/>
  <c r="P216" i="3"/>
  <c r="BK216" i="3" s="1"/>
  <c r="R216" i="3"/>
  <c r="T216" i="3"/>
  <c r="BM216" i="3" s="1"/>
  <c r="V216" i="3"/>
  <c r="X216" i="3"/>
  <c r="Z216" i="3"/>
  <c r="AB216" i="3"/>
  <c r="BL216" i="3" s="1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5" i="3"/>
  <c r="P215" i="3"/>
  <c r="BK215" i="3" s="1"/>
  <c r="R215" i="3"/>
  <c r="BL215" i="3" s="1"/>
  <c r="T215" i="3"/>
  <c r="BM215" i="3" s="1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N214" i="3"/>
  <c r="P214" i="3"/>
  <c r="BK214" i="3" s="1"/>
  <c r="R214" i="3"/>
  <c r="T214" i="3"/>
  <c r="BM214" i="3" s="1"/>
  <c r="V214" i="3"/>
  <c r="X214" i="3"/>
  <c r="Z214" i="3"/>
  <c r="AB214" i="3"/>
  <c r="BL214" i="3" s="1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N213" i="3"/>
  <c r="BN213" i="3" s="1"/>
  <c r="P213" i="3"/>
  <c r="BK213" i="3" s="1"/>
  <c r="R213" i="3"/>
  <c r="BL213" i="3" s="1"/>
  <c r="T213" i="3"/>
  <c r="BM213" i="3" s="1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2" i="3"/>
  <c r="P212" i="3"/>
  <c r="BK212" i="3" s="1"/>
  <c r="R212" i="3"/>
  <c r="T212" i="3"/>
  <c r="BM212" i="3" s="1"/>
  <c r="V212" i="3"/>
  <c r="X212" i="3"/>
  <c r="Z212" i="3"/>
  <c r="AB212" i="3"/>
  <c r="BL212" i="3" s="1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N211" i="3"/>
  <c r="P211" i="3"/>
  <c r="BK211" i="3" s="1"/>
  <c r="R211" i="3"/>
  <c r="BL211" i="3" s="1"/>
  <c r="T211" i="3"/>
  <c r="BM211" i="3" s="1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N210" i="3"/>
  <c r="P210" i="3"/>
  <c r="BK210" i="3" s="1"/>
  <c r="R210" i="3"/>
  <c r="T210" i="3"/>
  <c r="BM210" i="3" s="1"/>
  <c r="V210" i="3"/>
  <c r="X210" i="3"/>
  <c r="Z210" i="3"/>
  <c r="AB210" i="3"/>
  <c r="BL210" i="3" s="1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N209" i="3"/>
  <c r="BJ209" i="3" s="1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08" i="3"/>
  <c r="BN208" i="3" s="1"/>
  <c r="P208" i="3"/>
  <c r="BK208" i="3" s="1"/>
  <c r="R208" i="3"/>
  <c r="BL208" i="3" s="1"/>
  <c r="T208" i="3"/>
  <c r="BM208" i="3" s="1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N207" i="3"/>
  <c r="P207" i="3"/>
  <c r="BK207" i="3" s="1"/>
  <c r="R207" i="3"/>
  <c r="T207" i="3"/>
  <c r="BM207" i="3" s="1"/>
  <c r="V207" i="3"/>
  <c r="X207" i="3"/>
  <c r="Z207" i="3"/>
  <c r="AB207" i="3"/>
  <c r="BL207" i="3" s="1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6" i="3"/>
  <c r="P206" i="3"/>
  <c r="BK206" i="3" s="1"/>
  <c r="R206" i="3"/>
  <c r="BL206" i="3" s="1"/>
  <c r="T206" i="3"/>
  <c r="BM206" i="3" s="1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M196" i="3"/>
  <c r="O196" i="3"/>
  <c r="BL196" i="3" s="1"/>
  <c r="Q196" i="3"/>
  <c r="S196" i="3"/>
  <c r="BM196" i="3" s="1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M194" i="3"/>
  <c r="O194" i="3"/>
  <c r="Q194" i="3"/>
  <c r="BJ194" i="3" s="1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M192" i="3"/>
  <c r="O192" i="3"/>
  <c r="Q192" i="3"/>
  <c r="BJ192" i="3" s="1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M190" i="3"/>
  <c r="O190" i="3"/>
  <c r="Q190" i="3"/>
  <c r="BJ190" i="3" s="1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M188" i="3"/>
  <c r="O188" i="3"/>
  <c r="Q188" i="3"/>
  <c r="BJ188" i="3" s="1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M186" i="3"/>
  <c r="O186" i="3"/>
  <c r="Q186" i="3"/>
  <c r="BJ186" i="3" s="1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M184" i="3"/>
  <c r="O184" i="3"/>
  <c r="Q184" i="3"/>
  <c r="BJ184" i="3" s="1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M182" i="3"/>
  <c r="O182" i="3"/>
  <c r="Q182" i="3"/>
  <c r="BJ182" i="3" s="1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M180" i="3"/>
  <c r="O180" i="3"/>
  <c r="BL180" i="3" s="1"/>
  <c r="Q180" i="3"/>
  <c r="S180" i="3"/>
  <c r="BM180" i="3" s="1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M178" i="3"/>
  <c r="O178" i="3"/>
  <c r="BL178" i="3" s="1"/>
  <c r="Q178" i="3"/>
  <c r="S178" i="3"/>
  <c r="BM178" i="3" s="1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176" i="3"/>
  <c r="O176" i="3"/>
  <c r="Q176" i="3"/>
  <c r="BJ176" i="3" s="1"/>
  <c r="S176" i="3"/>
  <c r="U176" i="3"/>
  <c r="W176" i="3"/>
  <c r="Y176" i="3"/>
  <c r="AA176" i="3"/>
  <c r="AC176" i="3"/>
  <c r="AE176" i="3"/>
  <c r="AG176" i="3"/>
  <c r="AI176" i="3"/>
  <c r="AK176" i="3"/>
  <c r="AM176" i="3"/>
  <c r="AO176" i="3"/>
  <c r="AQ176" i="3"/>
  <c r="AS176" i="3"/>
  <c r="AU176" i="3"/>
  <c r="AW176" i="3"/>
  <c r="AY176" i="3"/>
  <c r="BA176" i="3"/>
  <c r="BC176" i="3"/>
  <c r="BE176" i="3"/>
  <c r="BG176" i="3"/>
  <c r="BI176" i="3"/>
  <c r="BN172" i="3"/>
  <c r="BK172" i="3"/>
  <c r="BH205" i="3"/>
  <c r="BF205" i="3"/>
  <c r="BD205" i="3"/>
  <c r="BB205" i="3"/>
  <c r="AZ205" i="3"/>
  <c r="AX205" i="3"/>
  <c r="AV205" i="3"/>
  <c r="AT205" i="3"/>
  <c r="AR205" i="3"/>
  <c r="AP205" i="3"/>
  <c r="AN205" i="3"/>
  <c r="AL205" i="3"/>
  <c r="AJ205" i="3"/>
  <c r="AH205" i="3"/>
  <c r="AF205" i="3"/>
  <c r="AD205" i="3"/>
  <c r="AB205" i="3"/>
  <c r="Z205" i="3"/>
  <c r="X205" i="3"/>
  <c r="V205" i="3"/>
  <c r="T205" i="3"/>
  <c r="R205" i="3"/>
  <c r="P205" i="3"/>
  <c r="BH204" i="3"/>
  <c r="BF204" i="3"/>
  <c r="BD204" i="3"/>
  <c r="BB204" i="3"/>
  <c r="AZ204" i="3"/>
  <c r="AX204" i="3"/>
  <c r="AV204" i="3"/>
  <c r="AT204" i="3"/>
  <c r="AR204" i="3"/>
  <c r="AP204" i="3"/>
  <c r="AN204" i="3"/>
  <c r="AL204" i="3"/>
  <c r="AJ204" i="3"/>
  <c r="AH204" i="3"/>
  <c r="AF204" i="3"/>
  <c r="AD204" i="3"/>
  <c r="AB204" i="3"/>
  <c r="Z204" i="3"/>
  <c r="X204" i="3"/>
  <c r="V204" i="3"/>
  <c r="T204" i="3"/>
  <c r="BJ204" i="3" s="1"/>
  <c r="R204" i="3"/>
  <c r="P204" i="3"/>
  <c r="BH203" i="3"/>
  <c r="BF203" i="3"/>
  <c r="BD203" i="3"/>
  <c r="BB203" i="3"/>
  <c r="AZ203" i="3"/>
  <c r="AX203" i="3"/>
  <c r="AV203" i="3"/>
  <c r="AT203" i="3"/>
  <c r="AR203" i="3"/>
  <c r="AP203" i="3"/>
  <c r="AN203" i="3"/>
  <c r="AL203" i="3"/>
  <c r="AJ203" i="3"/>
  <c r="AH203" i="3"/>
  <c r="AF203" i="3"/>
  <c r="AD203" i="3"/>
  <c r="AB203" i="3"/>
  <c r="Z203" i="3"/>
  <c r="X203" i="3"/>
  <c r="V203" i="3"/>
  <c r="T203" i="3"/>
  <c r="BJ203" i="3" s="1"/>
  <c r="R203" i="3"/>
  <c r="P203" i="3"/>
  <c r="BH202" i="3"/>
  <c r="BF202" i="3"/>
  <c r="BD202" i="3"/>
  <c r="BB202" i="3"/>
  <c r="AZ202" i="3"/>
  <c r="AX202" i="3"/>
  <c r="AV202" i="3"/>
  <c r="AT202" i="3"/>
  <c r="AR202" i="3"/>
  <c r="AP202" i="3"/>
  <c r="AN202" i="3"/>
  <c r="AL202" i="3"/>
  <c r="AJ202" i="3"/>
  <c r="AH202" i="3"/>
  <c r="AF202" i="3"/>
  <c r="AD202" i="3"/>
  <c r="AB202" i="3"/>
  <c r="Z202" i="3"/>
  <c r="X202" i="3"/>
  <c r="V202" i="3"/>
  <c r="T202" i="3"/>
  <c r="BJ202" i="3" s="1"/>
  <c r="R202" i="3"/>
  <c r="P202" i="3"/>
  <c r="BH201" i="3"/>
  <c r="BF201" i="3"/>
  <c r="BD201" i="3"/>
  <c r="BB201" i="3"/>
  <c r="AZ201" i="3"/>
  <c r="AX201" i="3"/>
  <c r="AV201" i="3"/>
  <c r="AT201" i="3"/>
  <c r="AR201" i="3"/>
  <c r="AP201" i="3"/>
  <c r="AN201" i="3"/>
  <c r="AL201" i="3"/>
  <c r="AJ201" i="3"/>
  <c r="AH201" i="3"/>
  <c r="AF201" i="3"/>
  <c r="AD201" i="3"/>
  <c r="AB201" i="3"/>
  <c r="Z201" i="3"/>
  <c r="X201" i="3"/>
  <c r="V201" i="3"/>
  <c r="T201" i="3"/>
  <c r="BJ201" i="3" s="1"/>
  <c r="R201" i="3"/>
  <c r="P201" i="3"/>
  <c r="BH200" i="3"/>
  <c r="BF200" i="3"/>
  <c r="BD200" i="3"/>
  <c r="BB200" i="3"/>
  <c r="AZ200" i="3"/>
  <c r="AX200" i="3"/>
  <c r="AV200" i="3"/>
  <c r="AT200" i="3"/>
  <c r="AR200" i="3"/>
  <c r="AP200" i="3"/>
  <c r="AN200" i="3"/>
  <c r="AL200" i="3"/>
  <c r="AJ200" i="3"/>
  <c r="AH200" i="3"/>
  <c r="AF200" i="3"/>
  <c r="AD200" i="3"/>
  <c r="AB200" i="3"/>
  <c r="Z200" i="3"/>
  <c r="X200" i="3"/>
  <c r="V200" i="3"/>
  <c r="T200" i="3"/>
  <c r="BJ200" i="3" s="1"/>
  <c r="R200" i="3"/>
  <c r="P200" i="3"/>
  <c r="BH199" i="3"/>
  <c r="BF199" i="3"/>
  <c r="BD199" i="3"/>
  <c r="BB199" i="3"/>
  <c r="AZ199" i="3"/>
  <c r="AX199" i="3"/>
  <c r="AV199" i="3"/>
  <c r="AT199" i="3"/>
  <c r="AR199" i="3"/>
  <c r="AP199" i="3"/>
  <c r="AN199" i="3"/>
  <c r="AL199" i="3"/>
  <c r="AJ199" i="3"/>
  <c r="AH199" i="3"/>
  <c r="AF199" i="3"/>
  <c r="AD199" i="3"/>
  <c r="AB199" i="3"/>
  <c r="Z199" i="3"/>
  <c r="X199" i="3"/>
  <c r="V199" i="3"/>
  <c r="T199" i="3"/>
  <c r="BJ199" i="3" s="1"/>
  <c r="R199" i="3"/>
  <c r="P199" i="3"/>
  <c r="BH198" i="3"/>
  <c r="BF198" i="3"/>
  <c r="BD198" i="3"/>
  <c r="BB198" i="3"/>
  <c r="AZ198" i="3"/>
  <c r="AX198" i="3"/>
  <c r="AV198" i="3"/>
  <c r="AT198" i="3"/>
  <c r="AR198" i="3"/>
  <c r="AP198" i="3"/>
  <c r="AN198" i="3"/>
  <c r="AL198" i="3"/>
  <c r="AJ198" i="3"/>
  <c r="AH198" i="3"/>
  <c r="AF198" i="3"/>
  <c r="AD198" i="3"/>
  <c r="AB198" i="3"/>
  <c r="Z198" i="3"/>
  <c r="X198" i="3"/>
  <c r="V198" i="3"/>
  <c r="T198" i="3"/>
  <c r="BJ198" i="3" s="1"/>
  <c r="R198" i="3"/>
  <c r="P198" i="3"/>
  <c r="BH197" i="3"/>
  <c r="BF197" i="3"/>
  <c r="BD197" i="3"/>
  <c r="BB197" i="3"/>
  <c r="AZ197" i="3"/>
  <c r="AX197" i="3"/>
  <c r="AV197" i="3"/>
  <c r="AT197" i="3"/>
  <c r="AR197" i="3"/>
  <c r="AP197" i="3"/>
  <c r="AN197" i="3"/>
  <c r="AL197" i="3"/>
  <c r="AJ197" i="3"/>
  <c r="AH197" i="3"/>
  <c r="AF197" i="3"/>
  <c r="AD197" i="3"/>
  <c r="AB197" i="3"/>
  <c r="Z197" i="3"/>
  <c r="X197" i="3"/>
  <c r="V197" i="3"/>
  <c r="T197" i="3"/>
  <c r="BJ197" i="3" s="1"/>
  <c r="R197" i="3"/>
  <c r="P197" i="3"/>
  <c r="BH196" i="3"/>
  <c r="BF196" i="3"/>
  <c r="BD196" i="3"/>
  <c r="BB196" i="3"/>
  <c r="AZ196" i="3"/>
  <c r="AX196" i="3"/>
  <c r="AV196" i="3"/>
  <c r="AT196" i="3"/>
  <c r="AR196" i="3"/>
  <c r="AP196" i="3"/>
  <c r="AN196" i="3"/>
  <c r="AL196" i="3"/>
  <c r="AJ196" i="3"/>
  <c r="AH196" i="3"/>
  <c r="AF196" i="3"/>
  <c r="AD196" i="3"/>
  <c r="AB196" i="3"/>
  <c r="Z196" i="3"/>
  <c r="X196" i="3"/>
  <c r="V196" i="3"/>
  <c r="T196" i="3"/>
  <c r="R196" i="3"/>
  <c r="P196" i="3"/>
  <c r="BH195" i="3"/>
  <c r="BF195" i="3"/>
  <c r="BD195" i="3"/>
  <c r="BB195" i="3"/>
  <c r="AZ195" i="3"/>
  <c r="AX195" i="3"/>
  <c r="AV195" i="3"/>
  <c r="AT195" i="3"/>
  <c r="AR195" i="3"/>
  <c r="AP195" i="3"/>
  <c r="AN195" i="3"/>
  <c r="AL195" i="3"/>
  <c r="AJ195" i="3"/>
  <c r="AH195" i="3"/>
  <c r="AF195" i="3"/>
  <c r="AD195" i="3"/>
  <c r="AB195" i="3"/>
  <c r="Z195" i="3"/>
  <c r="X195" i="3"/>
  <c r="V195" i="3"/>
  <c r="T195" i="3"/>
  <c r="BJ195" i="3" s="1"/>
  <c r="R195" i="3"/>
  <c r="P195" i="3"/>
  <c r="BH194" i="3"/>
  <c r="BF194" i="3"/>
  <c r="BD194" i="3"/>
  <c r="BB194" i="3"/>
  <c r="AZ194" i="3"/>
  <c r="AX194" i="3"/>
  <c r="AV194" i="3"/>
  <c r="AT194" i="3"/>
  <c r="AR194" i="3"/>
  <c r="AP194" i="3"/>
  <c r="AN194" i="3"/>
  <c r="AL194" i="3"/>
  <c r="AJ194" i="3"/>
  <c r="AH194" i="3"/>
  <c r="AF194" i="3"/>
  <c r="AD194" i="3"/>
  <c r="AB194" i="3"/>
  <c r="Z194" i="3"/>
  <c r="X194" i="3"/>
  <c r="V194" i="3"/>
  <c r="T194" i="3"/>
  <c r="R194" i="3"/>
  <c r="P194" i="3"/>
  <c r="BH193" i="3"/>
  <c r="BF193" i="3"/>
  <c r="BD193" i="3"/>
  <c r="BB193" i="3"/>
  <c r="AZ193" i="3"/>
  <c r="AX193" i="3"/>
  <c r="AV193" i="3"/>
  <c r="AT193" i="3"/>
  <c r="AR193" i="3"/>
  <c r="AP193" i="3"/>
  <c r="AN193" i="3"/>
  <c r="AL193" i="3"/>
  <c r="AJ193" i="3"/>
  <c r="AH193" i="3"/>
  <c r="AF193" i="3"/>
  <c r="AD193" i="3"/>
  <c r="AB193" i="3"/>
  <c r="Z193" i="3"/>
  <c r="X193" i="3"/>
  <c r="V193" i="3"/>
  <c r="T193" i="3"/>
  <c r="R193" i="3"/>
  <c r="P193" i="3"/>
  <c r="BH192" i="3"/>
  <c r="BF192" i="3"/>
  <c r="BD192" i="3"/>
  <c r="BB192" i="3"/>
  <c r="AZ192" i="3"/>
  <c r="AX192" i="3"/>
  <c r="AV192" i="3"/>
  <c r="AT192" i="3"/>
  <c r="AR192" i="3"/>
  <c r="AP192" i="3"/>
  <c r="AN192" i="3"/>
  <c r="AL192" i="3"/>
  <c r="AJ192" i="3"/>
  <c r="AH192" i="3"/>
  <c r="AF192" i="3"/>
  <c r="AD192" i="3"/>
  <c r="AB192" i="3"/>
  <c r="Z192" i="3"/>
  <c r="X192" i="3"/>
  <c r="V192" i="3"/>
  <c r="T192" i="3"/>
  <c r="R192" i="3"/>
  <c r="P192" i="3"/>
  <c r="BH191" i="3"/>
  <c r="BF191" i="3"/>
  <c r="BD191" i="3"/>
  <c r="BB191" i="3"/>
  <c r="AZ191" i="3"/>
  <c r="AX191" i="3"/>
  <c r="AV191" i="3"/>
  <c r="AT191" i="3"/>
  <c r="AR191" i="3"/>
  <c r="AP191" i="3"/>
  <c r="AN191" i="3"/>
  <c r="AL191" i="3"/>
  <c r="AJ191" i="3"/>
  <c r="AH191" i="3"/>
  <c r="AF191" i="3"/>
  <c r="AD191" i="3"/>
  <c r="AB191" i="3"/>
  <c r="Z191" i="3"/>
  <c r="X191" i="3"/>
  <c r="V191" i="3"/>
  <c r="T191" i="3"/>
  <c r="R191" i="3"/>
  <c r="P191" i="3"/>
  <c r="BH190" i="3"/>
  <c r="BF190" i="3"/>
  <c r="BD190" i="3"/>
  <c r="BB190" i="3"/>
  <c r="AZ190" i="3"/>
  <c r="AX190" i="3"/>
  <c r="AV190" i="3"/>
  <c r="AT190" i="3"/>
  <c r="AR190" i="3"/>
  <c r="AP190" i="3"/>
  <c r="AN190" i="3"/>
  <c r="AL190" i="3"/>
  <c r="AJ190" i="3"/>
  <c r="AH190" i="3"/>
  <c r="AF190" i="3"/>
  <c r="AD190" i="3"/>
  <c r="AB190" i="3"/>
  <c r="Z190" i="3"/>
  <c r="X190" i="3"/>
  <c r="V190" i="3"/>
  <c r="T190" i="3"/>
  <c r="R190" i="3"/>
  <c r="P190" i="3"/>
  <c r="BH189" i="3"/>
  <c r="BF189" i="3"/>
  <c r="BD189" i="3"/>
  <c r="BB189" i="3"/>
  <c r="AZ189" i="3"/>
  <c r="AX189" i="3"/>
  <c r="AV189" i="3"/>
  <c r="AT189" i="3"/>
  <c r="AR189" i="3"/>
  <c r="AP189" i="3"/>
  <c r="AN189" i="3"/>
  <c r="AL189" i="3"/>
  <c r="AJ189" i="3"/>
  <c r="AH189" i="3"/>
  <c r="AF189" i="3"/>
  <c r="AD189" i="3"/>
  <c r="AB189" i="3"/>
  <c r="Z189" i="3"/>
  <c r="X189" i="3"/>
  <c r="V189" i="3"/>
  <c r="T189" i="3"/>
  <c r="R189" i="3"/>
  <c r="P189" i="3"/>
  <c r="BH188" i="3"/>
  <c r="BF188" i="3"/>
  <c r="BD188" i="3"/>
  <c r="BB188" i="3"/>
  <c r="AZ188" i="3"/>
  <c r="AX188" i="3"/>
  <c r="AV188" i="3"/>
  <c r="AT188" i="3"/>
  <c r="AR188" i="3"/>
  <c r="AP188" i="3"/>
  <c r="AN188" i="3"/>
  <c r="AL188" i="3"/>
  <c r="AJ188" i="3"/>
  <c r="AH188" i="3"/>
  <c r="AF188" i="3"/>
  <c r="AD188" i="3"/>
  <c r="AB188" i="3"/>
  <c r="Z188" i="3"/>
  <c r="X188" i="3"/>
  <c r="V188" i="3"/>
  <c r="T188" i="3"/>
  <c r="R188" i="3"/>
  <c r="P188" i="3"/>
  <c r="BH187" i="3"/>
  <c r="BF187" i="3"/>
  <c r="BD187" i="3"/>
  <c r="BB187" i="3"/>
  <c r="AZ187" i="3"/>
  <c r="AX187" i="3"/>
  <c r="AV187" i="3"/>
  <c r="AT187" i="3"/>
  <c r="AR187" i="3"/>
  <c r="AP187" i="3"/>
  <c r="AN187" i="3"/>
  <c r="AL187" i="3"/>
  <c r="AJ187" i="3"/>
  <c r="AH187" i="3"/>
  <c r="AF187" i="3"/>
  <c r="AD187" i="3"/>
  <c r="AB187" i="3"/>
  <c r="Z187" i="3"/>
  <c r="X187" i="3"/>
  <c r="V187" i="3"/>
  <c r="T187" i="3"/>
  <c r="R187" i="3"/>
  <c r="P187" i="3"/>
  <c r="BH186" i="3"/>
  <c r="BF186" i="3"/>
  <c r="BD186" i="3"/>
  <c r="BB186" i="3"/>
  <c r="AZ186" i="3"/>
  <c r="AX186" i="3"/>
  <c r="AV186" i="3"/>
  <c r="AT186" i="3"/>
  <c r="AR186" i="3"/>
  <c r="AP186" i="3"/>
  <c r="AN186" i="3"/>
  <c r="AL186" i="3"/>
  <c r="AJ186" i="3"/>
  <c r="AH186" i="3"/>
  <c r="AF186" i="3"/>
  <c r="AD186" i="3"/>
  <c r="AB186" i="3"/>
  <c r="Z186" i="3"/>
  <c r="X186" i="3"/>
  <c r="V186" i="3"/>
  <c r="T186" i="3"/>
  <c r="R186" i="3"/>
  <c r="P186" i="3"/>
  <c r="BH185" i="3"/>
  <c r="BF185" i="3"/>
  <c r="BD185" i="3"/>
  <c r="BB185" i="3"/>
  <c r="AZ185" i="3"/>
  <c r="AX185" i="3"/>
  <c r="AV185" i="3"/>
  <c r="AT185" i="3"/>
  <c r="AR185" i="3"/>
  <c r="AP185" i="3"/>
  <c r="AN185" i="3"/>
  <c r="AL185" i="3"/>
  <c r="AJ185" i="3"/>
  <c r="AH185" i="3"/>
  <c r="AF185" i="3"/>
  <c r="AD185" i="3"/>
  <c r="AB185" i="3"/>
  <c r="Z185" i="3"/>
  <c r="X185" i="3"/>
  <c r="V185" i="3"/>
  <c r="T185" i="3"/>
  <c r="R185" i="3"/>
  <c r="P185" i="3"/>
  <c r="BH184" i="3"/>
  <c r="BF184" i="3"/>
  <c r="BD184" i="3"/>
  <c r="BB184" i="3"/>
  <c r="AZ184" i="3"/>
  <c r="AX184" i="3"/>
  <c r="AV184" i="3"/>
  <c r="AT184" i="3"/>
  <c r="AR184" i="3"/>
  <c r="AP184" i="3"/>
  <c r="AN184" i="3"/>
  <c r="AL184" i="3"/>
  <c r="AJ184" i="3"/>
  <c r="AH184" i="3"/>
  <c r="AF184" i="3"/>
  <c r="AD184" i="3"/>
  <c r="AB184" i="3"/>
  <c r="Z184" i="3"/>
  <c r="X184" i="3"/>
  <c r="V184" i="3"/>
  <c r="T184" i="3"/>
  <c r="R184" i="3"/>
  <c r="P184" i="3"/>
  <c r="BH183" i="3"/>
  <c r="BF183" i="3"/>
  <c r="BD183" i="3"/>
  <c r="BB183" i="3"/>
  <c r="AZ183" i="3"/>
  <c r="AX183" i="3"/>
  <c r="AV183" i="3"/>
  <c r="AT183" i="3"/>
  <c r="AR183" i="3"/>
  <c r="AP183" i="3"/>
  <c r="AN183" i="3"/>
  <c r="AL183" i="3"/>
  <c r="AJ183" i="3"/>
  <c r="AH183" i="3"/>
  <c r="AF183" i="3"/>
  <c r="AD183" i="3"/>
  <c r="AB183" i="3"/>
  <c r="Z183" i="3"/>
  <c r="X183" i="3"/>
  <c r="V183" i="3"/>
  <c r="T183" i="3"/>
  <c r="R183" i="3"/>
  <c r="P183" i="3"/>
  <c r="BH182" i="3"/>
  <c r="BF182" i="3"/>
  <c r="BD182" i="3"/>
  <c r="BB182" i="3"/>
  <c r="AZ182" i="3"/>
  <c r="AX182" i="3"/>
  <c r="AV182" i="3"/>
  <c r="AT182" i="3"/>
  <c r="AR182" i="3"/>
  <c r="AP182" i="3"/>
  <c r="AN182" i="3"/>
  <c r="AL182" i="3"/>
  <c r="AJ182" i="3"/>
  <c r="AH182" i="3"/>
  <c r="AF182" i="3"/>
  <c r="AD182" i="3"/>
  <c r="AB182" i="3"/>
  <c r="Z182" i="3"/>
  <c r="X182" i="3"/>
  <c r="V182" i="3"/>
  <c r="T182" i="3"/>
  <c r="R182" i="3"/>
  <c r="P182" i="3"/>
  <c r="BH181" i="3"/>
  <c r="BF181" i="3"/>
  <c r="BD181" i="3"/>
  <c r="BB181" i="3"/>
  <c r="AZ181" i="3"/>
  <c r="AX181" i="3"/>
  <c r="AV181" i="3"/>
  <c r="AT181" i="3"/>
  <c r="AR181" i="3"/>
  <c r="AP181" i="3"/>
  <c r="AN181" i="3"/>
  <c r="AL181" i="3"/>
  <c r="AJ181" i="3"/>
  <c r="AH181" i="3"/>
  <c r="AF181" i="3"/>
  <c r="AD181" i="3"/>
  <c r="AB181" i="3"/>
  <c r="Z181" i="3"/>
  <c r="X181" i="3"/>
  <c r="V181" i="3"/>
  <c r="T181" i="3"/>
  <c r="R181" i="3"/>
  <c r="P181" i="3"/>
  <c r="BH180" i="3"/>
  <c r="BF180" i="3"/>
  <c r="BD180" i="3"/>
  <c r="BB180" i="3"/>
  <c r="AZ180" i="3"/>
  <c r="AX180" i="3"/>
  <c r="AV180" i="3"/>
  <c r="AT180" i="3"/>
  <c r="AR180" i="3"/>
  <c r="AP180" i="3"/>
  <c r="AN180" i="3"/>
  <c r="AL180" i="3"/>
  <c r="AJ180" i="3"/>
  <c r="AH180" i="3"/>
  <c r="AF180" i="3"/>
  <c r="AD180" i="3"/>
  <c r="AB180" i="3"/>
  <c r="Z180" i="3"/>
  <c r="X180" i="3"/>
  <c r="V180" i="3"/>
  <c r="T180" i="3"/>
  <c r="R180" i="3"/>
  <c r="P180" i="3"/>
  <c r="BH179" i="3"/>
  <c r="BF179" i="3"/>
  <c r="BD179" i="3"/>
  <c r="BB179" i="3"/>
  <c r="AZ179" i="3"/>
  <c r="AX179" i="3"/>
  <c r="AV179" i="3"/>
  <c r="AT179" i="3"/>
  <c r="AR179" i="3"/>
  <c r="AP179" i="3"/>
  <c r="AN179" i="3"/>
  <c r="AL179" i="3"/>
  <c r="AJ179" i="3"/>
  <c r="AH179" i="3"/>
  <c r="AF179" i="3"/>
  <c r="AD179" i="3"/>
  <c r="AB179" i="3"/>
  <c r="Z179" i="3"/>
  <c r="X179" i="3"/>
  <c r="V179" i="3"/>
  <c r="T179" i="3"/>
  <c r="R179" i="3"/>
  <c r="P179" i="3"/>
  <c r="BH178" i="3"/>
  <c r="BF178" i="3"/>
  <c r="BD178" i="3"/>
  <c r="BB178" i="3"/>
  <c r="AZ178" i="3"/>
  <c r="AX178" i="3"/>
  <c r="AV178" i="3"/>
  <c r="AT178" i="3"/>
  <c r="AR178" i="3"/>
  <c r="AP178" i="3"/>
  <c r="AN178" i="3"/>
  <c r="AL178" i="3"/>
  <c r="AJ178" i="3"/>
  <c r="AH178" i="3"/>
  <c r="AF178" i="3"/>
  <c r="AD178" i="3"/>
  <c r="AB178" i="3"/>
  <c r="Z178" i="3"/>
  <c r="X178" i="3"/>
  <c r="V178" i="3"/>
  <c r="T178" i="3"/>
  <c r="R178" i="3"/>
  <c r="P178" i="3"/>
  <c r="BH177" i="3"/>
  <c r="BF177" i="3"/>
  <c r="BD177" i="3"/>
  <c r="BB177" i="3"/>
  <c r="AZ177" i="3"/>
  <c r="AX177" i="3"/>
  <c r="AV177" i="3"/>
  <c r="AT177" i="3"/>
  <c r="AR177" i="3"/>
  <c r="AP177" i="3"/>
  <c r="AN177" i="3"/>
  <c r="AL177" i="3"/>
  <c r="AJ177" i="3"/>
  <c r="AH177" i="3"/>
  <c r="AF177" i="3"/>
  <c r="AD177" i="3"/>
  <c r="AB177" i="3"/>
  <c r="Z177" i="3"/>
  <c r="X177" i="3"/>
  <c r="V177" i="3"/>
  <c r="T177" i="3"/>
  <c r="R177" i="3"/>
  <c r="P177" i="3"/>
  <c r="BH176" i="3"/>
  <c r="BF176" i="3"/>
  <c r="BD176" i="3"/>
  <c r="BB176" i="3"/>
  <c r="AZ176" i="3"/>
  <c r="AX176" i="3"/>
  <c r="AV176" i="3"/>
  <c r="AT176" i="3"/>
  <c r="AR176" i="3"/>
  <c r="AP176" i="3"/>
  <c r="AN176" i="3"/>
  <c r="AL176" i="3"/>
  <c r="AJ176" i="3"/>
  <c r="AH176" i="3"/>
  <c r="AF176" i="3"/>
  <c r="AD176" i="3"/>
  <c r="AB176" i="3"/>
  <c r="Z176" i="3"/>
  <c r="X176" i="3"/>
  <c r="V176" i="3"/>
  <c r="T176" i="3"/>
  <c r="R176" i="3"/>
  <c r="P176" i="3"/>
  <c r="BH175" i="3"/>
  <c r="BF175" i="3"/>
  <c r="BD175" i="3"/>
  <c r="BB175" i="3"/>
  <c r="AZ175" i="3"/>
  <c r="AX175" i="3"/>
  <c r="AV175" i="3"/>
  <c r="AT175" i="3"/>
  <c r="AR175" i="3"/>
  <c r="AP175" i="3"/>
  <c r="AN175" i="3"/>
  <c r="AL175" i="3"/>
  <c r="AJ175" i="3"/>
  <c r="AH175" i="3"/>
  <c r="AF175" i="3"/>
  <c r="AD175" i="3"/>
  <c r="AB175" i="3"/>
  <c r="Z175" i="3"/>
  <c r="X175" i="3"/>
  <c r="V175" i="3"/>
  <c r="T175" i="3"/>
  <c r="BJ175" i="3" s="1"/>
  <c r="R175" i="3"/>
  <c r="P175" i="3"/>
  <c r="BH174" i="3"/>
  <c r="BF174" i="3"/>
  <c r="BD174" i="3"/>
  <c r="BB174" i="3"/>
  <c r="AZ174" i="3"/>
  <c r="AX174" i="3"/>
  <c r="AV174" i="3"/>
  <c r="AT174" i="3"/>
  <c r="AR174" i="3"/>
  <c r="AP174" i="3"/>
  <c r="AN174" i="3"/>
  <c r="AL174" i="3"/>
  <c r="AJ174" i="3"/>
  <c r="AH174" i="3"/>
  <c r="AF174" i="3"/>
  <c r="AD174" i="3"/>
  <c r="AB174" i="3"/>
  <c r="Z174" i="3"/>
  <c r="X174" i="3"/>
  <c r="U174" i="3"/>
  <c r="Q174" i="3"/>
  <c r="BI173" i="3"/>
  <c r="BE173" i="3"/>
  <c r="BA173" i="3"/>
  <c r="AW173" i="3"/>
  <c r="AS173" i="3"/>
  <c r="AO173" i="3"/>
  <c r="AK173" i="3"/>
  <c r="AG173" i="3"/>
  <c r="AC173" i="3"/>
  <c r="Y173" i="3"/>
  <c r="U173" i="3"/>
  <c r="Q173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M171" i="3"/>
  <c r="O171" i="3"/>
  <c r="Q171" i="3"/>
  <c r="BJ171" i="3" s="1"/>
  <c r="S171" i="3"/>
  <c r="U171" i="3"/>
  <c r="W171" i="3"/>
  <c r="Y171" i="3"/>
  <c r="AA171" i="3"/>
  <c r="AC171" i="3"/>
  <c r="AE171" i="3"/>
  <c r="AG171" i="3"/>
  <c r="AI171" i="3"/>
  <c r="AK171" i="3"/>
  <c r="AM171" i="3"/>
  <c r="AO171" i="3"/>
  <c r="AQ171" i="3"/>
  <c r="AS171" i="3"/>
  <c r="AU171" i="3"/>
  <c r="AW171" i="3"/>
  <c r="AY171" i="3"/>
  <c r="BA171" i="3"/>
  <c r="BC171" i="3"/>
  <c r="BE171" i="3"/>
  <c r="BG171" i="3"/>
  <c r="BI171" i="3"/>
  <c r="M169" i="3"/>
  <c r="O169" i="3"/>
  <c r="Q169" i="3"/>
  <c r="BJ169" i="3" s="1"/>
  <c r="S169" i="3"/>
  <c r="U169" i="3"/>
  <c r="W169" i="3"/>
  <c r="Y169" i="3"/>
  <c r="AA169" i="3"/>
  <c r="AC169" i="3"/>
  <c r="AE169" i="3"/>
  <c r="AG169" i="3"/>
  <c r="AI169" i="3"/>
  <c r="AK169" i="3"/>
  <c r="AM169" i="3"/>
  <c r="AO169" i="3"/>
  <c r="AQ169" i="3"/>
  <c r="AS169" i="3"/>
  <c r="AU169" i="3"/>
  <c r="AW169" i="3"/>
  <c r="AY169" i="3"/>
  <c r="BA169" i="3"/>
  <c r="BC169" i="3"/>
  <c r="BE169" i="3"/>
  <c r="BG169" i="3"/>
  <c r="BI169" i="3"/>
  <c r="M167" i="3"/>
  <c r="O167" i="3"/>
  <c r="Q167" i="3"/>
  <c r="BJ167" i="3" s="1"/>
  <c r="S167" i="3"/>
  <c r="U167" i="3"/>
  <c r="W167" i="3"/>
  <c r="Y167" i="3"/>
  <c r="AA167" i="3"/>
  <c r="AC167" i="3"/>
  <c r="AE167" i="3"/>
  <c r="AG167" i="3"/>
  <c r="AI167" i="3"/>
  <c r="AK167" i="3"/>
  <c r="AM167" i="3"/>
  <c r="AO167" i="3"/>
  <c r="AQ167" i="3"/>
  <c r="AS167" i="3"/>
  <c r="AU167" i="3"/>
  <c r="AW167" i="3"/>
  <c r="AY167" i="3"/>
  <c r="BA167" i="3"/>
  <c r="BC167" i="3"/>
  <c r="BE167" i="3"/>
  <c r="BG167" i="3"/>
  <c r="BI167" i="3"/>
  <c r="M165" i="3"/>
  <c r="O165" i="3"/>
  <c r="Q165" i="3"/>
  <c r="BJ165" i="3" s="1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M163" i="3"/>
  <c r="O163" i="3"/>
  <c r="Q163" i="3"/>
  <c r="BJ163" i="3" s="1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M161" i="3"/>
  <c r="O161" i="3"/>
  <c r="Q161" i="3"/>
  <c r="BJ161" i="3" s="1"/>
  <c r="S161" i="3"/>
  <c r="U161" i="3"/>
  <c r="W161" i="3"/>
  <c r="Y161" i="3"/>
  <c r="AA161" i="3"/>
  <c r="AC161" i="3"/>
  <c r="AE161" i="3"/>
  <c r="AG161" i="3"/>
  <c r="AI161" i="3"/>
  <c r="AK161" i="3"/>
  <c r="AM161" i="3"/>
  <c r="AO161" i="3"/>
  <c r="AQ161" i="3"/>
  <c r="AS161" i="3"/>
  <c r="AU161" i="3"/>
  <c r="AW161" i="3"/>
  <c r="AY161" i="3"/>
  <c r="BA161" i="3"/>
  <c r="BC161" i="3"/>
  <c r="BE161" i="3"/>
  <c r="BG161" i="3"/>
  <c r="BI161" i="3"/>
  <c r="M159" i="3"/>
  <c r="O159" i="3"/>
  <c r="Q159" i="3"/>
  <c r="BJ159" i="3" s="1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7" i="3"/>
  <c r="O157" i="3"/>
  <c r="BL157" i="3" s="1"/>
  <c r="Q157" i="3"/>
  <c r="S157" i="3"/>
  <c r="BM157" i="3" s="1"/>
  <c r="U157" i="3"/>
  <c r="W157" i="3"/>
  <c r="Y157" i="3"/>
  <c r="AA157" i="3"/>
  <c r="AC157" i="3"/>
  <c r="AE157" i="3"/>
  <c r="AG157" i="3"/>
  <c r="AI157" i="3"/>
  <c r="AK157" i="3"/>
  <c r="AM157" i="3"/>
  <c r="AO157" i="3"/>
  <c r="AQ157" i="3"/>
  <c r="AS157" i="3"/>
  <c r="AU157" i="3"/>
  <c r="AW157" i="3"/>
  <c r="AY157" i="3"/>
  <c r="BA157" i="3"/>
  <c r="BC157" i="3"/>
  <c r="BE157" i="3"/>
  <c r="BG157" i="3"/>
  <c r="BI157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74" i="3"/>
  <c r="BJ174" i="3" s="1"/>
  <c r="P174" i="3"/>
  <c r="BK174" i="3" s="1"/>
  <c r="R174" i="3"/>
  <c r="BL174" i="3" s="1"/>
  <c r="T174" i="3"/>
  <c r="V174" i="3"/>
  <c r="N173" i="3"/>
  <c r="P173" i="3"/>
  <c r="BK173" i="3" s="1"/>
  <c r="R173" i="3"/>
  <c r="BL173" i="3" s="1"/>
  <c r="T173" i="3"/>
  <c r="BM173" i="3" s="1"/>
  <c r="V173" i="3"/>
  <c r="X173" i="3"/>
  <c r="Z173" i="3"/>
  <c r="AB173" i="3"/>
  <c r="AD173" i="3"/>
  <c r="AF173" i="3"/>
  <c r="AH173" i="3"/>
  <c r="AJ173" i="3"/>
  <c r="AL173" i="3"/>
  <c r="AN173" i="3"/>
  <c r="AP173" i="3"/>
  <c r="AR173" i="3"/>
  <c r="AT173" i="3"/>
  <c r="AV173" i="3"/>
  <c r="AX173" i="3"/>
  <c r="AZ173" i="3"/>
  <c r="BB173" i="3"/>
  <c r="BD173" i="3"/>
  <c r="BF173" i="3"/>
  <c r="BH173" i="3"/>
  <c r="N172" i="3"/>
  <c r="BJ172" i="3" s="1"/>
  <c r="P172" i="3"/>
  <c r="R172" i="3"/>
  <c r="T172" i="3"/>
  <c r="V172" i="3"/>
  <c r="X172" i="3"/>
  <c r="Z172" i="3"/>
  <c r="AB172" i="3"/>
  <c r="AD172" i="3"/>
  <c r="AF172" i="3"/>
  <c r="AH172" i="3"/>
  <c r="AJ172" i="3"/>
  <c r="AL172" i="3"/>
  <c r="AN172" i="3"/>
  <c r="AP172" i="3"/>
  <c r="AR172" i="3"/>
  <c r="AT172" i="3"/>
  <c r="AV172" i="3"/>
  <c r="AX172" i="3"/>
  <c r="AZ172" i="3"/>
  <c r="BB172" i="3"/>
  <c r="BD172" i="3"/>
  <c r="BF172" i="3"/>
  <c r="BH172" i="3"/>
  <c r="M170" i="3"/>
  <c r="O170" i="3"/>
  <c r="Q170" i="3"/>
  <c r="S170" i="3"/>
  <c r="U170" i="3"/>
  <c r="W170" i="3"/>
  <c r="Y170" i="3"/>
  <c r="AA170" i="3"/>
  <c r="AC170" i="3"/>
  <c r="AE170" i="3"/>
  <c r="AG170" i="3"/>
  <c r="AI170" i="3"/>
  <c r="AK170" i="3"/>
  <c r="AM170" i="3"/>
  <c r="AO170" i="3"/>
  <c r="AQ170" i="3"/>
  <c r="AS170" i="3"/>
  <c r="AU170" i="3"/>
  <c r="AW170" i="3"/>
  <c r="AY170" i="3"/>
  <c r="BA170" i="3"/>
  <c r="BC170" i="3"/>
  <c r="BE170" i="3"/>
  <c r="BG170" i="3"/>
  <c r="BI170" i="3"/>
  <c r="M168" i="3"/>
  <c r="O168" i="3"/>
  <c r="Q168" i="3"/>
  <c r="S168" i="3"/>
  <c r="U168" i="3"/>
  <c r="W168" i="3"/>
  <c r="Y168" i="3"/>
  <c r="AA168" i="3"/>
  <c r="AC168" i="3"/>
  <c r="AE168" i="3"/>
  <c r="AG168" i="3"/>
  <c r="AI168" i="3"/>
  <c r="AK168" i="3"/>
  <c r="AM168" i="3"/>
  <c r="AO168" i="3"/>
  <c r="AQ168" i="3"/>
  <c r="AS168" i="3"/>
  <c r="AU168" i="3"/>
  <c r="AW168" i="3"/>
  <c r="AY168" i="3"/>
  <c r="BA168" i="3"/>
  <c r="BC168" i="3"/>
  <c r="BE168" i="3"/>
  <c r="BG168" i="3"/>
  <c r="BI168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M164" i="3"/>
  <c r="O164" i="3"/>
  <c r="Q164" i="3"/>
  <c r="S164" i="3"/>
  <c r="U164" i="3"/>
  <c r="W164" i="3"/>
  <c r="Y164" i="3"/>
  <c r="AA164" i="3"/>
  <c r="AC164" i="3"/>
  <c r="AE164" i="3"/>
  <c r="AG164" i="3"/>
  <c r="AI164" i="3"/>
  <c r="AK164" i="3"/>
  <c r="AM164" i="3"/>
  <c r="AO164" i="3"/>
  <c r="AQ164" i="3"/>
  <c r="AS164" i="3"/>
  <c r="AU164" i="3"/>
  <c r="AW164" i="3"/>
  <c r="AY164" i="3"/>
  <c r="BA164" i="3"/>
  <c r="BC164" i="3"/>
  <c r="BE164" i="3"/>
  <c r="BG164" i="3"/>
  <c r="BI164" i="3"/>
  <c r="M162" i="3"/>
  <c r="O162" i="3"/>
  <c r="BL162" i="3" s="1"/>
  <c r="Q162" i="3"/>
  <c r="S162" i="3"/>
  <c r="BM162" i="3" s="1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M160" i="3"/>
  <c r="O160" i="3"/>
  <c r="BL160" i="3" s="1"/>
  <c r="Q160" i="3"/>
  <c r="S160" i="3"/>
  <c r="BM160" i="3" s="1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58" i="3"/>
  <c r="O158" i="3"/>
  <c r="Q158" i="3"/>
  <c r="S158" i="3"/>
  <c r="U158" i="3"/>
  <c r="W158" i="3"/>
  <c r="Y158" i="3"/>
  <c r="AA158" i="3"/>
  <c r="AC158" i="3"/>
  <c r="AE158" i="3"/>
  <c r="AG158" i="3"/>
  <c r="AI158" i="3"/>
  <c r="AK158" i="3"/>
  <c r="AM158" i="3"/>
  <c r="AO158" i="3"/>
  <c r="AQ158" i="3"/>
  <c r="AS158" i="3"/>
  <c r="AU158" i="3"/>
  <c r="AW158" i="3"/>
  <c r="AY158" i="3"/>
  <c r="BA158" i="3"/>
  <c r="BC158" i="3"/>
  <c r="BE158" i="3"/>
  <c r="BG158" i="3"/>
  <c r="BI158" i="3"/>
  <c r="M156" i="3"/>
  <c r="O156" i="3"/>
  <c r="BL156" i="3" s="1"/>
  <c r="Q156" i="3"/>
  <c r="S156" i="3"/>
  <c r="BM156" i="3" s="1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M154" i="3"/>
  <c r="O154" i="3"/>
  <c r="Q154" i="3"/>
  <c r="BJ154" i="3" s="1"/>
  <c r="S154" i="3"/>
  <c r="U154" i="3"/>
  <c r="W154" i="3"/>
  <c r="Y154" i="3"/>
  <c r="AA154" i="3"/>
  <c r="AC154" i="3"/>
  <c r="AE154" i="3"/>
  <c r="AG154" i="3"/>
  <c r="AI154" i="3"/>
  <c r="AK154" i="3"/>
  <c r="AM154" i="3"/>
  <c r="AO154" i="3"/>
  <c r="AQ154" i="3"/>
  <c r="AS154" i="3"/>
  <c r="AU154" i="3"/>
  <c r="AW154" i="3"/>
  <c r="AY154" i="3"/>
  <c r="BA154" i="3"/>
  <c r="BC154" i="3"/>
  <c r="BE154" i="3"/>
  <c r="BG154" i="3"/>
  <c r="BI154" i="3"/>
  <c r="L149" i="3"/>
  <c r="M149" i="3"/>
  <c r="O149" i="3"/>
  <c r="Q149" i="3"/>
  <c r="S149" i="3"/>
  <c r="U149" i="3"/>
  <c r="W149" i="3"/>
  <c r="Y149" i="3"/>
  <c r="AA149" i="3"/>
  <c r="AC149" i="3"/>
  <c r="AE149" i="3"/>
  <c r="AG149" i="3"/>
  <c r="AI149" i="3"/>
  <c r="AK149" i="3"/>
  <c r="AM149" i="3"/>
  <c r="AO149" i="3"/>
  <c r="AQ149" i="3"/>
  <c r="AS149" i="3"/>
  <c r="P149" i="3"/>
  <c r="T149" i="3"/>
  <c r="X149" i="3"/>
  <c r="AB149" i="3"/>
  <c r="AF149" i="3"/>
  <c r="AJ149" i="3"/>
  <c r="AN149" i="3"/>
  <c r="AR149" i="3"/>
  <c r="AU149" i="3"/>
  <c r="AW149" i="3"/>
  <c r="AY149" i="3"/>
  <c r="BA149" i="3"/>
  <c r="BC149" i="3"/>
  <c r="BE149" i="3"/>
  <c r="BG149" i="3"/>
  <c r="BI149" i="3"/>
  <c r="L148" i="3"/>
  <c r="M148" i="3"/>
  <c r="O148" i="3"/>
  <c r="Q148" i="3"/>
  <c r="S148" i="3"/>
  <c r="U148" i="3"/>
  <c r="W148" i="3"/>
  <c r="Y148" i="3"/>
  <c r="AA148" i="3"/>
  <c r="AC148" i="3"/>
  <c r="AE148" i="3"/>
  <c r="AG148" i="3"/>
  <c r="AI148" i="3"/>
  <c r="AK148" i="3"/>
  <c r="AM148" i="3"/>
  <c r="AO148" i="3"/>
  <c r="AQ148" i="3"/>
  <c r="AS148" i="3"/>
  <c r="AU148" i="3"/>
  <c r="AW148" i="3"/>
  <c r="AY148" i="3"/>
  <c r="BA148" i="3"/>
  <c r="BC148" i="3"/>
  <c r="BE148" i="3"/>
  <c r="BG148" i="3"/>
  <c r="BI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L147" i="3"/>
  <c r="M147" i="3"/>
  <c r="O147" i="3"/>
  <c r="Q147" i="3"/>
  <c r="S147" i="3"/>
  <c r="U147" i="3"/>
  <c r="W147" i="3"/>
  <c r="Y147" i="3"/>
  <c r="AA147" i="3"/>
  <c r="AC147" i="3"/>
  <c r="AE147" i="3"/>
  <c r="AG147" i="3"/>
  <c r="AI147" i="3"/>
  <c r="AK147" i="3"/>
  <c r="AM147" i="3"/>
  <c r="AO147" i="3"/>
  <c r="AQ147" i="3"/>
  <c r="AS147" i="3"/>
  <c r="AU147" i="3"/>
  <c r="AW147" i="3"/>
  <c r="AY147" i="3"/>
  <c r="BA147" i="3"/>
  <c r="BC147" i="3"/>
  <c r="BE147" i="3"/>
  <c r="BG147" i="3"/>
  <c r="BI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L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L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L144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L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L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N140" i="3"/>
  <c r="R140" i="3"/>
  <c r="V140" i="3"/>
  <c r="Z140" i="3"/>
  <c r="AD140" i="3"/>
  <c r="AH140" i="3"/>
  <c r="AL140" i="3"/>
  <c r="AP140" i="3"/>
  <c r="AT140" i="3"/>
  <c r="AX140" i="3"/>
  <c r="BB140" i="3"/>
  <c r="BF140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N136" i="3"/>
  <c r="R136" i="3"/>
  <c r="V136" i="3"/>
  <c r="Z136" i="3"/>
  <c r="AD136" i="3"/>
  <c r="AH136" i="3"/>
  <c r="AL136" i="3"/>
  <c r="AP136" i="3"/>
  <c r="AT136" i="3"/>
  <c r="AX136" i="3"/>
  <c r="BB136" i="3"/>
  <c r="BF136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BJ170" i="3" s="1"/>
  <c r="R170" i="3"/>
  <c r="P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BJ168" i="3" s="1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BJ166" i="3" s="1"/>
  <c r="R166" i="3"/>
  <c r="P166" i="3"/>
  <c r="BH165" i="3"/>
  <c r="BF165" i="3"/>
  <c r="BD165" i="3"/>
  <c r="BB165" i="3"/>
  <c r="AZ165" i="3"/>
  <c r="AX165" i="3"/>
  <c r="AV165" i="3"/>
  <c r="AT165" i="3"/>
  <c r="AR165" i="3"/>
  <c r="AP165" i="3"/>
  <c r="AN165" i="3"/>
  <c r="AL165" i="3"/>
  <c r="AJ165" i="3"/>
  <c r="AH165" i="3"/>
  <c r="AF165" i="3"/>
  <c r="AD165" i="3"/>
  <c r="AB165" i="3"/>
  <c r="Z165" i="3"/>
  <c r="X165" i="3"/>
  <c r="V165" i="3"/>
  <c r="T165" i="3"/>
  <c r="R165" i="3"/>
  <c r="P165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BJ164" i="3" s="1"/>
  <c r="R164" i="3"/>
  <c r="P164" i="3"/>
  <c r="BH163" i="3"/>
  <c r="BF163" i="3"/>
  <c r="BD163" i="3"/>
  <c r="BB163" i="3"/>
  <c r="AZ163" i="3"/>
  <c r="AX163" i="3"/>
  <c r="AV163" i="3"/>
  <c r="AT163" i="3"/>
  <c r="AR163" i="3"/>
  <c r="AP163" i="3"/>
  <c r="AN163" i="3"/>
  <c r="AL163" i="3"/>
  <c r="AJ163" i="3"/>
  <c r="AH163" i="3"/>
  <c r="AF163" i="3"/>
  <c r="AD163" i="3"/>
  <c r="AB163" i="3"/>
  <c r="Z163" i="3"/>
  <c r="X163" i="3"/>
  <c r="V163" i="3"/>
  <c r="T163" i="3"/>
  <c r="R163" i="3"/>
  <c r="P163" i="3"/>
  <c r="BH162" i="3"/>
  <c r="BF162" i="3"/>
  <c r="BD162" i="3"/>
  <c r="BB162" i="3"/>
  <c r="AZ162" i="3"/>
  <c r="AX162" i="3"/>
  <c r="AV162" i="3"/>
  <c r="AT162" i="3"/>
  <c r="AR162" i="3"/>
  <c r="AP162" i="3"/>
  <c r="AN162" i="3"/>
  <c r="AL162" i="3"/>
  <c r="AJ162" i="3"/>
  <c r="AH162" i="3"/>
  <c r="AF162" i="3"/>
  <c r="AD162" i="3"/>
  <c r="AB162" i="3"/>
  <c r="Z162" i="3"/>
  <c r="X162" i="3"/>
  <c r="V162" i="3"/>
  <c r="T162" i="3"/>
  <c r="R162" i="3"/>
  <c r="P162" i="3"/>
  <c r="BH161" i="3"/>
  <c r="BF161" i="3"/>
  <c r="BD161" i="3"/>
  <c r="BB161" i="3"/>
  <c r="AZ161" i="3"/>
  <c r="AX161" i="3"/>
  <c r="AV161" i="3"/>
  <c r="AT161" i="3"/>
  <c r="AR161" i="3"/>
  <c r="AP161" i="3"/>
  <c r="AN161" i="3"/>
  <c r="AL161" i="3"/>
  <c r="AJ161" i="3"/>
  <c r="AH161" i="3"/>
  <c r="AF161" i="3"/>
  <c r="AD161" i="3"/>
  <c r="AB161" i="3"/>
  <c r="Z161" i="3"/>
  <c r="X161" i="3"/>
  <c r="V161" i="3"/>
  <c r="T161" i="3"/>
  <c r="R161" i="3"/>
  <c r="P161" i="3"/>
  <c r="BH160" i="3"/>
  <c r="BF160" i="3"/>
  <c r="BD160" i="3"/>
  <c r="BB160" i="3"/>
  <c r="AZ160" i="3"/>
  <c r="AX160" i="3"/>
  <c r="AV160" i="3"/>
  <c r="AT160" i="3"/>
  <c r="AR160" i="3"/>
  <c r="AP160" i="3"/>
  <c r="AN160" i="3"/>
  <c r="AL160" i="3"/>
  <c r="AJ160" i="3"/>
  <c r="AH160" i="3"/>
  <c r="AF160" i="3"/>
  <c r="AD160" i="3"/>
  <c r="AB160" i="3"/>
  <c r="Z160" i="3"/>
  <c r="X160" i="3"/>
  <c r="V160" i="3"/>
  <c r="T160" i="3"/>
  <c r="R160" i="3"/>
  <c r="P160" i="3"/>
  <c r="BH159" i="3"/>
  <c r="BF159" i="3"/>
  <c r="BD159" i="3"/>
  <c r="BB159" i="3"/>
  <c r="AZ159" i="3"/>
  <c r="AX159" i="3"/>
  <c r="AV159" i="3"/>
  <c r="AT159" i="3"/>
  <c r="AR159" i="3"/>
  <c r="AP159" i="3"/>
  <c r="AN159" i="3"/>
  <c r="AL159" i="3"/>
  <c r="AJ159" i="3"/>
  <c r="AH159" i="3"/>
  <c r="AF159" i="3"/>
  <c r="AD159" i="3"/>
  <c r="AB159" i="3"/>
  <c r="Z159" i="3"/>
  <c r="X159" i="3"/>
  <c r="V159" i="3"/>
  <c r="T159" i="3"/>
  <c r="R159" i="3"/>
  <c r="P159" i="3"/>
  <c r="BH158" i="3"/>
  <c r="BF158" i="3"/>
  <c r="BD158" i="3"/>
  <c r="BB158" i="3"/>
  <c r="AZ158" i="3"/>
  <c r="AX158" i="3"/>
  <c r="AV158" i="3"/>
  <c r="AT158" i="3"/>
  <c r="AR158" i="3"/>
  <c r="AP158" i="3"/>
  <c r="AN158" i="3"/>
  <c r="AL158" i="3"/>
  <c r="AJ158" i="3"/>
  <c r="AH158" i="3"/>
  <c r="AF158" i="3"/>
  <c r="AD158" i="3"/>
  <c r="AB158" i="3"/>
  <c r="Z158" i="3"/>
  <c r="X158" i="3"/>
  <c r="V158" i="3"/>
  <c r="T158" i="3"/>
  <c r="BJ158" i="3" s="1"/>
  <c r="R158" i="3"/>
  <c r="P158" i="3"/>
  <c r="BH157" i="3"/>
  <c r="BF157" i="3"/>
  <c r="BD157" i="3"/>
  <c r="BB157" i="3"/>
  <c r="AZ157" i="3"/>
  <c r="AX157" i="3"/>
  <c r="AV157" i="3"/>
  <c r="AT157" i="3"/>
  <c r="AR157" i="3"/>
  <c r="AP157" i="3"/>
  <c r="AN157" i="3"/>
  <c r="AL157" i="3"/>
  <c r="AJ157" i="3"/>
  <c r="AH157" i="3"/>
  <c r="AF157" i="3"/>
  <c r="AD157" i="3"/>
  <c r="AB157" i="3"/>
  <c r="Z157" i="3"/>
  <c r="X157" i="3"/>
  <c r="V157" i="3"/>
  <c r="T157" i="3"/>
  <c r="R157" i="3"/>
  <c r="P157" i="3"/>
  <c r="BH156" i="3"/>
  <c r="BF156" i="3"/>
  <c r="BD156" i="3"/>
  <c r="BB156" i="3"/>
  <c r="AZ156" i="3"/>
  <c r="AX156" i="3"/>
  <c r="AV156" i="3"/>
  <c r="AT156" i="3"/>
  <c r="AR156" i="3"/>
  <c r="AP156" i="3"/>
  <c r="AN156" i="3"/>
  <c r="AL156" i="3"/>
  <c r="AJ156" i="3"/>
  <c r="AH156" i="3"/>
  <c r="AF156" i="3"/>
  <c r="AD156" i="3"/>
  <c r="AB156" i="3"/>
  <c r="Z156" i="3"/>
  <c r="X156" i="3"/>
  <c r="V156" i="3"/>
  <c r="T156" i="3"/>
  <c r="R156" i="3"/>
  <c r="P156" i="3"/>
  <c r="BH155" i="3"/>
  <c r="BF155" i="3"/>
  <c r="BD155" i="3"/>
  <c r="BB155" i="3"/>
  <c r="AZ155" i="3"/>
  <c r="AX155" i="3"/>
  <c r="AV155" i="3"/>
  <c r="AT155" i="3"/>
  <c r="AR155" i="3"/>
  <c r="AP155" i="3"/>
  <c r="AN155" i="3"/>
  <c r="AL155" i="3"/>
  <c r="AJ155" i="3"/>
  <c r="AH155" i="3"/>
  <c r="AF155" i="3"/>
  <c r="AD155" i="3"/>
  <c r="AB155" i="3"/>
  <c r="Z155" i="3"/>
  <c r="X155" i="3"/>
  <c r="V155" i="3"/>
  <c r="T155" i="3"/>
  <c r="BJ155" i="3" s="1"/>
  <c r="R155" i="3"/>
  <c r="P155" i="3"/>
  <c r="BH154" i="3"/>
  <c r="BF154" i="3"/>
  <c r="BD154" i="3"/>
  <c r="BB154" i="3"/>
  <c r="AZ154" i="3"/>
  <c r="AX154" i="3"/>
  <c r="AV154" i="3"/>
  <c r="AT154" i="3"/>
  <c r="AR154" i="3"/>
  <c r="AP154" i="3"/>
  <c r="AN154" i="3"/>
  <c r="AL154" i="3"/>
  <c r="AJ154" i="3"/>
  <c r="AH154" i="3"/>
  <c r="AF154" i="3"/>
  <c r="AD154" i="3"/>
  <c r="AB154" i="3"/>
  <c r="Z154" i="3"/>
  <c r="X154" i="3"/>
  <c r="V154" i="3"/>
  <c r="T154" i="3"/>
  <c r="R154" i="3"/>
  <c r="P154" i="3"/>
  <c r="BF153" i="3"/>
  <c r="BB153" i="3"/>
  <c r="AX153" i="3"/>
  <c r="AT153" i="3"/>
  <c r="AP153" i="3"/>
  <c r="AL153" i="3"/>
  <c r="AH153" i="3"/>
  <c r="AD153" i="3"/>
  <c r="Z153" i="3"/>
  <c r="V153" i="3"/>
  <c r="R153" i="3"/>
  <c r="M153" i="3"/>
  <c r="O153" i="3"/>
  <c r="Q153" i="3"/>
  <c r="BJ153" i="3" s="1"/>
  <c r="S153" i="3"/>
  <c r="U153" i="3"/>
  <c r="W153" i="3"/>
  <c r="Y153" i="3"/>
  <c r="AA153" i="3"/>
  <c r="AC153" i="3"/>
  <c r="AE153" i="3"/>
  <c r="AG153" i="3"/>
  <c r="AI153" i="3"/>
  <c r="AK153" i="3"/>
  <c r="AM153" i="3"/>
  <c r="AO153" i="3"/>
  <c r="AQ153" i="3"/>
  <c r="AS153" i="3"/>
  <c r="AU153" i="3"/>
  <c r="AW153" i="3"/>
  <c r="AY153" i="3"/>
  <c r="BA153" i="3"/>
  <c r="BC153" i="3"/>
  <c r="BE153" i="3"/>
  <c r="BG153" i="3"/>
  <c r="BI153" i="3"/>
  <c r="BF152" i="3"/>
  <c r="BB152" i="3"/>
  <c r="AX152" i="3"/>
  <c r="AT152" i="3"/>
  <c r="AP152" i="3"/>
  <c r="AL152" i="3"/>
  <c r="AH152" i="3"/>
  <c r="AD152" i="3"/>
  <c r="Z152" i="3"/>
  <c r="V152" i="3"/>
  <c r="R152" i="3"/>
  <c r="M152" i="3"/>
  <c r="O152" i="3"/>
  <c r="Q152" i="3"/>
  <c r="BJ152" i="3" s="1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BF151" i="3"/>
  <c r="BB151" i="3"/>
  <c r="AX151" i="3"/>
  <c r="AT151" i="3"/>
  <c r="AP151" i="3"/>
  <c r="AL151" i="3"/>
  <c r="AH151" i="3"/>
  <c r="AD151" i="3"/>
  <c r="Z151" i="3"/>
  <c r="V151" i="3"/>
  <c r="R151" i="3"/>
  <c r="M151" i="3"/>
  <c r="O151" i="3"/>
  <c r="Q151" i="3"/>
  <c r="BJ151" i="3" s="1"/>
  <c r="S151" i="3"/>
  <c r="U151" i="3"/>
  <c r="W151" i="3"/>
  <c r="Y151" i="3"/>
  <c r="AA151" i="3"/>
  <c r="AC151" i="3"/>
  <c r="AE151" i="3"/>
  <c r="AG151" i="3"/>
  <c r="AI151" i="3"/>
  <c r="AK151" i="3"/>
  <c r="AM151" i="3"/>
  <c r="AO151" i="3"/>
  <c r="AQ151" i="3"/>
  <c r="AS151" i="3"/>
  <c r="AU151" i="3"/>
  <c r="AW151" i="3"/>
  <c r="AY151" i="3"/>
  <c r="BA151" i="3"/>
  <c r="BC151" i="3"/>
  <c r="BE151" i="3"/>
  <c r="BG151" i="3"/>
  <c r="BI151" i="3"/>
  <c r="BF150" i="3"/>
  <c r="BB150" i="3"/>
  <c r="AX150" i="3"/>
  <c r="AT150" i="3"/>
  <c r="AP150" i="3"/>
  <c r="AL150" i="3"/>
  <c r="AH150" i="3"/>
  <c r="AD150" i="3"/>
  <c r="Z150" i="3"/>
  <c r="V150" i="3"/>
  <c r="R150" i="3"/>
  <c r="M150" i="3"/>
  <c r="O150" i="3"/>
  <c r="Q150" i="3"/>
  <c r="BJ150" i="3" s="1"/>
  <c r="S150" i="3"/>
  <c r="U150" i="3"/>
  <c r="W150" i="3"/>
  <c r="Y150" i="3"/>
  <c r="AA150" i="3"/>
  <c r="AC150" i="3"/>
  <c r="AE150" i="3"/>
  <c r="AG150" i="3"/>
  <c r="AI150" i="3"/>
  <c r="AK150" i="3"/>
  <c r="AM150" i="3"/>
  <c r="AO150" i="3"/>
  <c r="AQ150" i="3"/>
  <c r="AS150" i="3"/>
  <c r="AU150" i="3"/>
  <c r="AW150" i="3"/>
  <c r="AY150" i="3"/>
  <c r="BA150" i="3"/>
  <c r="BC150" i="3"/>
  <c r="BE150" i="3"/>
  <c r="BG150" i="3"/>
  <c r="BI150" i="3"/>
  <c r="BF149" i="3"/>
  <c r="BB149" i="3"/>
  <c r="AX149" i="3"/>
  <c r="AT149" i="3"/>
  <c r="AL149" i="3"/>
  <c r="AD149" i="3"/>
  <c r="V149" i="3"/>
  <c r="N149" i="3"/>
  <c r="BB148" i="3"/>
  <c r="AT148" i="3"/>
  <c r="AL148" i="3"/>
  <c r="AD148" i="3"/>
  <c r="V148" i="3"/>
  <c r="N148" i="3"/>
  <c r="BB147" i="3"/>
  <c r="AT147" i="3"/>
  <c r="AL147" i="3"/>
  <c r="AD147" i="3"/>
  <c r="V147" i="3"/>
  <c r="N147" i="3"/>
  <c r="BB146" i="3"/>
  <c r="AT146" i="3"/>
  <c r="AL146" i="3"/>
  <c r="AD146" i="3"/>
  <c r="V146" i="3"/>
  <c r="N146" i="3"/>
  <c r="BB145" i="3"/>
  <c r="AT145" i="3"/>
  <c r="AL145" i="3"/>
  <c r="AD145" i="3"/>
  <c r="V145" i="3"/>
  <c r="N145" i="3"/>
  <c r="BB144" i="3"/>
  <c r="AT144" i="3"/>
  <c r="AL144" i="3"/>
  <c r="AD144" i="3"/>
  <c r="V144" i="3"/>
  <c r="N144" i="3"/>
  <c r="BB143" i="3"/>
  <c r="AT143" i="3"/>
  <c r="AL143" i="3"/>
  <c r="AD143" i="3"/>
  <c r="V143" i="3"/>
  <c r="N143" i="3"/>
  <c r="BB142" i="3"/>
  <c r="AT142" i="3"/>
  <c r="AL142" i="3"/>
  <c r="AD142" i="3"/>
  <c r="V142" i="3"/>
  <c r="N142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P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P130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P129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28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P126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P125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P124" i="3"/>
  <c r="BH141" i="3"/>
  <c r="BD141" i="3"/>
  <c r="AZ141" i="3"/>
  <c r="AV141" i="3"/>
  <c r="AR141" i="3"/>
  <c r="AN141" i="3"/>
  <c r="AJ141" i="3"/>
  <c r="AF141" i="3"/>
  <c r="AB141" i="3"/>
  <c r="X141" i="3"/>
  <c r="T141" i="3"/>
  <c r="P141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H139" i="3"/>
  <c r="BD139" i="3"/>
  <c r="AZ139" i="3"/>
  <c r="AV139" i="3"/>
  <c r="AR139" i="3"/>
  <c r="AN139" i="3"/>
  <c r="AJ139" i="3"/>
  <c r="AF139" i="3"/>
  <c r="AB139" i="3"/>
  <c r="X139" i="3"/>
  <c r="T139" i="3"/>
  <c r="P139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H137" i="3"/>
  <c r="BD137" i="3"/>
  <c r="AZ137" i="3"/>
  <c r="AV137" i="3"/>
  <c r="AR137" i="3"/>
  <c r="AN137" i="3"/>
  <c r="AJ137" i="3"/>
  <c r="AF137" i="3"/>
  <c r="AB137" i="3"/>
  <c r="X137" i="3"/>
  <c r="T137" i="3"/>
  <c r="P137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H135" i="3"/>
  <c r="BD135" i="3"/>
  <c r="AZ135" i="3"/>
  <c r="AV135" i="3"/>
  <c r="AR135" i="3"/>
  <c r="AN135" i="3"/>
  <c r="AJ135" i="3"/>
  <c r="AF135" i="3"/>
  <c r="AB135" i="3"/>
  <c r="X135" i="3"/>
  <c r="T135" i="3"/>
  <c r="P135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BH131" i="3"/>
  <c r="BD131" i="3"/>
  <c r="AZ131" i="3"/>
  <c r="AV131" i="3"/>
  <c r="AR131" i="3"/>
  <c r="AN131" i="3"/>
  <c r="AJ131" i="3"/>
  <c r="AF131" i="3"/>
  <c r="AB131" i="3"/>
  <c r="X131" i="3"/>
  <c r="T131" i="3"/>
  <c r="BH130" i="3"/>
  <c r="BD130" i="3"/>
  <c r="AZ130" i="3"/>
  <c r="AV130" i="3"/>
  <c r="AR130" i="3"/>
  <c r="AN130" i="3"/>
  <c r="AJ130" i="3"/>
  <c r="AF130" i="3"/>
  <c r="AB130" i="3"/>
  <c r="X130" i="3"/>
  <c r="T130" i="3"/>
  <c r="BH129" i="3"/>
  <c r="BD129" i="3"/>
  <c r="AZ129" i="3"/>
  <c r="AV129" i="3"/>
  <c r="AR129" i="3"/>
  <c r="AN129" i="3"/>
  <c r="AJ129" i="3"/>
  <c r="AF129" i="3"/>
  <c r="AB129" i="3"/>
  <c r="X129" i="3"/>
  <c r="T129" i="3"/>
  <c r="BH128" i="3"/>
  <c r="BD128" i="3"/>
  <c r="AZ128" i="3"/>
  <c r="AV128" i="3"/>
  <c r="AR128" i="3"/>
  <c r="AN128" i="3"/>
  <c r="AJ128" i="3"/>
  <c r="AF128" i="3"/>
  <c r="AB128" i="3"/>
  <c r="X128" i="3"/>
  <c r="T128" i="3"/>
  <c r="BH127" i="3"/>
  <c r="BD127" i="3"/>
  <c r="AZ127" i="3"/>
  <c r="AV127" i="3"/>
  <c r="AR127" i="3"/>
  <c r="AN127" i="3"/>
  <c r="AJ127" i="3"/>
  <c r="AF127" i="3"/>
  <c r="AB127" i="3"/>
  <c r="X127" i="3"/>
  <c r="T127" i="3"/>
  <c r="BH126" i="3"/>
  <c r="BD126" i="3"/>
  <c r="AZ126" i="3"/>
  <c r="AV126" i="3"/>
  <c r="AR126" i="3"/>
  <c r="AN126" i="3"/>
  <c r="AJ126" i="3"/>
  <c r="AF126" i="3"/>
  <c r="AB126" i="3"/>
  <c r="X126" i="3"/>
  <c r="T126" i="3"/>
  <c r="BH125" i="3"/>
  <c r="BD125" i="3"/>
  <c r="AZ125" i="3"/>
  <c r="AV125" i="3"/>
  <c r="AR125" i="3"/>
  <c r="AN125" i="3"/>
  <c r="AJ125" i="3"/>
  <c r="AF125" i="3"/>
  <c r="AB125" i="3"/>
  <c r="X125" i="3"/>
  <c r="T125" i="3"/>
  <c r="BH124" i="3"/>
  <c r="BD124" i="3"/>
  <c r="AZ124" i="3"/>
  <c r="AV124" i="3"/>
  <c r="AR124" i="3"/>
  <c r="AN124" i="3"/>
  <c r="AJ124" i="3"/>
  <c r="AF124" i="3"/>
  <c r="AB124" i="3"/>
  <c r="X124" i="3"/>
  <c r="T124" i="3"/>
  <c r="L114" i="3"/>
  <c r="M114" i="3" s="1"/>
  <c r="O114" i="3"/>
  <c r="S114" i="3"/>
  <c r="W114" i="3"/>
  <c r="AA114" i="3"/>
  <c r="AE114" i="3"/>
  <c r="AI114" i="3"/>
  <c r="AM114" i="3"/>
  <c r="AQ114" i="3"/>
  <c r="AU114" i="3"/>
  <c r="P114" i="3"/>
  <c r="X114" i="3"/>
  <c r="AF114" i="3"/>
  <c r="AN114" i="3"/>
  <c r="AV114" i="3"/>
  <c r="BA114" i="3"/>
  <c r="BE114" i="3"/>
  <c r="BI114" i="3"/>
  <c r="V114" i="3"/>
  <c r="AL114" i="3"/>
  <c r="AZ114" i="3"/>
  <c r="BH114" i="3"/>
  <c r="L112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L123" i="3"/>
  <c r="BB123" i="3" s="1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P123" i="3"/>
  <c r="X123" i="3"/>
  <c r="AF123" i="3"/>
  <c r="AN123" i="3"/>
  <c r="AV123" i="3"/>
  <c r="BD123" i="3"/>
  <c r="L122" i="3"/>
  <c r="N122" i="3" s="1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X122" i="3"/>
  <c r="AF122" i="3"/>
  <c r="AN122" i="3"/>
  <c r="AV122" i="3"/>
  <c r="BD122" i="3"/>
  <c r="L121" i="3"/>
  <c r="BB121" i="3" s="1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X121" i="3"/>
  <c r="AF121" i="3"/>
  <c r="AN121" i="3"/>
  <c r="AV121" i="3"/>
  <c r="BD121" i="3"/>
  <c r="L120" i="3"/>
  <c r="N120" i="3" s="1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X120" i="3"/>
  <c r="AF120" i="3"/>
  <c r="AN120" i="3"/>
  <c r="AV120" i="3"/>
  <c r="BD120" i="3"/>
  <c r="L119" i="3"/>
  <c r="BB119" i="3" s="1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X119" i="3"/>
  <c r="AF119" i="3"/>
  <c r="AN119" i="3"/>
  <c r="AV119" i="3"/>
  <c r="BD119" i="3"/>
  <c r="L118" i="3"/>
  <c r="N118" i="3" s="1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X118" i="3"/>
  <c r="AF118" i="3"/>
  <c r="AN118" i="3"/>
  <c r="AV118" i="3"/>
  <c r="BD118" i="3"/>
  <c r="L117" i="3"/>
  <c r="BB117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X117" i="3"/>
  <c r="AF117" i="3"/>
  <c r="AN117" i="3"/>
  <c r="AV117" i="3"/>
  <c r="BD117" i="3"/>
  <c r="L116" i="3"/>
  <c r="N116" i="3" s="1"/>
  <c r="O116" i="3"/>
  <c r="S116" i="3"/>
  <c r="W116" i="3"/>
  <c r="AA116" i="3"/>
  <c r="AE116" i="3"/>
  <c r="AI116" i="3"/>
  <c r="AM116" i="3"/>
  <c r="AQ116" i="3"/>
  <c r="AU116" i="3"/>
  <c r="AY116" i="3"/>
  <c r="BC116" i="3"/>
  <c r="BG116" i="3"/>
  <c r="P116" i="3"/>
  <c r="X116" i="3"/>
  <c r="AF116" i="3"/>
  <c r="AN116" i="3"/>
  <c r="AV116" i="3"/>
  <c r="BD116" i="3"/>
  <c r="L115" i="3"/>
  <c r="BB115" i="3" s="1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X115" i="3"/>
  <c r="AF115" i="3"/>
  <c r="AN115" i="3"/>
  <c r="AV115" i="3"/>
  <c r="BD115" i="3"/>
  <c r="L113" i="3"/>
  <c r="R113" i="3" s="1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X113" i="3"/>
  <c r="AF113" i="3"/>
  <c r="AN113" i="3"/>
  <c r="AV113" i="3"/>
  <c r="BD113" i="3"/>
  <c r="N113" i="3"/>
  <c r="AD113" i="3"/>
  <c r="AT113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L111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L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L109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N108" i="3"/>
  <c r="BJ108" i="3" s="1"/>
  <c r="R108" i="3"/>
  <c r="V108" i="3"/>
  <c r="Z108" i="3"/>
  <c r="AD108" i="3"/>
  <c r="AH108" i="3"/>
  <c r="AL108" i="3"/>
  <c r="AP108" i="3"/>
  <c r="AT108" i="3"/>
  <c r="AX108" i="3"/>
  <c r="BB108" i="3"/>
  <c r="BF108" i="3"/>
  <c r="P108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P107" i="3"/>
  <c r="BB112" i="3"/>
  <c r="AT112" i="3"/>
  <c r="AL112" i="3"/>
  <c r="AD112" i="3"/>
  <c r="V112" i="3"/>
  <c r="N112" i="3"/>
  <c r="BB111" i="3"/>
  <c r="AT111" i="3"/>
  <c r="AL111" i="3"/>
  <c r="AD111" i="3"/>
  <c r="V111" i="3"/>
  <c r="N111" i="3"/>
  <c r="BB110" i="3"/>
  <c r="AT110" i="3"/>
  <c r="AL110" i="3"/>
  <c r="AD110" i="3"/>
  <c r="V110" i="3"/>
  <c r="N110" i="3"/>
  <c r="BB109" i="3"/>
  <c r="AT109" i="3"/>
  <c r="AL109" i="3"/>
  <c r="AD109" i="3"/>
  <c r="V109" i="3"/>
  <c r="N109" i="3"/>
  <c r="BH108" i="3"/>
  <c r="BD108" i="3"/>
  <c r="AZ108" i="3"/>
  <c r="AV108" i="3"/>
  <c r="AR108" i="3"/>
  <c r="AN108" i="3"/>
  <c r="AJ108" i="3"/>
  <c r="AF108" i="3"/>
  <c r="AB108" i="3"/>
  <c r="X108" i="3"/>
  <c r="T108" i="3"/>
  <c r="BH107" i="3"/>
  <c r="BD107" i="3"/>
  <c r="AZ107" i="3"/>
  <c r="AV107" i="3"/>
  <c r="AR107" i="3"/>
  <c r="AN107" i="3"/>
  <c r="AJ107" i="3"/>
  <c r="AF107" i="3"/>
  <c r="AB107" i="3"/>
  <c r="X107" i="3"/>
  <c r="T107" i="3"/>
  <c r="N105" i="3"/>
  <c r="BJ105" i="3" s="1"/>
  <c r="R105" i="3"/>
  <c r="V105" i="3"/>
  <c r="Z105" i="3"/>
  <c r="AD105" i="3"/>
  <c r="AH105" i="3"/>
  <c r="AL105" i="3"/>
  <c r="AP105" i="3"/>
  <c r="AS105" i="3"/>
  <c r="AU105" i="3"/>
  <c r="AW105" i="3"/>
  <c r="AY105" i="3"/>
  <c r="BA105" i="3"/>
  <c r="BC105" i="3"/>
  <c r="BE105" i="3"/>
  <c r="BG105" i="3"/>
  <c r="BI105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O99" i="3"/>
  <c r="W99" i="3"/>
  <c r="AE99" i="3"/>
  <c r="AM99" i="3"/>
  <c r="AU99" i="3"/>
  <c r="BC99" i="3"/>
  <c r="M108" i="3"/>
  <c r="O108" i="3"/>
  <c r="BL108" i="3" s="1"/>
  <c r="Q108" i="3"/>
  <c r="S108" i="3"/>
  <c r="BM108" i="3" s="1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BF106" i="3"/>
  <c r="BB106" i="3"/>
  <c r="AX106" i="3"/>
  <c r="AT106" i="3"/>
  <c r="AP106" i="3"/>
  <c r="AL106" i="3"/>
  <c r="AH106" i="3"/>
  <c r="AD106" i="3"/>
  <c r="Z106" i="3"/>
  <c r="V106" i="3"/>
  <c r="R106" i="3"/>
  <c r="M106" i="3"/>
  <c r="O106" i="3"/>
  <c r="Q106" i="3"/>
  <c r="BJ106" i="3" s="1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BF105" i="3"/>
  <c r="BB105" i="3"/>
  <c r="AX105" i="3"/>
  <c r="AT105" i="3"/>
  <c r="AN105" i="3"/>
  <c r="AF105" i="3"/>
  <c r="X105" i="3"/>
  <c r="P105" i="3"/>
  <c r="BD104" i="3"/>
  <c r="AV104" i="3"/>
  <c r="AN104" i="3"/>
  <c r="AF104" i="3"/>
  <c r="X104" i="3"/>
  <c r="P104" i="3"/>
  <c r="BD103" i="3"/>
  <c r="AV103" i="3"/>
  <c r="AN103" i="3"/>
  <c r="AF103" i="3"/>
  <c r="X103" i="3"/>
  <c r="P103" i="3"/>
  <c r="BD102" i="3"/>
  <c r="AV102" i="3"/>
  <c r="AN102" i="3"/>
  <c r="AF102" i="3"/>
  <c r="X102" i="3"/>
  <c r="P102" i="3"/>
  <c r="BD101" i="3"/>
  <c r="AV101" i="3"/>
  <c r="AN101" i="3"/>
  <c r="AF101" i="3"/>
  <c r="X101" i="3"/>
  <c r="P101" i="3"/>
  <c r="N100" i="3"/>
  <c r="P100" i="3"/>
  <c r="R100" i="3"/>
  <c r="T100" i="3"/>
  <c r="BM100" i="3" s="1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O100" i="3"/>
  <c r="W100" i="3"/>
  <c r="AE100" i="3"/>
  <c r="AM100" i="3"/>
  <c r="AU100" i="3"/>
  <c r="BC100" i="3"/>
  <c r="AY99" i="3"/>
  <c r="AI99" i="3"/>
  <c r="S99" i="3"/>
  <c r="BM99" i="3" s="1"/>
  <c r="M105" i="3"/>
  <c r="O105" i="3"/>
  <c r="BL105" i="3" s="1"/>
  <c r="Q105" i="3"/>
  <c r="S105" i="3"/>
  <c r="BM105" i="3" s="1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BC98" i="3"/>
  <c r="AU98" i="3"/>
  <c r="AM98" i="3"/>
  <c r="AE98" i="3"/>
  <c r="W98" i="3"/>
  <c r="N98" i="3"/>
  <c r="P98" i="3"/>
  <c r="R98" i="3"/>
  <c r="BL98" i="3" s="1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Q98" i="3"/>
  <c r="U98" i="3"/>
  <c r="BM98" i="3" s="1"/>
  <c r="Y98" i="3"/>
  <c r="AC98" i="3"/>
  <c r="AG98" i="3"/>
  <c r="AK98" i="3"/>
  <c r="AO98" i="3"/>
  <c r="AS98" i="3"/>
  <c r="AW98" i="3"/>
  <c r="BA98" i="3"/>
  <c r="BE98" i="3"/>
  <c r="BI98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E6" i="3"/>
  <c r="F6" i="3"/>
  <c r="G6" i="3"/>
  <c r="H6" i="3"/>
  <c r="I6" i="3"/>
  <c r="J6" i="3"/>
  <c r="K6" i="3"/>
  <c r="L6" i="3"/>
  <c r="M6" i="3" s="1"/>
  <c r="N6" i="3"/>
  <c r="P6" i="3"/>
  <c r="R6" i="3"/>
  <c r="T6" i="3"/>
  <c r="V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E7" i="3"/>
  <c r="F7" i="3"/>
  <c r="K7" i="3" s="1"/>
  <c r="G7" i="3"/>
  <c r="H7" i="3"/>
  <c r="I7" i="3"/>
  <c r="J7" i="3"/>
  <c r="L7" i="3"/>
  <c r="E8" i="3"/>
  <c r="F8" i="3"/>
  <c r="K8" i="3" s="1"/>
  <c r="G8" i="3"/>
  <c r="H8" i="3"/>
  <c r="I8" i="3"/>
  <c r="J8" i="3"/>
  <c r="L8" i="3"/>
  <c r="E9" i="3"/>
  <c r="F9" i="3"/>
  <c r="G9" i="3"/>
  <c r="H9" i="3"/>
  <c r="I9" i="3"/>
  <c r="L9" i="3" s="1"/>
  <c r="J9" i="3"/>
  <c r="K9" i="3"/>
  <c r="O9" i="3"/>
  <c r="BL9" i="3" s="1"/>
  <c r="S9" i="3"/>
  <c r="BM9" i="3" s="1"/>
  <c r="W9" i="3"/>
  <c r="AA9" i="3"/>
  <c r="AE9" i="3"/>
  <c r="AI9" i="3"/>
  <c r="AM9" i="3"/>
  <c r="AQ9" i="3"/>
  <c r="AU9" i="3"/>
  <c r="AY9" i="3"/>
  <c r="BC9" i="3"/>
  <c r="BG9" i="3"/>
  <c r="E10" i="3"/>
  <c r="F10" i="3"/>
  <c r="G10" i="3"/>
  <c r="H10" i="3"/>
  <c r="I10" i="3"/>
  <c r="L10" i="3" s="1"/>
  <c r="J10" i="3"/>
  <c r="K10" i="3"/>
  <c r="N10" i="3" s="1"/>
  <c r="BJ10" i="3" s="1"/>
  <c r="E11" i="3"/>
  <c r="F11" i="3"/>
  <c r="G11" i="3"/>
  <c r="H11" i="3"/>
  <c r="I11" i="3"/>
  <c r="L11" i="3" s="1"/>
  <c r="J11" i="3"/>
  <c r="K11" i="3"/>
  <c r="N11" i="3" s="1"/>
  <c r="E12" i="3"/>
  <c r="F12" i="3"/>
  <c r="G12" i="3"/>
  <c r="H12" i="3"/>
  <c r="I12" i="3"/>
  <c r="L12" i="3" s="1"/>
  <c r="J12" i="3"/>
  <c r="K12" i="3"/>
  <c r="N12" i="3" s="1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E13" i="3"/>
  <c r="F13" i="3"/>
  <c r="G13" i="3"/>
  <c r="H13" i="3"/>
  <c r="I13" i="3"/>
  <c r="L13" i="3" s="1"/>
  <c r="J13" i="3"/>
  <c r="K13" i="3"/>
  <c r="N13" i="3" s="1"/>
  <c r="E14" i="3"/>
  <c r="F14" i="3"/>
  <c r="G14" i="3"/>
  <c r="H14" i="3"/>
  <c r="I14" i="3"/>
  <c r="L14" i="3" s="1"/>
  <c r="J14" i="3"/>
  <c r="K14" i="3"/>
  <c r="N14" i="3" s="1"/>
  <c r="E15" i="3"/>
  <c r="F15" i="3"/>
  <c r="G15" i="3"/>
  <c r="H15" i="3"/>
  <c r="I15" i="3"/>
  <c r="L15" i="3" s="1"/>
  <c r="J15" i="3"/>
  <c r="K15" i="3"/>
  <c r="N15" i="3" s="1"/>
  <c r="E16" i="3"/>
  <c r="F16" i="3"/>
  <c r="G16" i="3"/>
  <c r="H16" i="3"/>
  <c r="I16" i="3"/>
  <c r="L16" i="3" s="1"/>
  <c r="J16" i="3"/>
  <c r="K16" i="3"/>
  <c r="N16" i="3" s="1"/>
  <c r="E17" i="3"/>
  <c r="F17" i="3"/>
  <c r="G17" i="3"/>
  <c r="H17" i="3"/>
  <c r="I17" i="3"/>
  <c r="L17" i="3" s="1"/>
  <c r="J17" i="3"/>
  <c r="K17" i="3"/>
  <c r="N17" i="3" s="1"/>
  <c r="E18" i="3"/>
  <c r="F18" i="3"/>
  <c r="G18" i="3"/>
  <c r="H18" i="3"/>
  <c r="I18" i="3"/>
  <c r="L18" i="3" s="1"/>
  <c r="J18" i="3"/>
  <c r="K18" i="3"/>
  <c r="N18" i="3" s="1"/>
  <c r="BI18" i="3"/>
  <c r="E19" i="3"/>
  <c r="F19" i="3"/>
  <c r="G19" i="3"/>
  <c r="H19" i="3"/>
  <c r="I19" i="3"/>
  <c r="J19" i="3"/>
  <c r="K19" i="3"/>
  <c r="L19" i="3"/>
  <c r="M19" i="3" s="1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L19" i="3"/>
  <c r="BM19" i="3"/>
  <c r="E20" i="3"/>
  <c r="F20" i="3"/>
  <c r="G20" i="3"/>
  <c r="H20" i="3"/>
  <c r="I20" i="3"/>
  <c r="J20" i="3"/>
  <c r="K20" i="3"/>
  <c r="L20" i="3"/>
  <c r="M20" i="3" s="1"/>
  <c r="N20" i="3"/>
  <c r="P20" i="3"/>
  <c r="R20" i="3"/>
  <c r="T20" i="3"/>
  <c r="V20" i="3"/>
  <c r="X20" i="3"/>
  <c r="Z20" i="3"/>
  <c r="AB20" i="3"/>
  <c r="AD20" i="3"/>
  <c r="AF20" i="3"/>
  <c r="AH20" i="3"/>
  <c r="AJ20" i="3"/>
  <c r="AL20" i="3"/>
  <c r="AN20" i="3"/>
  <c r="AP20" i="3"/>
  <c r="AR20" i="3"/>
  <c r="AT20" i="3"/>
  <c r="AV20" i="3"/>
  <c r="AX20" i="3"/>
  <c r="AZ20" i="3"/>
  <c r="BB20" i="3"/>
  <c r="BC20" i="3"/>
  <c r="BD20" i="3"/>
  <c r="BE20" i="3"/>
  <c r="BF20" i="3"/>
  <c r="BG20" i="3"/>
  <c r="BH20" i="3"/>
  <c r="BI20" i="3"/>
  <c r="E21" i="3"/>
  <c r="F21" i="3"/>
  <c r="K21" i="3" s="1"/>
  <c r="G21" i="3"/>
  <c r="H21" i="3"/>
  <c r="I21" i="3"/>
  <c r="J21" i="3"/>
  <c r="L21" i="3"/>
  <c r="E22" i="3"/>
  <c r="F22" i="3"/>
  <c r="K22" i="3" s="1"/>
  <c r="G22" i="3"/>
  <c r="H22" i="3"/>
  <c r="I22" i="3"/>
  <c r="J22" i="3"/>
  <c r="L22" i="3"/>
  <c r="E23" i="3"/>
  <c r="F23" i="3"/>
  <c r="K23" i="3" s="1"/>
  <c r="G23" i="3"/>
  <c r="H23" i="3"/>
  <c r="I23" i="3"/>
  <c r="J23" i="3"/>
  <c r="L23" i="3"/>
  <c r="E24" i="3"/>
  <c r="F24" i="3"/>
  <c r="K24" i="3" s="1"/>
  <c r="G24" i="3"/>
  <c r="H24" i="3"/>
  <c r="I24" i="3"/>
  <c r="J24" i="3"/>
  <c r="L24" i="3"/>
  <c r="E25" i="3"/>
  <c r="F25" i="3"/>
  <c r="K25" i="3" s="1"/>
  <c r="G25" i="3"/>
  <c r="H25" i="3"/>
  <c r="I25" i="3"/>
  <c r="J25" i="3"/>
  <c r="L25" i="3"/>
  <c r="E26" i="3"/>
  <c r="F26" i="3"/>
  <c r="K26" i="3" s="1"/>
  <c r="G26" i="3"/>
  <c r="H26" i="3"/>
  <c r="I26" i="3"/>
  <c r="J26" i="3"/>
  <c r="L26" i="3"/>
  <c r="E27" i="3"/>
  <c r="F27" i="3"/>
  <c r="K27" i="3" s="1"/>
  <c r="G27" i="3"/>
  <c r="H27" i="3"/>
  <c r="L27" i="3" s="1"/>
  <c r="I27" i="3"/>
  <c r="J27" i="3"/>
  <c r="E28" i="3"/>
  <c r="F28" i="3"/>
  <c r="K28" i="3" s="1"/>
  <c r="G28" i="3"/>
  <c r="H28" i="3"/>
  <c r="L28" i="3" s="1"/>
  <c r="I28" i="3"/>
  <c r="J28" i="3"/>
  <c r="E29" i="3"/>
  <c r="F29" i="3"/>
  <c r="G29" i="3"/>
  <c r="H29" i="3"/>
  <c r="I29" i="3"/>
  <c r="L29" i="3" s="1"/>
  <c r="J29" i="3"/>
  <c r="K29" i="3"/>
  <c r="N29" i="3" s="1"/>
  <c r="E30" i="3"/>
  <c r="F30" i="3"/>
  <c r="G30" i="3"/>
  <c r="H30" i="3"/>
  <c r="I30" i="3"/>
  <c r="L30" i="3" s="1"/>
  <c r="J30" i="3"/>
  <c r="K30" i="3"/>
  <c r="N30" i="3" s="1"/>
  <c r="E31" i="3"/>
  <c r="F31" i="3"/>
  <c r="G31" i="3"/>
  <c r="H31" i="3"/>
  <c r="I31" i="3"/>
  <c r="L31" i="3" s="1"/>
  <c r="J31" i="3"/>
  <c r="K31" i="3"/>
  <c r="N31" i="3" s="1"/>
  <c r="E32" i="3"/>
  <c r="F32" i="3"/>
  <c r="G32" i="3"/>
  <c r="H32" i="3"/>
  <c r="I32" i="3"/>
  <c r="L32" i="3" s="1"/>
  <c r="J32" i="3"/>
  <c r="K32" i="3"/>
  <c r="N32" i="3" s="1"/>
  <c r="E33" i="3"/>
  <c r="F33" i="3"/>
  <c r="G33" i="3"/>
  <c r="H33" i="3"/>
  <c r="I33" i="3"/>
  <c r="L33" i="3" s="1"/>
  <c r="J33" i="3"/>
  <c r="K33" i="3"/>
  <c r="N33" i="3" s="1"/>
  <c r="E34" i="3"/>
  <c r="F34" i="3"/>
  <c r="G34" i="3"/>
  <c r="H34" i="3"/>
  <c r="I34" i="3"/>
  <c r="L34" i="3" s="1"/>
  <c r="J34" i="3"/>
  <c r="K34" i="3"/>
  <c r="N34" i="3" s="1"/>
  <c r="E35" i="3"/>
  <c r="F35" i="3"/>
  <c r="G35" i="3"/>
  <c r="H35" i="3"/>
  <c r="I35" i="3"/>
  <c r="L35" i="3" s="1"/>
  <c r="J35" i="3"/>
  <c r="K35" i="3"/>
  <c r="N35" i="3" s="1"/>
  <c r="E36" i="3"/>
  <c r="F36" i="3"/>
  <c r="G36" i="3"/>
  <c r="H36" i="3"/>
  <c r="I36" i="3"/>
  <c r="L36" i="3" s="1"/>
  <c r="J36" i="3"/>
  <c r="K36" i="3"/>
  <c r="N36" i="3" s="1"/>
  <c r="E37" i="3"/>
  <c r="F37" i="3"/>
  <c r="G37" i="3"/>
  <c r="H37" i="3"/>
  <c r="I37" i="3"/>
  <c r="L37" i="3" s="1"/>
  <c r="J37" i="3"/>
  <c r="K37" i="3"/>
  <c r="N37" i="3" s="1"/>
  <c r="E38" i="3"/>
  <c r="F38" i="3"/>
  <c r="G38" i="3"/>
  <c r="H38" i="3"/>
  <c r="I38" i="3"/>
  <c r="L38" i="3" s="1"/>
  <c r="J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E39" i="3"/>
  <c r="F39" i="3"/>
  <c r="G39" i="3"/>
  <c r="H39" i="3"/>
  <c r="I39" i="3"/>
  <c r="L39" i="3" s="1"/>
  <c r="J39" i="3"/>
  <c r="K39" i="3"/>
  <c r="O39" i="3"/>
  <c r="S39" i="3"/>
  <c r="W39" i="3"/>
  <c r="AA39" i="3"/>
  <c r="AE39" i="3"/>
  <c r="AI39" i="3"/>
  <c r="AM39" i="3"/>
  <c r="AQ39" i="3"/>
  <c r="AT39" i="3"/>
  <c r="AV39" i="3"/>
  <c r="AX39" i="3"/>
  <c r="AZ39" i="3"/>
  <c r="BB39" i="3"/>
  <c r="BD39" i="3"/>
  <c r="BF39" i="3"/>
  <c r="BH39" i="3"/>
  <c r="E40" i="3"/>
  <c r="F40" i="3"/>
  <c r="K40" i="3" s="1"/>
  <c r="G40" i="3"/>
  <c r="H40" i="3"/>
  <c r="I40" i="3"/>
  <c r="J40" i="3"/>
  <c r="L40" i="3"/>
  <c r="E41" i="3"/>
  <c r="F41" i="3"/>
  <c r="K41" i="3" s="1"/>
  <c r="G41" i="3"/>
  <c r="H41" i="3"/>
  <c r="I41" i="3"/>
  <c r="J41" i="3"/>
  <c r="L41" i="3"/>
  <c r="E42" i="3"/>
  <c r="F42" i="3"/>
  <c r="K42" i="3" s="1"/>
  <c r="G42" i="3"/>
  <c r="H42" i="3"/>
  <c r="I42" i="3"/>
  <c r="J42" i="3"/>
  <c r="L42" i="3"/>
  <c r="E43" i="3"/>
  <c r="F43" i="3"/>
  <c r="K43" i="3" s="1"/>
  <c r="G43" i="3"/>
  <c r="H43" i="3"/>
  <c r="I43" i="3"/>
  <c r="J43" i="3"/>
  <c r="L43" i="3"/>
  <c r="E44" i="3"/>
  <c r="F44" i="3"/>
  <c r="K44" i="3" s="1"/>
  <c r="G44" i="3"/>
  <c r="H44" i="3"/>
  <c r="I44" i="3"/>
  <c r="J44" i="3"/>
  <c r="L44" i="3"/>
  <c r="E45" i="3"/>
  <c r="F45" i="3"/>
  <c r="K45" i="3" s="1"/>
  <c r="G45" i="3"/>
  <c r="H45" i="3"/>
  <c r="I45" i="3"/>
  <c r="J45" i="3"/>
  <c r="L45" i="3"/>
  <c r="E46" i="3"/>
  <c r="F46" i="3"/>
  <c r="K46" i="3" s="1"/>
  <c r="G46" i="3"/>
  <c r="H46" i="3"/>
  <c r="I46" i="3"/>
  <c r="J46" i="3"/>
  <c r="L46" i="3"/>
  <c r="E47" i="3"/>
  <c r="F47" i="3"/>
  <c r="K47" i="3" s="1"/>
  <c r="G47" i="3"/>
  <c r="H47" i="3"/>
  <c r="I47" i="3"/>
  <c r="J47" i="3"/>
  <c r="L47" i="3"/>
  <c r="E48" i="3"/>
  <c r="F48" i="3"/>
  <c r="K48" i="3" s="1"/>
  <c r="G48" i="3"/>
  <c r="H48" i="3"/>
  <c r="I48" i="3"/>
  <c r="J48" i="3"/>
  <c r="L48" i="3"/>
  <c r="E49" i="3"/>
  <c r="F49" i="3"/>
  <c r="K49" i="3" s="1"/>
  <c r="G49" i="3"/>
  <c r="H49" i="3"/>
  <c r="I49" i="3"/>
  <c r="J49" i="3"/>
  <c r="L49" i="3"/>
  <c r="E50" i="3"/>
  <c r="F50" i="3"/>
  <c r="K50" i="3" s="1"/>
  <c r="G50" i="3"/>
  <c r="H50" i="3"/>
  <c r="I50" i="3"/>
  <c r="J50" i="3"/>
  <c r="L50" i="3"/>
  <c r="E51" i="3"/>
  <c r="F51" i="3"/>
  <c r="K51" i="3" s="1"/>
  <c r="G51" i="3"/>
  <c r="H51" i="3"/>
  <c r="I51" i="3"/>
  <c r="J51" i="3"/>
  <c r="L51" i="3"/>
  <c r="E52" i="3"/>
  <c r="F52" i="3"/>
  <c r="K52" i="3" s="1"/>
  <c r="G52" i="3"/>
  <c r="H52" i="3"/>
  <c r="I52" i="3"/>
  <c r="J52" i="3"/>
  <c r="L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E53" i="3"/>
  <c r="F53" i="3"/>
  <c r="K53" i="3" s="1"/>
  <c r="G53" i="3"/>
  <c r="H53" i="3"/>
  <c r="L53" i="3" s="1"/>
  <c r="I53" i="3"/>
  <c r="J53" i="3"/>
  <c r="E54" i="3"/>
  <c r="F54" i="3"/>
  <c r="K54" i="3" s="1"/>
  <c r="G54" i="3"/>
  <c r="H54" i="3"/>
  <c r="L54" i="3" s="1"/>
  <c r="I54" i="3"/>
  <c r="J54" i="3"/>
  <c r="E55" i="3"/>
  <c r="F55" i="3"/>
  <c r="K55" i="3" s="1"/>
  <c r="G55" i="3"/>
  <c r="H55" i="3"/>
  <c r="L55" i="3" s="1"/>
  <c r="I55" i="3"/>
  <c r="J55" i="3"/>
  <c r="E56" i="3"/>
  <c r="F56" i="3"/>
  <c r="K56" i="3" s="1"/>
  <c r="G56" i="3"/>
  <c r="H56" i="3"/>
  <c r="L56" i="3" s="1"/>
  <c r="I56" i="3"/>
  <c r="J56" i="3"/>
  <c r="E57" i="3"/>
  <c r="F57" i="3"/>
  <c r="K57" i="3" s="1"/>
  <c r="G57" i="3"/>
  <c r="H57" i="3"/>
  <c r="L57" i="3" s="1"/>
  <c r="I57" i="3"/>
  <c r="J57" i="3"/>
  <c r="E58" i="3"/>
  <c r="F58" i="3"/>
  <c r="K58" i="3" s="1"/>
  <c r="G58" i="3"/>
  <c r="H58" i="3"/>
  <c r="L58" i="3" s="1"/>
  <c r="I58" i="3"/>
  <c r="J58" i="3"/>
  <c r="E59" i="3"/>
  <c r="F59" i="3"/>
  <c r="K59" i="3" s="1"/>
  <c r="G59" i="3"/>
  <c r="H59" i="3"/>
  <c r="I59" i="3"/>
  <c r="J59" i="3"/>
  <c r="L59" i="3"/>
  <c r="E60" i="3"/>
  <c r="F60" i="3"/>
  <c r="K60" i="3" s="1"/>
  <c r="G60" i="3"/>
  <c r="H60" i="3"/>
  <c r="I60" i="3"/>
  <c r="J60" i="3"/>
  <c r="L60" i="3"/>
  <c r="E61" i="3"/>
  <c r="F61" i="3"/>
  <c r="K61" i="3" s="1"/>
  <c r="G61" i="3"/>
  <c r="H61" i="3"/>
  <c r="I61" i="3"/>
  <c r="J61" i="3"/>
  <c r="L61" i="3"/>
  <c r="E62" i="3"/>
  <c r="F62" i="3"/>
  <c r="K62" i="3" s="1"/>
  <c r="G62" i="3"/>
  <c r="H62" i="3"/>
  <c r="I62" i="3"/>
  <c r="J62" i="3"/>
  <c r="L62" i="3"/>
  <c r="E63" i="3"/>
  <c r="F63" i="3"/>
  <c r="K63" i="3" s="1"/>
  <c r="G63" i="3"/>
  <c r="H63" i="3"/>
  <c r="I63" i="3"/>
  <c r="J63" i="3"/>
  <c r="L63" i="3"/>
  <c r="E64" i="3"/>
  <c r="F64" i="3"/>
  <c r="K64" i="3" s="1"/>
  <c r="G64" i="3"/>
  <c r="H64" i="3"/>
  <c r="I64" i="3"/>
  <c r="J64" i="3"/>
  <c r="L64" i="3"/>
  <c r="E65" i="3"/>
  <c r="F65" i="3"/>
  <c r="K65" i="3" s="1"/>
  <c r="G65" i="3"/>
  <c r="H65" i="3"/>
  <c r="I65" i="3"/>
  <c r="J65" i="3"/>
  <c r="L65" i="3"/>
  <c r="E66" i="3"/>
  <c r="F66" i="3"/>
  <c r="K66" i="3" s="1"/>
  <c r="G66" i="3"/>
  <c r="H66" i="3"/>
  <c r="I66" i="3"/>
  <c r="J66" i="3"/>
  <c r="L66" i="3"/>
  <c r="E67" i="3"/>
  <c r="F67" i="3"/>
  <c r="K67" i="3" s="1"/>
  <c r="G67" i="3"/>
  <c r="H67" i="3"/>
  <c r="I67" i="3"/>
  <c r="J67" i="3"/>
  <c r="L67" i="3"/>
  <c r="E68" i="3"/>
  <c r="F68" i="3"/>
  <c r="K68" i="3" s="1"/>
  <c r="G68" i="3"/>
  <c r="H68" i="3"/>
  <c r="I68" i="3"/>
  <c r="J68" i="3"/>
  <c r="L68" i="3"/>
  <c r="E69" i="3"/>
  <c r="F69" i="3"/>
  <c r="K69" i="3" s="1"/>
  <c r="G69" i="3"/>
  <c r="H69" i="3"/>
  <c r="I69" i="3"/>
  <c r="J69" i="3"/>
  <c r="L69" i="3"/>
  <c r="E70" i="3"/>
  <c r="F70" i="3"/>
  <c r="K70" i="3" s="1"/>
  <c r="G70" i="3"/>
  <c r="H70" i="3"/>
  <c r="I70" i="3"/>
  <c r="J70" i="3"/>
  <c r="L70" i="3"/>
  <c r="E71" i="3"/>
  <c r="F71" i="3"/>
  <c r="K71" i="3" s="1"/>
  <c r="G71" i="3"/>
  <c r="H71" i="3"/>
  <c r="I71" i="3"/>
  <c r="J71" i="3"/>
  <c r="L71" i="3"/>
  <c r="E72" i="3"/>
  <c r="F72" i="3"/>
  <c r="K72" i="3" s="1"/>
  <c r="G72" i="3"/>
  <c r="H72" i="3"/>
  <c r="I72" i="3"/>
  <c r="J72" i="3"/>
  <c r="L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E73" i="3"/>
  <c r="F73" i="3"/>
  <c r="K73" i="3" s="1"/>
  <c r="G73" i="3"/>
  <c r="H73" i="3"/>
  <c r="L73" i="3" s="1"/>
  <c r="I73" i="3"/>
  <c r="J73" i="3"/>
  <c r="E74" i="3"/>
  <c r="F74" i="3"/>
  <c r="K74" i="3" s="1"/>
  <c r="G74" i="3"/>
  <c r="H74" i="3"/>
  <c r="L74" i="3" s="1"/>
  <c r="I74" i="3"/>
  <c r="J74" i="3"/>
  <c r="E75" i="3"/>
  <c r="F75" i="3"/>
  <c r="K75" i="3" s="1"/>
  <c r="G75" i="3"/>
  <c r="H75" i="3"/>
  <c r="L75" i="3" s="1"/>
  <c r="I75" i="3"/>
  <c r="J75" i="3"/>
  <c r="E76" i="3"/>
  <c r="F76" i="3"/>
  <c r="K76" i="3" s="1"/>
  <c r="G76" i="3"/>
  <c r="H76" i="3"/>
  <c r="L76" i="3" s="1"/>
  <c r="I76" i="3"/>
  <c r="J76" i="3"/>
  <c r="E77" i="3"/>
  <c r="F77" i="3"/>
  <c r="K77" i="3" s="1"/>
  <c r="G77" i="3"/>
  <c r="H77" i="3"/>
  <c r="L77" i="3" s="1"/>
  <c r="I77" i="3"/>
  <c r="J77" i="3"/>
  <c r="E78" i="3"/>
  <c r="F78" i="3"/>
  <c r="K78" i="3" s="1"/>
  <c r="G78" i="3"/>
  <c r="H78" i="3"/>
  <c r="L78" i="3" s="1"/>
  <c r="I78" i="3"/>
  <c r="J78" i="3"/>
  <c r="E79" i="3"/>
  <c r="F79" i="3"/>
  <c r="K79" i="3" s="1"/>
  <c r="G79" i="3"/>
  <c r="H79" i="3"/>
  <c r="L79" i="3" s="1"/>
  <c r="I79" i="3"/>
  <c r="J79" i="3"/>
  <c r="E80" i="3"/>
  <c r="F80" i="3"/>
  <c r="K80" i="3" s="1"/>
  <c r="G80" i="3"/>
  <c r="H80" i="3"/>
  <c r="L80" i="3" s="1"/>
  <c r="I80" i="3"/>
  <c r="J80" i="3"/>
  <c r="E81" i="3"/>
  <c r="F81" i="3"/>
  <c r="K81" i="3" s="1"/>
  <c r="G81" i="3"/>
  <c r="H81" i="3"/>
  <c r="I81" i="3"/>
  <c r="J81" i="3"/>
  <c r="L81" i="3"/>
  <c r="E82" i="3"/>
  <c r="F82" i="3"/>
  <c r="K82" i="3" s="1"/>
  <c r="G82" i="3"/>
  <c r="H82" i="3"/>
  <c r="I82" i="3"/>
  <c r="J82" i="3"/>
  <c r="L82" i="3"/>
  <c r="E83" i="3"/>
  <c r="F83" i="3"/>
  <c r="K83" i="3" s="1"/>
  <c r="G83" i="3"/>
  <c r="H83" i="3"/>
  <c r="I83" i="3"/>
  <c r="J83" i="3"/>
  <c r="L83" i="3" s="1"/>
  <c r="E84" i="3"/>
  <c r="F84" i="3"/>
  <c r="K84" i="3" s="1"/>
  <c r="G84" i="3"/>
  <c r="H84" i="3"/>
  <c r="I84" i="3"/>
  <c r="J84" i="3"/>
  <c r="L84" i="3" s="1"/>
  <c r="E85" i="3"/>
  <c r="F85" i="3"/>
  <c r="K85" i="3" s="1"/>
  <c r="G85" i="3"/>
  <c r="H85" i="3"/>
  <c r="I85" i="3"/>
  <c r="J85" i="3"/>
  <c r="L85" i="3"/>
  <c r="E86" i="3"/>
  <c r="F86" i="3"/>
  <c r="K86" i="3" s="1"/>
  <c r="G86" i="3"/>
  <c r="H86" i="3"/>
  <c r="I86" i="3"/>
  <c r="J86" i="3"/>
  <c r="L86" i="3"/>
  <c r="E87" i="3"/>
  <c r="F87" i="3"/>
  <c r="K87" i="3" s="1"/>
  <c r="G87" i="3"/>
  <c r="H87" i="3"/>
  <c r="I87" i="3"/>
  <c r="J87" i="3"/>
  <c r="L87" i="3"/>
  <c r="E88" i="3"/>
  <c r="F88" i="3"/>
  <c r="K88" i="3" s="1"/>
  <c r="G88" i="3"/>
  <c r="H88" i="3"/>
  <c r="I88" i="3"/>
  <c r="J88" i="3"/>
  <c r="L88" i="3"/>
  <c r="E89" i="3"/>
  <c r="F89" i="3"/>
  <c r="K89" i="3" s="1"/>
  <c r="G89" i="3"/>
  <c r="H89" i="3"/>
  <c r="I89" i="3"/>
  <c r="J89" i="3"/>
  <c r="L89" i="3"/>
  <c r="E90" i="3"/>
  <c r="F90" i="3"/>
  <c r="K90" i="3" s="1"/>
  <c r="G90" i="3"/>
  <c r="H90" i="3"/>
  <c r="L90" i="3" s="1"/>
  <c r="I90" i="3"/>
  <c r="J90" i="3"/>
  <c r="E91" i="3"/>
  <c r="F91" i="3"/>
  <c r="K91" i="3" s="1"/>
  <c r="G91" i="3"/>
  <c r="H91" i="3"/>
  <c r="I91" i="3"/>
  <c r="J91" i="3"/>
  <c r="L91" i="3" s="1"/>
  <c r="E92" i="3"/>
  <c r="F92" i="3"/>
  <c r="K92" i="3" s="1"/>
  <c r="G92" i="3"/>
  <c r="H92" i="3"/>
  <c r="I92" i="3"/>
  <c r="J92" i="3"/>
  <c r="L92" i="3" s="1"/>
  <c r="E93" i="3"/>
  <c r="F93" i="3"/>
  <c r="K93" i="3" s="1"/>
  <c r="G93" i="3"/>
  <c r="H93" i="3"/>
  <c r="I93" i="3"/>
  <c r="J93" i="3"/>
  <c r="L93" i="3" s="1"/>
  <c r="E94" i="3"/>
  <c r="F94" i="3"/>
  <c r="K94" i="3" s="1"/>
  <c r="G94" i="3"/>
  <c r="H94" i="3"/>
  <c r="I94" i="3"/>
  <c r="J94" i="3"/>
  <c r="L94" i="3" s="1"/>
  <c r="E95" i="3"/>
  <c r="F95" i="3"/>
  <c r="K95" i="3" s="1"/>
  <c r="G95" i="3"/>
  <c r="H95" i="3"/>
  <c r="I95" i="3"/>
  <c r="J95" i="3"/>
  <c r="L95" i="3" s="1"/>
  <c r="E96" i="3"/>
  <c r="F96" i="3"/>
  <c r="K96" i="3" s="1"/>
  <c r="G96" i="3"/>
  <c r="H96" i="3"/>
  <c r="I96" i="3"/>
  <c r="J96" i="3"/>
  <c r="L96" i="3" s="1"/>
  <c r="E97" i="3"/>
  <c r="F97" i="3"/>
  <c r="K97" i="3" s="1"/>
  <c r="G97" i="3"/>
  <c r="H97" i="3"/>
  <c r="I97" i="3"/>
  <c r="J97" i="3"/>
  <c r="L97" i="3" s="1"/>
  <c r="BK318" i="3" l="1"/>
  <c r="BN318" i="3"/>
  <c r="BK317" i="3"/>
  <c r="BN317" i="3"/>
  <c r="BK315" i="3"/>
  <c r="BN315" i="3"/>
  <c r="BK313" i="3"/>
  <c r="BN313" i="3"/>
  <c r="BK311" i="3"/>
  <c r="BN311" i="3"/>
  <c r="BK309" i="3"/>
  <c r="BN309" i="3"/>
  <c r="BK307" i="3"/>
  <c r="BN307" i="3"/>
  <c r="BK305" i="3"/>
  <c r="BN305" i="3"/>
  <c r="BK303" i="3"/>
  <c r="BN303" i="3"/>
  <c r="BK301" i="3"/>
  <c r="BN301" i="3"/>
  <c r="BK299" i="3"/>
  <c r="BN299" i="3"/>
  <c r="BK297" i="3"/>
  <c r="BN297" i="3"/>
  <c r="BK295" i="3"/>
  <c r="BN295" i="3"/>
  <c r="BJ318" i="3"/>
  <c r="BK316" i="3"/>
  <c r="BN316" i="3"/>
  <c r="BK314" i="3"/>
  <c r="BN314" i="3"/>
  <c r="BK312" i="3"/>
  <c r="BN312" i="3"/>
  <c r="BK310" i="3"/>
  <c r="BN310" i="3"/>
  <c r="BK308" i="3"/>
  <c r="BN308" i="3"/>
  <c r="BK306" i="3"/>
  <c r="BN306" i="3"/>
  <c r="BK304" i="3"/>
  <c r="BN304" i="3"/>
  <c r="BK302" i="3"/>
  <c r="BN302" i="3"/>
  <c r="BK300" i="3"/>
  <c r="BN300" i="3"/>
  <c r="BK298" i="3"/>
  <c r="BN298" i="3"/>
  <c r="BK296" i="3"/>
  <c r="BN296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98" i="3"/>
  <c r="BK102" i="3"/>
  <c r="BN102" i="3"/>
  <c r="BM103" i="3"/>
  <c r="BK104" i="3"/>
  <c r="BN104" i="3"/>
  <c r="BK107" i="3"/>
  <c r="BN107" i="3"/>
  <c r="BL99" i="3"/>
  <c r="BM101" i="3"/>
  <c r="BK111" i="3"/>
  <c r="BM102" i="3"/>
  <c r="BL102" i="3"/>
  <c r="BK103" i="3"/>
  <c r="BN103" i="3"/>
  <c r="BM104" i="3"/>
  <c r="BL104" i="3"/>
  <c r="BN100" i="3"/>
  <c r="BK100" i="3"/>
  <c r="BJ100" i="3"/>
  <c r="BM106" i="3"/>
  <c r="BL106" i="3"/>
  <c r="BM107" i="3"/>
  <c r="BL107" i="3"/>
  <c r="BK108" i="3"/>
  <c r="BN108" i="3"/>
  <c r="BN99" i="3"/>
  <c r="BK99" i="3"/>
  <c r="BJ99" i="3"/>
  <c r="BK101" i="3"/>
  <c r="BN101" i="3"/>
  <c r="BJ102" i="3"/>
  <c r="BJ103" i="3"/>
  <c r="BJ104" i="3"/>
  <c r="R109" i="3"/>
  <c r="Z109" i="3"/>
  <c r="BM109" i="3" s="1"/>
  <c r="AH109" i="3"/>
  <c r="AP109" i="3"/>
  <c r="BJ109" i="3" s="1"/>
  <c r="AX109" i="3"/>
  <c r="BF109" i="3"/>
  <c r="BL109" i="3" s="1"/>
  <c r="R110" i="3"/>
  <c r="Z110" i="3"/>
  <c r="BM110" i="3" s="1"/>
  <c r="AH110" i="3"/>
  <c r="AP110" i="3"/>
  <c r="BJ110" i="3" s="1"/>
  <c r="AX110" i="3"/>
  <c r="BF110" i="3"/>
  <c r="BL110" i="3" s="1"/>
  <c r="R111" i="3"/>
  <c r="BN111" i="3" s="1"/>
  <c r="Z111" i="3"/>
  <c r="BM111" i="3" s="1"/>
  <c r="AH111" i="3"/>
  <c r="AP111" i="3"/>
  <c r="BJ111" i="3" s="1"/>
  <c r="AX111" i="3"/>
  <c r="BF111" i="3"/>
  <c r="BL111" i="3" s="1"/>
  <c r="BB113" i="3"/>
  <c r="AL113" i="3"/>
  <c r="V113" i="3"/>
  <c r="BH113" i="3"/>
  <c r="AZ113" i="3"/>
  <c r="AR113" i="3"/>
  <c r="AJ113" i="3"/>
  <c r="AB113" i="3"/>
  <c r="T113" i="3"/>
  <c r="BI113" i="3"/>
  <c r="BE113" i="3"/>
  <c r="BA113" i="3"/>
  <c r="AW113" i="3"/>
  <c r="AS113" i="3"/>
  <c r="AO113" i="3"/>
  <c r="AK113" i="3"/>
  <c r="AG113" i="3"/>
  <c r="AC113" i="3"/>
  <c r="Y113" i="3"/>
  <c r="U113" i="3"/>
  <c r="Q113" i="3"/>
  <c r="M113" i="3"/>
  <c r="BH115" i="3"/>
  <c r="AZ115" i="3"/>
  <c r="AR115" i="3"/>
  <c r="AJ115" i="3"/>
  <c r="AB115" i="3"/>
  <c r="T115" i="3"/>
  <c r="BI115" i="3"/>
  <c r="BE115" i="3"/>
  <c r="BA115" i="3"/>
  <c r="AW115" i="3"/>
  <c r="AS115" i="3"/>
  <c r="AO115" i="3"/>
  <c r="AK115" i="3"/>
  <c r="AG115" i="3"/>
  <c r="AC115" i="3"/>
  <c r="Y115" i="3"/>
  <c r="U115" i="3"/>
  <c r="Q115" i="3"/>
  <c r="M115" i="3"/>
  <c r="BH116" i="3"/>
  <c r="AZ116" i="3"/>
  <c r="AR116" i="3"/>
  <c r="AJ116" i="3"/>
  <c r="AB116" i="3"/>
  <c r="T116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BJ116" i="3" s="1"/>
  <c r="M116" i="3"/>
  <c r="BH117" i="3"/>
  <c r="AZ117" i="3"/>
  <c r="AR117" i="3"/>
  <c r="AJ117" i="3"/>
  <c r="AB117" i="3"/>
  <c r="T117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BH118" i="3"/>
  <c r="AZ118" i="3"/>
  <c r="AR118" i="3"/>
  <c r="AJ118" i="3"/>
  <c r="AB118" i="3"/>
  <c r="T118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BJ118" i="3" s="1"/>
  <c r="M118" i="3"/>
  <c r="BH119" i="3"/>
  <c r="AZ119" i="3"/>
  <c r="AR119" i="3"/>
  <c r="AJ119" i="3"/>
  <c r="AB119" i="3"/>
  <c r="T119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H120" i="3"/>
  <c r="AZ120" i="3"/>
  <c r="AR120" i="3"/>
  <c r="AJ120" i="3"/>
  <c r="AB120" i="3"/>
  <c r="T120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BJ120" i="3" s="1"/>
  <c r="M120" i="3"/>
  <c r="BH121" i="3"/>
  <c r="AZ121" i="3"/>
  <c r="AR121" i="3"/>
  <c r="AJ121" i="3"/>
  <c r="AB121" i="3"/>
  <c r="T121" i="3"/>
  <c r="BI121" i="3"/>
  <c r="BE121" i="3"/>
  <c r="BA121" i="3"/>
  <c r="AW121" i="3"/>
  <c r="AS121" i="3"/>
  <c r="AO121" i="3"/>
  <c r="AK121" i="3"/>
  <c r="AG121" i="3"/>
  <c r="AC121" i="3"/>
  <c r="Y121" i="3"/>
  <c r="U121" i="3"/>
  <c r="Q121" i="3"/>
  <c r="M121" i="3"/>
  <c r="BH122" i="3"/>
  <c r="AZ122" i="3"/>
  <c r="AR122" i="3"/>
  <c r="AJ122" i="3"/>
  <c r="AB122" i="3"/>
  <c r="T122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BJ122" i="3" s="1"/>
  <c r="M122" i="3"/>
  <c r="BH123" i="3"/>
  <c r="AZ123" i="3"/>
  <c r="AR123" i="3"/>
  <c r="AJ123" i="3"/>
  <c r="AB123" i="3"/>
  <c r="T123" i="3"/>
  <c r="BI123" i="3"/>
  <c r="BE123" i="3"/>
  <c r="BA123" i="3"/>
  <c r="AW123" i="3"/>
  <c r="AS123" i="3"/>
  <c r="AO123" i="3"/>
  <c r="AK123" i="3"/>
  <c r="AG123" i="3"/>
  <c r="AC123" i="3"/>
  <c r="Y123" i="3"/>
  <c r="U123" i="3"/>
  <c r="Q123" i="3"/>
  <c r="M123" i="3"/>
  <c r="BK124" i="3"/>
  <c r="BN124" i="3"/>
  <c r="BM125" i="3"/>
  <c r="BL125" i="3"/>
  <c r="BK126" i="3"/>
  <c r="BN126" i="3"/>
  <c r="BM127" i="3"/>
  <c r="BL127" i="3"/>
  <c r="BK128" i="3"/>
  <c r="BN128" i="3"/>
  <c r="BM129" i="3"/>
  <c r="BL129" i="3"/>
  <c r="BK130" i="3"/>
  <c r="BN130" i="3"/>
  <c r="BM131" i="3"/>
  <c r="BL131" i="3"/>
  <c r="R112" i="3"/>
  <c r="BL112" i="3" s="1"/>
  <c r="AH112" i="3"/>
  <c r="AX112" i="3"/>
  <c r="Z112" i="3"/>
  <c r="BM112" i="3" s="1"/>
  <c r="AP112" i="3"/>
  <c r="BJ112" i="3" s="1"/>
  <c r="BF112" i="3"/>
  <c r="AX113" i="3"/>
  <c r="BD114" i="3"/>
  <c r="AT114" i="3"/>
  <c r="AD114" i="3"/>
  <c r="N114" i="3"/>
  <c r="BN114" i="3" s="1"/>
  <c r="BG114" i="3"/>
  <c r="BC114" i="3"/>
  <c r="AY114" i="3"/>
  <c r="AR114" i="3"/>
  <c r="AJ114" i="3"/>
  <c r="AB114" i="3"/>
  <c r="T114" i="3"/>
  <c r="AW114" i="3"/>
  <c r="AS114" i="3"/>
  <c r="AO114" i="3"/>
  <c r="AK114" i="3"/>
  <c r="AG114" i="3"/>
  <c r="AC114" i="3"/>
  <c r="BK114" i="3" s="1"/>
  <c r="Y114" i="3"/>
  <c r="U114" i="3"/>
  <c r="Q114" i="3"/>
  <c r="V115" i="3"/>
  <c r="AL115" i="3"/>
  <c r="AD116" i="3"/>
  <c r="AT116" i="3"/>
  <c r="V117" i="3"/>
  <c r="AL117" i="3"/>
  <c r="AD118" i="3"/>
  <c r="AT118" i="3"/>
  <c r="V119" i="3"/>
  <c r="AL119" i="3"/>
  <c r="AD120" i="3"/>
  <c r="AT120" i="3"/>
  <c r="V121" i="3"/>
  <c r="AL121" i="3"/>
  <c r="AD122" i="3"/>
  <c r="AT122" i="3"/>
  <c r="V123" i="3"/>
  <c r="AL123" i="3"/>
  <c r="BM133" i="3"/>
  <c r="BL133" i="3"/>
  <c r="BJ124" i="3"/>
  <c r="BJ126" i="3"/>
  <c r="BJ128" i="3"/>
  <c r="BJ130" i="3"/>
  <c r="BN132" i="3"/>
  <c r="BK132" i="3"/>
  <c r="BJ132" i="3"/>
  <c r="BM134" i="3"/>
  <c r="BL134" i="3"/>
  <c r="BK135" i="3"/>
  <c r="BN135" i="3"/>
  <c r="BM136" i="3"/>
  <c r="BL136" i="3"/>
  <c r="BK137" i="3"/>
  <c r="BN137" i="3"/>
  <c r="BM138" i="3"/>
  <c r="BL138" i="3"/>
  <c r="BK139" i="3"/>
  <c r="BN139" i="3"/>
  <c r="BM140" i="3"/>
  <c r="BL140" i="3"/>
  <c r="BK141" i="3"/>
  <c r="BN141" i="3"/>
  <c r="BM150" i="3"/>
  <c r="BL150" i="3"/>
  <c r="BM151" i="3"/>
  <c r="BL151" i="3"/>
  <c r="BM152" i="3"/>
  <c r="BL152" i="3"/>
  <c r="BM153" i="3"/>
  <c r="BL153" i="3"/>
  <c r="BJ134" i="3"/>
  <c r="BJ135" i="3"/>
  <c r="BJ136" i="3"/>
  <c r="BJ137" i="3"/>
  <c r="BJ138" i="3"/>
  <c r="BJ139" i="3"/>
  <c r="BJ140" i="3"/>
  <c r="BJ141" i="3"/>
  <c r="R142" i="3"/>
  <c r="Z142" i="3"/>
  <c r="BM142" i="3" s="1"/>
  <c r="AH142" i="3"/>
  <c r="AP142" i="3"/>
  <c r="AX142" i="3"/>
  <c r="BF142" i="3"/>
  <c r="BL142" i="3" s="1"/>
  <c r="R143" i="3"/>
  <c r="Z143" i="3"/>
  <c r="BM143" i="3" s="1"/>
  <c r="AH143" i="3"/>
  <c r="AP143" i="3"/>
  <c r="AX143" i="3"/>
  <c r="BF143" i="3"/>
  <c r="BL143" i="3" s="1"/>
  <c r="R144" i="3"/>
  <c r="Z144" i="3"/>
  <c r="BM144" i="3" s="1"/>
  <c r="AH144" i="3"/>
  <c r="AP144" i="3"/>
  <c r="AX144" i="3"/>
  <c r="BF144" i="3"/>
  <c r="BL144" i="3" s="1"/>
  <c r="R145" i="3"/>
  <c r="Z145" i="3"/>
  <c r="BM145" i="3" s="1"/>
  <c r="AH145" i="3"/>
  <c r="AP145" i="3"/>
  <c r="AX145" i="3"/>
  <c r="BF145" i="3"/>
  <c r="BL145" i="3" s="1"/>
  <c r="R146" i="3"/>
  <c r="Z146" i="3"/>
  <c r="BM146" i="3" s="1"/>
  <c r="AH146" i="3"/>
  <c r="AP146" i="3"/>
  <c r="AX146" i="3"/>
  <c r="BF146" i="3"/>
  <c r="BL146" i="3" s="1"/>
  <c r="R147" i="3"/>
  <c r="Z147" i="3"/>
  <c r="BM147" i="3" s="1"/>
  <c r="AH147" i="3"/>
  <c r="AP147" i="3"/>
  <c r="AX147" i="3"/>
  <c r="BF147" i="3"/>
  <c r="BL147" i="3" s="1"/>
  <c r="R148" i="3"/>
  <c r="Z148" i="3"/>
  <c r="BM148" i="3" s="1"/>
  <c r="AH148" i="3"/>
  <c r="AP148" i="3"/>
  <c r="AX148" i="3"/>
  <c r="BF148" i="3"/>
  <c r="BL148" i="3" s="1"/>
  <c r="R149" i="3"/>
  <c r="Z149" i="3"/>
  <c r="BM149" i="3" s="1"/>
  <c r="AH149" i="3"/>
  <c r="AP149" i="3"/>
  <c r="AV149" i="3"/>
  <c r="AZ149" i="3"/>
  <c r="BD149" i="3"/>
  <c r="BH149" i="3"/>
  <c r="BL149" i="3" s="1"/>
  <c r="BM154" i="3"/>
  <c r="BL154" i="3"/>
  <c r="BN158" i="3"/>
  <c r="BK158" i="3"/>
  <c r="BN160" i="3"/>
  <c r="BK160" i="3"/>
  <c r="BN164" i="3"/>
  <c r="BK164" i="3"/>
  <c r="BN166" i="3"/>
  <c r="BK166" i="3"/>
  <c r="BN168" i="3"/>
  <c r="BK168" i="3"/>
  <c r="BN170" i="3"/>
  <c r="BK170" i="3"/>
  <c r="BM174" i="3"/>
  <c r="BN155" i="3"/>
  <c r="BK155" i="3"/>
  <c r="BN157" i="3"/>
  <c r="BK157" i="3"/>
  <c r="BM159" i="3"/>
  <c r="BL159" i="3"/>
  <c r="BM161" i="3"/>
  <c r="BL161" i="3"/>
  <c r="BM163" i="3"/>
  <c r="BL163" i="3"/>
  <c r="BM165" i="3"/>
  <c r="BL165" i="3"/>
  <c r="BM167" i="3"/>
  <c r="BL167" i="3"/>
  <c r="BM169" i="3"/>
  <c r="BL169" i="3"/>
  <c r="BM171" i="3"/>
  <c r="BL171" i="3"/>
  <c r="BM176" i="3"/>
  <c r="BL176" i="3"/>
  <c r="BK180" i="3"/>
  <c r="BN180" i="3"/>
  <c r="BM182" i="3"/>
  <c r="BL182" i="3"/>
  <c r="BM184" i="3"/>
  <c r="BL184" i="3"/>
  <c r="BM186" i="3"/>
  <c r="BL186" i="3"/>
  <c r="BM188" i="3"/>
  <c r="BL188" i="3"/>
  <c r="BM190" i="3"/>
  <c r="BL190" i="3"/>
  <c r="BM192" i="3"/>
  <c r="BL192" i="3"/>
  <c r="BM194" i="3"/>
  <c r="BL194" i="3"/>
  <c r="BK198" i="3"/>
  <c r="BN198" i="3"/>
  <c r="BK200" i="3"/>
  <c r="BN200" i="3"/>
  <c r="BK202" i="3"/>
  <c r="BN202" i="3"/>
  <c r="BK204" i="3"/>
  <c r="BN204" i="3"/>
  <c r="BJ207" i="3"/>
  <c r="BJ210" i="3"/>
  <c r="BJ212" i="3"/>
  <c r="BJ214" i="3"/>
  <c r="BJ216" i="3"/>
  <c r="BJ218" i="3"/>
  <c r="BJ220" i="3"/>
  <c r="BK175" i="3"/>
  <c r="BN175" i="3"/>
  <c r="BK177" i="3"/>
  <c r="BN177" i="3"/>
  <c r="BM179" i="3"/>
  <c r="BL179" i="3"/>
  <c r="BM181" i="3"/>
  <c r="BL181" i="3"/>
  <c r="BM183" i="3"/>
  <c r="BL183" i="3"/>
  <c r="BM185" i="3"/>
  <c r="BL185" i="3"/>
  <c r="BM187" i="3"/>
  <c r="BL187" i="3"/>
  <c r="BM189" i="3"/>
  <c r="BL189" i="3"/>
  <c r="BM191" i="3"/>
  <c r="BL191" i="3"/>
  <c r="BK195" i="3"/>
  <c r="BN195" i="3"/>
  <c r="BK197" i="3"/>
  <c r="BN197" i="3"/>
  <c r="BK199" i="3"/>
  <c r="BN199" i="3"/>
  <c r="BK201" i="3"/>
  <c r="BN201" i="3"/>
  <c r="BK203" i="3"/>
  <c r="BN203" i="3"/>
  <c r="BK205" i="3"/>
  <c r="BN205" i="3"/>
  <c r="BN212" i="3"/>
  <c r="BN216" i="3"/>
  <c r="BN220" i="3"/>
  <c r="BN222" i="3"/>
  <c r="BK222" i="3"/>
  <c r="BJ222" i="3"/>
  <c r="BM224" i="3"/>
  <c r="BL224" i="3"/>
  <c r="BN226" i="3"/>
  <c r="BK226" i="3"/>
  <c r="BN230" i="3"/>
  <c r="BK230" i="3"/>
  <c r="BJ230" i="3"/>
  <c r="BM232" i="3"/>
  <c r="BL232" i="3"/>
  <c r="BN234" i="3"/>
  <c r="BK234" i="3"/>
  <c r="BJ234" i="3"/>
  <c r="BM236" i="3"/>
  <c r="BL236" i="3"/>
  <c r="BN238" i="3"/>
  <c r="BK238" i="3"/>
  <c r="BN242" i="3"/>
  <c r="BK242" i="3"/>
  <c r="BJ242" i="3"/>
  <c r="BK246" i="3"/>
  <c r="BN246" i="3"/>
  <c r="BM247" i="3"/>
  <c r="BL247" i="3"/>
  <c r="BK248" i="3"/>
  <c r="BN248" i="3"/>
  <c r="BK250" i="3"/>
  <c r="BN250" i="3"/>
  <c r="BM251" i="3"/>
  <c r="BL251" i="3"/>
  <c r="BK252" i="3"/>
  <c r="BN252" i="3"/>
  <c r="BN207" i="3"/>
  <c r="BN223" i="3"/>
  <c r="BK223" i="3"/>
  <c r="BJ223" i="3"/>
  <c r="BM225" i="3"/>
  <c r="BL225" i="3"/>
  <c r="BN227" i="3"/>
  <c r="BK227" i="3"/>
  <c r="BJ227" i="3"/>
  <c r="BM229" i="3"/>
  <c r="BL229" i="3"/>
  <c r="BN231" i="3"/>
  <c r="BK231" i="3"/>
  <c r="BJ231" i="3"/>
  <c r="BM233" i="3"/>
  <c r="BL233" i="3"/>
  <c r="BN235" i="3"/>
  <c r="BK235" i="3"/>
  <c r="BJ235" i="3"/>
  <c r="BM237" i="3"/>
  <c r="BL237" i="3"/>
  <c r="BN239" i="3"/>
  <c r="BK239" i="3"/>
  <c r="BJ239" i="3"/>
  <c r="BN243" i="3"/>
  <c r="BK243" i="3"/>
  <c r="BJ243" i="3"/>
  <c r="BN98" i="3"/>
  <c r="BK98" i="3"/>
  <c r="BL103" i="3"/>
  <c r="BK105" i="3"/>
  <c r="BN105" i="3"/>
  <c r="BL100" i="3"/>
  <c r="BK106" i="3"/>
  <c r="BN106" i="3"/>
  <c r="BJ101" i="3"/>
  <c r="BL101" i="3"/>
  <c r="BJ107" i="3"/>
  <c r="BK109" i="3"/>
  <c r="BN109" i="3"/>
  <c r="BK110" i="3"/>
  <c r="BN110" i="3"/>
  <c r="BK112" i="3"/>
  <c r="BN112" i="3"/>
  <c r="Z113" i="3"/>
  <c r="BM113" i="3" s="1"/>
  <c r="AP113" i="3"/>
  <c r="BJ113" i="3" s="1"/>
  <c r="BF113" i="3"/>
  <c r="R115" i="3"/>
  <c r="BL115" i="3" s="1"/>
  <c r="Z115" i="3"/>
  <c r="AH115" i="3"/>
  <c r="AP115" i="3"/>
  <c r="AX115" i="3"/>
  <c r="BF115" i="3"/>
  <c r="R116" i="3"/>
  <c r="BL116" i="3" s="1"/>
  <c r="Z116" i="3"/>
  <c r="AH116" i="3"/>
  <c r="AP116" i="3"/>
  <c r="AX116" i="3"/>
  <c r="BF116" i="3"/>
  <c r="R117" i="3"/>
  <c r="BL117" i="3" s="1"/>
  <c r="Z117" i="3"/>
  <c r="AH117" i="3"/>
  <c r="BM117" i="3" s="1"/>
  <c r="AP117" i="3"/>
  <c r="AX117" i="3"/>
  <c r="BF117" i="3"/>
  <c r="R118" i="3"/>
  <c r="BL118" i="3" s="1"/>
  <c r="Z118" i="3"/>
  <c r="AH118" i="3"/>
  <c r="BM118" i="3" s="1"/>
  <c r="AP118" i="3"/>
  <c r="AX118" i="3"/>
  <c r="BF118" i="3"/>
  <c r="R119" i="3"/>
  <c r="BL119" i="3" s="1"/>
  <c r="Z119" i="3"/>
  <c r="AH119" i="3"/>
  <c r="AP119" i="3"/>
  <c r="AX119" i="3"/>
  <c r="BF119" i="3"/>
  <c r="R120" i="3"/>
  <c r="BL120" i="3" s="1"/>
  <c r="Z120" i="3"/>
  <c r="AH120" i="3"/>
  <c r="AP120" i="3"/>
  <c r="AX120" i="3"/>
  <c r="BF120" i="3"/>
  <c r="R121" i="3"/>
  <c r="BL121" i="3" s="1"/>
  <c r="Z121" i="3"/>
  <c r="AH121" i="3"/>
  <c r="BM121" i="3" s="1"/>
  <c r="AP121" i="3"/>
  <c r="AX121" i="3"/>
  <c r="BF121" i="3"/>
  <c r="R122" i="3"/>
  <c r="BL122" i="3" s="1"/>
  <c r="Z122" i="3"/>
  <c r="AH122" i="3"/>
  <c r="BM122" i="3" s="1"/>
  <c r="AP122" i="3"/>
  <c r="AX122" i="3"/>
  <c r="BF122" i="3"/>
  <c r="R123" i="3"/>
  <c r="BL123" i="3" s="1"/>
  <c r="Z123" i="3"/>
  <c r="AH123" i="3"/>
  <c r="AP123" i="3"/>
  <c r="AX123" i="3"/>
  <c r="BF123" i="3"/>
  <c r="BM124" i="3"/>
  <c r="BL124" i="3"/>
  <c r="BK125" i="3"/>
  <c r="BN125" i="3"/>
  <c r="BM126" i="3"/>
  <c r="BL126" i="3"/>
  <c r="BK127" i="3"/>
  <c r="BN127" i="3"/>
  <c r="BM128" i="3"/>
  <c r="BL128" i="3"/>
  <c r="BK129" i="3"/>
  <c r="BN129" i="3"/>
  <c r="BM130" i="3"/>
  <c r="BL130" i="3"/>
  <c r="BK131" i="3"/>
  <c r="BN131" i="3"/>
  <c r="AH113" i="3"/>
  <c r="BL113" i="3" s="1"/>
  <c r="R114" i="3"/>
  <c r="AH114" i="3"/>
  <c r="BL114" i="3" s="1"/>
  <c r="AX114" i="3"/>
  <c r="BF114" i="3"/>
  <c r="Z114" i="3"/>
  <c r="BM114" i="3" s="1"/>
  <c r="AP114" i="3"/>
  <c r="BB114" i="3"/>
  <c r="AD115" i="3"/>
  <c r="BM115" i="3" s="1"/>
  <c r="AT115" i="3"/>
  <c r="V116" i="3"/>
  <c r="BM116" i="3" s="1"/>
  <c r="AL116" i="3"/>
  <c r="BB116" i="3"/>
  <c r="AD117" i="3"/>
  <c r="AT117" i="3"/>
  <c r="V118" i="3"/>
  <c r="AL118" i="3"/>
  <c r="BB118" i="3"/>
  <c r="AD119" i="3"/>
  <c r="BM119" i="3" s="1"/>
  <c r="AT119" i="3"/>
  <c r="V120" i="3"/>
  <c r="BM120" i="3" s="1"/>
  <c r="AL120" i="3"/>
  <c r="BB120" i="3"/>
  <c r="AD121" i="3"/>
  <c r="AT121" i="3"/>
  <c r="V122" i="3"/>
  <c r="AL122" i="3"/>
  <c r="BB122" i="3"/>
  <c r="AD123" i="3"/>
  <c r="BM123" i="3" s="1"/>
  <c r="AT123" i="3"/>
  <c r="BN133" i="3"/>
  <c r="BK133" i="3"/>
  <c r="BJ133" i="3"/>
  <c r="N115" i="3"/>
  <c r="N117" i="3"/>
  <c r="BJ117" i="3" s="1"/>
  <c r="N119" i="3"/>
  <c r="N121" i="3"/>
  <c r="BJ121" i="3" s="1"/>
  <c r="N123" i="3"/>
  <c r="BJ125" i="3"/>
  <c r="BJ127" i="3"/>
  <c r="BJ129" i="3"/>
  <c r="BJ131" i="3"/>
  <c r="BM132" i="3"/>
  <c r="BL132" i="3"/>
  <c r="BK134" i="3"/>
  <c r="BN134" i="3"/>
  <c r="BM135" i="3"/>
  <c r="BL135" i="3"/>
  <c r="BK136" i="3"/>
  <c r="BN136" i="3"/>
  <c r="BM137" i="3"/>
  <c r="BL137" i="3"/>
  <c r="BK138" i="3"/>
  <c r="BN138" i="3"/>
  <c r="BM139" i="3"/>
  <c r="BL139" i="3"/>
  <c r="BK140" i="3"/>
  <c r="BN140" i="3"/>
  <c r="BM141" i="3"/>
  <c r="BL141" i="3"/>
  <c r="BJ142" i="3"/>
  <c r="BJ143" i="3"/>
  <c r="BJ144" i="3"/>
  <c r="BJ145" i="3"/>
  <c r="BJ146" i="3"/>
  <c r="BJ147" i="3"/>
  <c r="BJ148" i="3"/>
  <c r="BJ149" i="3"/>
  <c r="BK150" i="3"/>
  <c r="BN150" i="3"/>
  <c r="BK151" i="3"/>
  <c r="BN151" i="3"/>
  <c r="BK152" i="3"/>
  <c r="BN152" i="3"/>
  <c r="BK153" i="3"/>
  <c r="BN153" i="3"/>
  <c r="BK142" i="3"/>
  <c r="BN142" i="3"/>
  <c r="BK143" i="3"/>
  <c r="BN143" i="3"/>
  <c r="BK144" i="3"/>
  <c r="BN144" i="3"/>
  <c r="BK145" i="3"/>
  <c r="BN145" i="3"/>
  <c r="BK146" i="3"/>
  <c r="BN146" i="3"/>
  <c r="BK147" i="3"/>
  <c r="BN147" i="3"/>
  <c r="BK148" i="3"/>
  <c r="BN148" i="3"/>
  <c r="BK149" i="3"/>
  <c r="BN149" i="3"/>
  <c r="BN154" i="3"/>
  <c r="BK154" i="3"/>
  <c r="BN156" i="3"/>
  <c r="BK156" i="3"/>
  <c r="BM158" i="3"/>
  <c r="BL158" i="3"/>
  <c r="BN162" i="3"/>
  <c r="BK162" i="3"/>
  <c r="BM164" i="3"/>
  <c r="BL164" i="3"/>
  <c r="BM166" i="3"/>
  <c r="BL166" i="3"/>
  <c r="BM168" i="3"/>
  <c r="BL168" i="3"/>
  <c r="BM170" i="3"/>
  <c r="BL170" i="3"/>
  <c r="BJ173" i="3"/>
  <c r="BM155" i="3"/>
  <c r="BL155" i="3"/>
  <c r="BN159" i="3"/>
  <c r="BK159" i="3"/>
  <c r="BN161" i="3"/>
  <c r="BK161" i="3"/>
  <c r="BN163" i="3"/>
  <c r="BK163" i="3"/>
  <c r="BN165" i="3"/>
  <c r="BK165" i="3"/>
  <c r="BN167" i="3"/>
  <c r="BK167" i="3"/>
  <c r="BN169" i="3"/>
  <c r="BK169" i="3"/>
  <c r="BN171" i="3"/>
  <c r="BK171" i="3"/>
  <c r="BN174" i="3"/>
  <c r="BK176" i="3"/>
  <c r="BN176" i="3"/>
  <c r="BK178" i="3"/>
  <c r="BN178" i="3"/>
  <c r="BK182" i="3"/>
  <c r="BN182" i="3"/>
  <c r="BK184" i="3"/>
  <c r="BN184" i="3"/>
  <c r="BK186" i="3"/>
  <c r="BN186" i="3"/>
  <c r="BK188" i="3"/>
  <c r="BN188" i="3"/>
  <c r="BK190" i="3"/>
  <c r="BN190" i="3"/>
  <c r="BK192" i="3"/>
  <c r="BN192" i="3"/>
  <c r="BK194" i="3"/>
  <c r="BN194" i="3"/>
  <c r="BK196" i="3"/>
  <c r="BN196" i="3"/>
  <c r="BM198" i="3"/>
  <c r="BL198" i="3"/>
  <c r="BM200" i="3"/>
  <c r="BL200" i="3"/>
  <c r="BM202" i="3"/>
  <c r="BL202" i="3"/>
  <c r="BM204" i="3"/>
  <c r="BL204" i="3"/>
  <c r="BJ206" i="3"/>
  <c r="BJ208" i="3"/>
  <c r="BJ211" i="3"/>
  <c r="BJ213" i="3"/>
  <c r="BJ215" i="3"/>
  <c r="BJ217" i="3"/>
  <c r="BJ219" i="3"/>
  <c r="BJ221" i="3"/>
  <c r="BN173" i="3"/>
  <c r="BM175" i="3"/>
  <c r="BL175" i="3"/>
  <c r="BK179" i="3"/>
  <c r="BN179" i="3"/>
  <c r="BK181" i="3"/>
  <c r="BN181" i="3"/>
  <c r="BK183" i="3"/>
  <c r="BN183" i="3"/>
  <c r="BK185" i="3"/>
  <c r="BN185" i="3"/>
  <c r="BK187" i="3"/>
  <c r="BN187" i="3"/>
  <c r="BK189" i="3"/>
  <c r="BN189" i="3"/>
  <c r="BK191" i="3"/>
  <c r="BN191" i="3"/>
  <c r="BK193" i="3"/>
  <c r="BN193" i="3"/>
  <c r="BM195" i="3"/>
  <c r="BL195" i="3"/>
  <c r="BM197" i="3"/>
  <c r="BL197" i="3"/>
  <c r="BM199" i="3"/>
  <c r="BL199" i="3"/>
  <c r="BM201" i="3"/>
  <c r="BL201" i="3"/>
  <c r="BM203" i="3"/>
  <c r="BL203" i="3"/>
  <c r="BN206" i="3"/>
  <c r="BN210" i="3"/>
  <c r="BN214" i="3"/>
  <c r="BN218" i="3"/>
  <c r="BM222" i="3"/>
  <c r="BL222" i="3"/>
  <c r="BN224" i="3"/>
  <c r="BK224" i="3"/>
  <c r="BJ224" i="3"/>
  <c r="BN228" i="3"/>
  <c r="BK228" i="3"/>
  <c r="BM230" i="3"/>
  <c r="BL230" i="3"/>
  <c r="BN232" i="3"/>
  <c r="BK232" i="3"/>
  <c r="BJ232" i="3"/>
  <c r="BM234" i="3"/>
  <c r="BL234" i="3"/>
  <c r="BN236" i="3"/>
  <c r="BK236" i="3"/>
  <c r="BJ236" i="3"/>
  <c r="BN240" i="3"/>
  <c r="BK240" i="3"/>
  <c r="BM242" i="3"/>
  <c r="BL242" i="3"/>
  <c r="BN244" i="3"/>
  <c r="BK244" i="3"/>
  <c r="BJ246" i="3"/>
  <c r="BM246" i="3"/>
  <c r="BL246" i="3"/>
  <c r="BN247" i="3"/>
  <c r="BK247" i="3"/>
  <c r="BJ247" i="3"/>
  <c r="BJ248" i="3"/>
  <c r="BM248" i="3"/>
  <c r="BL248" i="3"/>
  <c r="BN249" i="3"/>
  <c r="BK249" i="3"/>
  <c r="BJ250" i="3"/>
  <c r="BM250" i="3"/>
  <c r="BL250" i="3"/>
  <c r="BN251" i="3"/>
  <c r="BK251" i="3"/>
  <c r="BJ251" i="3"/>
  <c r="BJ252" i="3"/>
  <c r="BM252" i="3"/>
  <c r="BL252" i="3"/>
  <c r="BN211" i="3"/>
  <c r="BN215" i="3"/>
  <c r="BN219" i="3"/>
  <c r="BM223" i="3"/>
  <c r="BL223" i="3"/>
  <c r="BN225" i="3"/>
  <c r="BK225" i="3"/>
  <c r="BJ225" i="3"/>
  <c r="BM227" i="3"/>
  <c r="BL227" i="3"/>
  <c r="BN229" i="3"/>
  <c r="BK229" i="3"/>
  <c r="BJ229" i="3"/>
  <c r="BM231" i="3"/>
  <c r="BL231" i="3"/>
  <c r="BN233" i="3"/>
  <c r="BK233" i="3"/>
  <c r="BJ233" i="3"/>
  <c r="BM235" i="3"/>
  <c r="BL235" i="3"/>
  <c r="BN237" i="3"/>
  <c r="BK237" i="3"/>
  <c r="BJ237" i="3"/>
  <c r="BM239" i="3"/>
  <c r="BL239" i="3"/>
  <c r="BN241" i="3"/>
  <c r="BK241" i="3"/>
  <c r="BM243" i="3"/>
  <c r="BL243" i="3"/>
  <c r="BN245" i="3"/>
  <c r="BK24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N84" i="3"/>
  <c r="BJ84" i="3" s="1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4" i="3"/>
  <c r="O84" i="3"/>
  <c r="BL84" i="3" s="1"/>
  <c r="Q84" i="3"/>
  <c r="S84" i="3"/>
  <c r="BM84" i="3" s="1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BB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D83" i="3"/>
  <c r="BF83" i="3"/>
  <c r="BH83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0" i="3"/>
  <c r="BJ80" i="3" s="1"/>
  <c r="R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P80" i="3"/>
  <c r="N79" i="3"/>
  <c r="R79" i="3"/>
  <c r="V79" i="3"/>
  <c r="Z79" i="3"/>
  <c r="AD79" i="3"/>
  <c r="AH79" i="3"/>
  <c r="AL79" i="3"/>
  <c r="AP79" i="3"/>
  <c r="AT79" i="3"/>
  <c r="AX79" i="3"/>
  <c r="BB79" i="3"/>
  <c r="BF79" i="3"/>
  <c r="P79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8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6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X94" i="3"/>
  <c r="AZ94" i="3"/>
  <c r="BB94" i="3"/>
  <c r="BD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AV94" i="3"/>
  <c r="BF94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T93" i="3"/>
  <c r="AV93" i="3"/>
  <c r="AX93" i="3"/>
  <c r="AZ93" i="3"/>
  <c r="BD93" i="3"/>
  <c r="BH93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AR93" i="3"/>
  <c r="BB93" i="3"/>
  <c r="BF93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V92" i="3"/>
  <c r="AX92" i="3"/>
  <c r="AZ92" i="3"/>
  <c r="BB92" i="3"/>
  <c r="BF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AT92" i="3"/>
  <c r="BD92" i="3"/>
  <c r="BH92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T91" i="3"/>
  <c r="AV91" i="3"/>
  <c r="AX91" i="3"/>
  <c r="AZ91" i="3"/>
  <c r="BD91" i="3"/>
  <c r="BH91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AR91" i="3"/>
  <c r="BB91" i="3"/>
  <c r="BF91" i="3"/>
  <c r="R90" i="3"/>
  <c r="X90" i="3"/>
  <c r="AB90" i="3"/>
  <c r="AH90" i="3"/>
  <c r="AL90" i="3"/>
  <c r="AP90" i="3"/>
  <c r="AT90" i="3"/>
  <c r="AX90" i="3"/>
  <c r="BB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N90" i="3"/>
  <c r="P90" i="3"/>
  <c r="T90" i="3"/>
  <c r="V90" i="3"/>
  <c r="Z90" i="3"/>
  <c r="AD90" i="3"/>
  <c r="AF90" i="3"/>
  <c r="AJ90" i="3"/>
  <c r="AN90" i="3"/>
  <c r="AR90" i="3"/>
  <c r="AV90" i="3"/>
  <c r="AZ90" i="3"/>
  <c r="BD90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T80" i="3"/>
  <c r="BH79" i="3"/>
  <c r="BD79" i="3"/>
  <c r="AZ79" i="3"/>
  <c r="AV79" i="3"/>
  <c r="AR79" i="3"/>
  <c r="AN79" i="3"/>
  <c r="AJ79" i="3"/>
  <c r="AF79" i="3"/>
  <c r="AB79" i="3"/>
  <c r="X79" i="3"/>
  <c r="T79" i="3"/>
  <c r="BH78" i="3"/>
  <c r="BD78" i="3"/>
  <c r="AZ78" i="3"/>
  <c r="AV78" i="3"/>
  <c r="AR78" i="3"/>
  <c r="AN78" i="3"/>
  <c r="AJ78" i="3"/>
  <c r="AF78" i="3"/>
  <c r="AB78" i="3"/>
  <c r="X78" i="3"/>
  <c r="T78" i="3"/>
  <c r="BH77" i="3"/>
  <c r="BD77" i="3"/>
  <c r="AZ77" i="3"/>
  <c r="AV77" i="3"/>
  <c r="AR77" i="3"/>
  <c r="AN77" i="3"/>
  <c r="AJ77" i="3"/>
  <c r="AF77" i="3"/>
  <c r="AB77" i="3"/>
  <c r="X77" i="3"/>
  <c r="T77" i="3"/>
  <c r="BH76" i="3"/>
  <c r="BD76" i="3"/>
  <c r="AZ76" i="3"/>
  <c r="AV76" i="3"/>
  <c r="AR76" i="3"/>
  <c r="AN76" i="3"/>
  <c r="AJ76" i="3"/>
  <c r="AF76" i="3"/>
  <c r="AB76" i="3"/>
  <c r="X76" i="3"/>
  <c r="T76" i="3"/>
  <c r="BH75" i="3"/>
  <c r="BD75" i="3"/>
  <c r="AZ75" i="3"/>
  <c r="AV75" i="3"/>
  <c r="AR75" i="3"/>
  <c r="AN75" i="3"/>
  <c r="AJ75" i="3"/>
  <c r="AF75" i="3"/>
  <c r="AB75" i="3"/>
  <c r="X75" i="3"/>
  <c r="T75" i="3"/>
  <c r="BH74" i="3"/>
  <c r="BD74" i="3"/>
  <c r="AZ74" i="3"/>
  <c r="AV74" i="3"/>
  <c r="AR74" i="3"/>
  <c r="AN74" i="3"/>
  <c r="AJ74" i="3"/>
  <c r="AF74" i="3"/>
  <c r="AB74" i="3"/>
  <c r="X74" i="3"/>
  <c r="T74" i="3"/>
  <c r="BH73" i="3"/>
  <c r="BD73" i="3"/>
  <c r="AZ73" i="3"/>
  <c r="AV73" i="3"/>
  <c r="AR73" i="3"/>
  <c r="AN73" i="3"/>
  <c r="AJ73" i="3"/>
  <c r="AF73" i="3"/>
  <c r="AB73" i="3"/>
  <c r="X73" i="3"/>
  <c r="T73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1" i="3"/>
  <c r="BJ61" i="3" s="1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BL61" i="3" s="1"/>
  <c r="Q61" i="3"/>
  <c r="S61" i="3"/>
  <c r="BM61" i="3" s="1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8" i="3"/>
  <c r="R58" i="3"/>
  <c r="V58" i="3"/>
  <c r="Z58" i="3"/>
  <c r="AD58" i="3"/>
  <c r="AH58" i="3"/>
  <c r="AL58" i="3"/>
  <c r="AP58" i="3"/>
  <c r="AT58" i="3"/>
  <c r="AX58" i="3"/>
  <c r="BB58" i="3"/>
  <c r="BF58" i="3"/>
  <c r="P58" i="3"/>
  <c r="N57" i="3"/>
  <c r="BJ57" i="3" s="1"/>
  <c r="R57" i="3"/>
  <c r="V57" i="3"/>
  <c r="Z57" i="3"/>
  <c r="AD57" i="3"/>
  <c r="AH57" i="3"/>
  <c r="AL57" i="3"/>
  <c r="AP57" i="3"/>
  <c r="AT57" i="3"/>
  <c r="AX57" i="3"/>
  <c r="BB57" i="3"/>
  <c r="BF57" i="3"/>
  <c r="P57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N55" i="3"/>
  <c r="R55" i="3"/>
  <c r="V55" i="3"/>
  <c r="Z55" i="3"/>
  <c r="AD55" i="3"/>
  <c r="AH55" i="3"/>
  <c r="AL55" i="3"/>
  <c r="AP55" i="3"/>
  <c r="AT55" i="3"/>
  <c r="AX55" i="3"/>
  <c r="BB55" i="3"/>
  <c r="BF55" i="3"/>
  <c r="P55" i="3"/>
  <c r="N54" i="3"/>
  <c r="R54" i="3"/>
  <c r="V54" i="3"/>
  <c r="Z54" i="3"/>
  <c r="AD54" i="3"/>
  <c r="AH54" i="3"/>
  <c r="AL54" i="3"/>
  <c r="AP54" i="3"/>
  <c r="AT54" i="3"/>
  <c r="AX54" i="3"/>
  <c r="BB54" i="3"/>
  <c r="BF54" i="3"/>
  <c r="P54" i="3"/>
  <c r="N53" i="3"/>
  <c r="BJ53" i="3" s="1"/>
  <c r="R53" i="3"/>
  <c r="V53" i="3"/>
  <c r="Z53" i="3"/>
  <c r="AD53" i="3"/>
  <c r="AH53" i="3"/>
  <c r="AL53" i="3"/>
  <c r="AP53" i="3"/>
  <c r="AT53" i="3"/>
  <c r="AX53" i="3"/>
  <c r="BB53" i="3"/>
  <c r="BF53" i="3"/>
  <c r="P53" i="3"/>
  <c r="M80" i="3"/>
  <c r="O80" i="3"/>
  <c r="BL80" i="3" s="1"/>
  <c r="Q80" i="3"/>
  <c r="S80" i="3"/>
  <c r="BM80" i="3" s="1"/>
  <c r="U80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M78" i="3"/>
  <c r="O78" i="3"/>
  <c r="Q78" i="3"/>
  <c r="S78" i="3"/>
  <c r="U78" i="3"/>
  <c r="W78" i="3"/>
  <c r="Y78" i="3"/>
  <c r="AA78" i="3"/>
  <c r="AC78" i="3"/>
  <c r="AE78" i="3"/>
  <c r="AG78" i="3"/>
  <c r="AI78" i="3"/>
  <c r="AK78" i="3"/>
  <c r="AM78" i="3"/>
  <c r="AO78" i="3"/>
  <c r="AQ78" i="3"/>
  <c r="AS78" i="3"/>
  <c r="AU78" i="3"/>
  <c r="AW78" i="3"/>
  <c r="AY78" i="3"/>
  <c r="BA78" i="3"/>
  <c r="BC78" i="3"/>
  <c r="BE78" i="3"/>
  <c r="BG78" i="3"/>
  <c r="BI78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2" i="3"/>
  <c r="P72" i="3"/>
  <c r="R72" i="3"/>
  <c r="T72" i="3"/>
  <c r="V72" i="3"/>
  <c r="X72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2" i="3"/>
  <c r="BJ62" i="3" s="1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BL62" i="3" s="1"/>
  <c r="Q62" i="3"/>
  <c r="S62" i="3"/>
  <c r="BM62" i="3" s="1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BH58" i="3"/>
  <c r="BD58" i="3"/>
  <c r="AZ58" i="3"/>
  <c r="AV58" i="3"/>
  <c r="AR58" i="3"/>
  <c r="AN58" i="3"/>
  <c r="AJ58" i="3"/>
  <c r="AF58" i="3"/>
  <c r="AB58" i="3"/>
  <c r="X58" i="3"/>
  <c r="T58" i="3"/>
  <c r="BH57" i="3"/>
  <c r="BD57" i="3"/>
  <c r="AZ57" i="3"/>
  <c r="AV57" i="3"/>
  <c r="AR57" i="3"/>
  <c r="AN57" i="3"/>
  <c r="AJ57" i="3"/>
  <c r="AF57" i="3"/>
  <c r="AB57" i="3"/>
  <c r="X57" i="3"/>
  <c r="T57" i="3"/>
  <c r="BH56" i="3"/>
  <c r="BD56" i="3"/>
  <c r="AZ56" i="3"/>
  <c r="AV56" i="3"/>
  <c r="AR56" i="3"/>
  <c r="AN56" i="3"/>
  <c r="AJ56" i="3"/>
  <c r="AF56" i="3"/>
  <c r="AB56" i="3"/>
  <c r="X56" i="3"/>
  <c r="T56" i="3"/>
  <c r="BH55" i="3"/>
  <c r="BD55" i="3"/>
  <c r="AZ55" i="3"/>
  <c r="AV55" i="3"/>
  <c r="AR55" i="3"/>
  <c r="AN55" i="3"/>
  <c r="AJ55" i="3"/>
  <c r="AF55" i="3"/>
  <c r="AB55" i="3"/>
  <c r="X55" i="3"/>
  <c r="T55" i="3"/>
  <c r="BH54" i="3"/>
  <c r="BD54" i="3"/>
  <c r="AZ54" i="3"/>
  <c r="AV54" i="3"/>
  <c r="AR54" i="3"/>
  <c r="AN54" i="3"/>
  <c r="AJ54" i="3"/>
  <c r="AF54" i="3"/>
  <c r="AB54" i="3"/>
  <c r="X54" i="3"/>
  <c r="T54" i="3"/>
  <c r="BH53" i="3"/>
  <c r="BD53" i="3"/>
  <c r="AZ53" i="3"/>
  <c r="AV53" i="3"/>
  <c r="AR53" i="3"/>
  <c r="AN53" i="3"/>
  <c r="AJ53" i="3"/>
  <c r="AF53" i="3"/>
  <c r="AB53" i="3"/>
  <c r="X53" i="3"/>
  <c r="T53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M57" i="3"/>
  <c r="O57" i="3"/>
  <c r="BL57" i="3" s="1"/>
  <c r="Q57" i="3"/>
  <c r="S57" i="3"/>
  <c r="BM57" i="3" s="1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53" i="3"/>
  <c r="O53" i="3"/>
  <c r="BL53" i="3" s="1"/>
  <c r="Q53" i="3"/>
  <c r="S53" i="3"/>
  <c r="BM53" i="3" s="1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52" i="3"/>
  <c r="O52" i="3"/>
  <c r="BL52" i="3" s="1"/>
  <c r="Q52" i="3"/>
  <c r="S52" i="3"/>
  <c r="BM52" i="3" s="1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BJ52" i="3" s="1"/>
  <c r="P52" i="3"/>
  <c r="R52" i="3"/>
  <c r="T52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6" i="3"/>
  <c r="O46" i="3"/>
  <c r="BL46" i="3" s="1"/>
  <c r="Q46" i="3"/>
  <c r="S46" i="3"/>
  <c r="BM46" i="3" s="1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BJ46" i="3" s="1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N39" i="3"/>
  <c r="P39" i="3"/>
  <c r="R39" i="3"/>
  <c r="T39" i="3"/>
  <c r="BM39" i="3" s="1"/>
  <c r="V39" i="3"/>
  <c r="X39" i="3"/>
  <c r="Z39" i="3"/>
  <c r="AB39" i="3"/>
  <c r="AD39" i="3"/>
  <c r="AF39" i="3"/>
  <c r="AH39" i="3"/>
  <c r="AJ39" i="3"/>
  <c r="AL39" i="3"/>
  <c r="AN39" i="3"/>
  <c r="AP39" i="3"/>
  <c r="AR39" i="3"/>
  <c r="N38" i="3"/>
  <c r="P38" i="3"/>
  <c r="R38" i="3"/>
  <c r="BL38" i="3" s="1"/>
  <c r="T38" i="3"/>
  <c r="BM38" i="3" s="1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28" i="3"/>
  <c r="O28" i="3"/>
  <c r="Q28" i="3"/>
  <c r="S28" i="3"/>
  <c r="U28" i="3"/>
  <c r="W28" i="3"/>
  <c r="Y28" i="3"/>
  <c r="AA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N28" i="3"/>
  <c r="N27" i="3"/>
  <c r="R27" i="3"/>
  <c r="V27" i="3"/>
  <c r="Z27" i="3"/>
  <c r="AD27" i="3"/>
  <c r="AH27" i="3"/>
  <c r="AL27" i="3"/>
  <c r="AP27" i="3"/>
  <c r="AT27" i="3"/>
  <c r="AX27" i="3"/>
  <c r="BB27" i="3"/>
  <c r="BF27" i="3"/>
  <c r="BI39" i="3"/>
  <c r="BG39" i="3"/>
  <c r="BE39" i="3"/>
  <c r="BC39" i="3"/>
  <c r="BA39" i="3"/>
  <c r="AY39" i="3"/>
  <c r="AW39" i="3"/>
  <c r="AU39" i="3"/>
  <c r="AS39" i="3"/>
  <c r="AO39" i="3"/>
  <c r="AK39" i="3"/>
  <c r="AG39" i="3"/>
  <c r="AC39" i="3"/>
  <c r="Y39" i="3"/>
  <c r="U39" i="3"/>
  <c r="Q39" i="3"/>
  <c r="M39" i="3"/>
  <c r="BI38" i="3"/>
  <c r="BE38" i="3"/>
  <c r="BA38" i="3"/>
  <c r="AW38" i="3"/>
  <c r="AS38" i="3"/>
  <c r="AO38" i="3"/>
  <c r="AK38" i="3"/>
  <c r="AG38" i="3"/>
  <c r="AC38" i="3"/>
  <c r="Y38" i="3"/>
  <c r="U38" i="3"/>
  <c r="Q38" i="3"/>
  <c r="M38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M29" i="3"/>
  <c r="O29" i="3"/>
  <c r="Q29" i="3"/>
  <c r="S29" i="3"/>
  <c r="U29" i="3"/>
  <c r="W29" i="3"/>
  <c r="Y29" i="3"/>
  <c r="AA29" i="3"/>
  <c r="AC29" i="3"/>
  <c r="AE29" i="3"/>
  <c r="AG29" i="3"/>
  <c r="AI29" i="3"/>
  <c r="AK29" i="3"/>
  <c r="AM29" i="3"/>
  <c r="AO29" i="3"/>
  <c r="AQ29" i="3"/>
  <c r="AS29" i="3"/>
  <c r="AU29" i="3"/>
  <c r="AW29" i="3"/>
  <c r="AY29" i="3"/>
  <c r="BA29" i="3"/>
  <c r="BC29" i="3"/>
  <c r="BE29" i="3"/>
  <c r="BG29" i="3"/>
  <c r="BI29" i="3"/>
  <c r="M27" i="3"/>
  <c r="O27" i="3"/>
  <c r="Q27" i="3"/>
  <c r="S27" i="3"/>
  <c r="U27" i="3"/>
  <c r="W27" i="3"/>
  <c r="Y27" i="3"/>
  <c r="AA27" i="3"/>
  <c r="AC27" i="3"/>
  <c r="AE27" i="3"/>
  <c r="AG27" i="3"/>
  <c r="AI27" i="3"/>
  <c r="AK27" i="3"/>
  <c r="AM27" i="3"/>
  <c r="AO27" i="3"/>
  <c r="AQ27" i="3"/>
  <c r="AS27" i="3"/>
  <c r="AU27" i="3"/>
  <c r="AW27" i="3"/>
  <c r="AY27" i="3"/>
  <c r="BA27" i="3"/>
  <c r="BC27" i="3"/>
  <c r="BE27" i="3"/>
  <c r="BG27" i="3"/>
  <c r="BI27" i="3"/>
  <c r="M25" i="3"/>
  <c r="O25" i="3"/>
  <c r="Q25" i="3"/>
  <c r="S25" i="3"/>
  <c r="U25" i="3"/>
  <c r="W25" i="3"/>
  <c r="Y25" i="3"/>
  <c r="AA25" i="3"/>
  <c r="AC25" i="3"/>
  <c r="AE25" i="3"/>
  <c r="AG25" i="3"/>
  <c r="AI25" i="3"/>
  <c r="AK25" i="3"/>
  <c r="AM25" i="3"/>
  <c r="AO25" i="3"/>
  <c r="AQ25" i="3"/>
  <c r="AS25" i="3"/>
  <c r="AU25" i="3"/>
  <c r="AW25" i="3"/>
  <c r="AY25" i="3"/>
  <c r="BA25" i="3"/>
  <c r="BC25" i="3"/>
  <c r="BE25" i="3"/>
  <c r="BG25" i="3"/>
  <c r="BI25" i="3"/>
  <c r="N25" i="3"/>
  <c r="P25" i="3"/>
  <c r="R25" i="3"/>
  <c r="T25" i="3"/>
  <c r="V25" i="3"/>
  <c r="X25" i="3"/>
  <c r="Z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N23" i="3"/>
  <c r="P23" i="3"/>
  <c r="R23" i="3"/>
  <c r="T23" i="3"/>
  <c r="V23" i="3"/>
  <c r="X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M21" i="3"/>
  <c r="O21" i="3"/>
  <c r="Q21" i="3"/>
  <c r="S21" i="3"/>
  <c r="U21" i="3"/>
  <c r="W21" i="3"/>
  <c r="Y21" i="3"/>
  <c r="AA21" i="3"/>
  <c r="AC21" i="3"/>
  <c r="AE21" i="3"/>
  <c r="AG21" i="3"/>
  <c r="AI21" i="3"/>
  <c r="AK21" i="3"/>
  <c r="AM21" i="3"/>
  <c r="AO21" i="3"/>
  <c r="AQ21" i="3"/>
  <c r="AS21" i="3"/>
  <c r="AU21" i="3"/>
  <c r="AW21" i="3"/>
  <c r="AY21" i="3"/>
  <c r="BA21" i="3"/>
  <c r="BC21" i="3"/>
  <c r="BE21" i="3"/>
  <c r="BG21" i="3"/>
  <c r="BI21" i="3"/>
  <c r="N21" i="3"/>
  <c r="P21" i="3"/>
  <c r="R21" i="3"/>
  <c r="T21" i="3"/>
  <c r="V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H37" i="3"/>
  <c r="BF37" i="3"/>
  <c r="BD37" i="3"/>
  <c r="BB37" i="3"/>
  <c r="AZ37" i="3"/>
  <c r="AX37" i="3"/>
  <c r="AV37" i="3"/>
  <c r="AT37" i="3"/>
  <c r="AR37" i="3"/>
  <c r="AP37" i="3"/>
  <c r="AN37" i="3"/>
  <c r="AL37" i="3"/>
  <c r="AJ37" i="3"/>
  <c r="AH37" i="3"/>
  <c r="AF37" i="3"/>
  <c r="AD37" i="3"/>
  <c r="AB37" i="3"/>
  <c r="Z37" i="3"/>
  <c r="X37" i="3"/>
  <c r="V37" i="3"/>
  <c r="T37" i="3"/>
  <c r="BJ37" i="3" s="1"/>
  <c r="R37" i="3"/>
  <c r="P37" i="3"/>
  <c r="BH36" i="3"/>
  <c r="BF36" i="3"/>
  <c r="BD36" i="3"/>
  <c r="BB36" i="3"/>
  <c r="AZ36" i="3"/>
  <c r="AX36" i="3"/>
  <c r="AV36" i="3"/>
  <c r="AT36" i="3"/>
  <c r="AR36" i="3"/>
  <c r="AP36" i="3"/>
  <c r="AN36" i="3"/>
  <c r="AL36" i="3"/>
  <c r="AJ36" i="3"/>
  <c r="AH36" i="3"/>
  <c r="AF36" i="3"/>
  <c r="AD36" i="3"/>
  <c r="AB36" i="3"/>
  <c r="Z36" i="3"/>
  <c r="X36" i="3"/>
  <c r="V36" i="3"/>
  <c r="T36" i="3"/>
  <c r="BJ36" i="3" s="1"/>
  <c r="R36" i="3"/>
  <c r="P36" i="3"/>
  <c r="BH35" i="3"/>
  <c r="BF35" i="3"/>
  <c r="BD35" i="3"/>
  <c r="BB35" i="3"/>
  <c r="AZ35" i="3"/>
  <c r="AX35" i="3"/>
  <c r="AV35" i="3"/>
  <c r="AT35" i="3"/>
  <c r="AR35" i="3"/>
  <c r="AP35" i="3"/>
  <c r="AN35" i="3"/>
  <c r="AL35" i="3"/>
  <c r="AJ35" i="3"/>
  <c r="AH35" i="3"/>
  <c r="AF35" i="3"/>
  <c r="AD35" i="3"/>
  <c r="AB35" i="3"/>
  <c r="Z35" i="3"/>
  <c r="X35" i="3"/>
  <c r="V35" i="3"/>
  <c r="T35" i="3"/>
  <c r="BJ35" i="3" s="1"/>
  <c r="R35" i="3"/>
  <c r="P35" i="3"/>
  <c r="BH34" i="3"/>
  <c r="BF34" i="3"/>
  <c r="BD34" i="3"/>
  <c r="BB34" i="3"/>
  <c r="AZ34" i="3"/>
  <c r="AX34" i="3"/>
  <c r="AV34" i="3"/>
  <c r="AT34" i="3"/>
  <c r="AR34" i="3"/>
  <c r="AP34" i="3"/>
  <c r="AN34" i="3"/>
  <c r="AL34" i="3"/>
  <c r="AJ34" i="3"/>
  <c r="AH34" i="3"/>
  <c r="AF34" i="3"/>
  <c r="AD34" i="3"/>
  <c r="AB34" i="3"/>
  <c r="Z34" i="3"/>
  <c r="X34" i="3"/>
  <c r="V34" i="3"/>
  <c r="T34" i="3"/>
  <c r="BJ34" i="3" s="1"/>
  <c r="R34" i="3"/>
  <c r="P34" i="3"/>
  <c r="BH33" i="3"/>
  <c r="BF33" i="3"/>
  <c r="BD33" i="3"/>
  <c r="BB33" i="3"/>
  <c r="AZ33" i="3"/>
  <c r="AX33" i="3"/>
  <c r="AV33" i="3"/>
  <c r="AT33" i="3"/>
  <c r="AR33" i="3"/>
  <c r="AP33" i="3"/>
  <c r="AN33" i="3"/>
  <c r="AL33" i="3"/>
  <c r="AJ33" i="3"/>
  <c r="AH33" i="3"/>
  <c r="AF33" i="3"/>
  <c r="AD33" i="3"/>
  <c r="AB33" i="3"/>
  <c r="Z33" i="3"/>
  <c r="X33" i="3"/>
  <c r="V33" i="3"/>
  <c r="T33" i="3"/>
  <c r="BJ33" i="3" s="1"/>
  <c r="R33" i="3"/>
  <c r="P33" i="3"/>
  <c r="BH32" i="3"/>
  <c r="BF32" i="3"/>
  <c r="BD32" i="3"/>
  <c r="BB32" i="3"/>
  <c r="AZ32" i="3"/>
  <c r="AX32" i="3"/>
  <c r="AV32" i="3"/>
  <c r="AT32" i="3"/>
  <c r="AR32" i="3"/>
  <c r="AP32" i="3"/>
  <c r="AN32" i="3"/>
  <c r="AL32" i="3"/>
  <c r="AJ32" i="3"/>
  <c r="AH32" i="3"/>
  <c r="AF32" i="3"/>
  <c r="AD32" i="3"/>
  <c r="AB32" i="3"/>
  <c r="Z32" i="3"/>
  <c r="X32" i="3"/>
  <c r="V32" i="3"/>
  <c r="T32" i="3"/>
  <c r="BJ32" i="3" s="1"/>
  <c r="R32" i="3"/>
  <c r="P32" i="3"/>
  <c r="BH31" i="3"/>
  <c r="BF31" i="3"/>
  <c r="BD31" i="3"/>
  <c r="BB31" i="3"/>
  <c r="AZ31" i="3"/>
  <c r="AX31" i="3"/>
  <c r="AV31" i="3"/>
  <c r="AT31" i="3"/>
  <c r="AR31" i="3"/>
  <c r="AP31" i="3"/>
  <c r="AN31" i="3"/>
  <c r="AL31" i="3"/>
  <c r="AJ31" i="3"/>
  <c r="AH31" i="3"/>
  <c r="AF31" i="3"/>
  <c r="AD31" i="3"/>
  <c r="AB31" i="3"/>
  <c r="Z31" i="3"/>
  <c r="X31" i="3"/>
  <c r="V31" i="3"/>
  <c r="T31" i="3"/>
  <c r="BJ31" i="3" s="1"/>
  <c r="R31" i="3"/>
  <c r="P31" i="3"/>
  <c r="BH30" i="3"/>
  <c r="BF30" i="3"/>
  <c r="BD30" i="3"/>
  <c r="BB30" i="3"/>
  <c r="AZ30" i="3"/>
  <c r="AX30" i="3"/>
  <c r="AV30" i="3"/>
  <c r="AT30" i="3"/>
  <c r="AR30" i="3"/>
  <c r="AP30" i="3"/>
  <c r="AN30" i="3"/>
  <c r="AL30" i="3"/>
  <c r="AJ30" i="3"/>
  <c r="AH30" i="3"/>
  <c r="AF30" i="3"/>
  <c r="AD30" i="3"/>
  <c r="AB30" i="3"/>
  <c r="Z30" i="3"/>
  <c r="X30" i="3"/>
  <c r="V30" i="3"/>
  <c r="T30" i="3"/>
  <c r="BJ30" i="3" s="1"/>
  <c r="R30" i="3"/>
  <c r="P30" i="3"/>
  <c r="BH29" i="3"/>
  <c r="BF29" i="3"/>
  <c r="BD29" i="3"/>
  <c r="BB29" i="3"/>
  <c r="AZ29" i="3"/>
  <c r="AX29" i="3"/>
  <c r="AV29" i="3"/>
  <c r="AT29" i="3"/>
  <c r="AR29" i="3"/>
  <c r="AP29" i="3"/>
  <c r="AN29" i="3"/>
  <c r="AL29" i="3"/>
  <c r="AJ29" i="3"/>
  <c r="AH29" i="3"/>
  <c r="AF29" i="3"/>
  <c r="AD29" i="3"/>
  <c r="AB29" i="3"/>
  <c r="Z29" i="3"/>
  <c r="X29" i="3"/>
  <c r="V29" i="3"/>
  <c r="T29" i="3"/>
  <c r="BJ29" i="3" s="1"/>
  <c r="R29" i="3"/>
  <c r="P29" i="3"/>
  <c r="BH28" i="3"/>
  <c r="BF28" i="3"/>
  <c r="BD28" i="3"/>
  <c r="BB28" i="3"/>
  <c r="AZ28" i="3"/>
  <c r="AX28" i="3"/>
  <c r="AV28" i="3"/>
  <c r="AT28" i="3"/>
  <c r="AR28" i="3"/>
  <c r="AP28" i="3"/>
  <c r="AN28" i="3"/>
  <c r="AL28" i="3"/>
  <c r="AJ28" i="3"/>
  <c r="AH28" i="3"/>
  <c r="AF28" i="3"/>
  <c r="AD28" i="3"/>
  <c r="AB28" i="3"/>
  <c r="Z28" i="3"/>
  <c r="X28" i="3"/>
  <c r="V28" i="3"/>
  <c r="T28" i="3"/>
  <c r="R28" i="3"/>
  <c r="P28" i="3"/>
  <c r="BH27" i="3"/>
  <c r="BD27" i="3"/>
  <c r="AZ27" i="3"/>
  <c r="AV27" i="3"/>
  <c r="AR27" i="3"/>
  <c r="AN27" i="3"/>
  <c r="AJ27" i="3"/>
  <c r="AF27" i="3"/>
  <c r="AB27" i="3"/>
  <c r="X27" i="3"/>
  <c r="T27" i="3"/>
  <c r="P27" i="3"/>
  <c r="M26" i="3"/>
  <c r="O26" i="3"/>
  <c r="Q26" i="3"/>
  <c r="S26" i="3"/>
  <c r="U26" i="3"/>
  <c r="W26" i="3"/>
  <c r="Y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N26" i="3"/>
  <c r="P26" i="3"/>
  <c r="R26" i="3"/>
  <c r="T26" i="3"/>
  <c r="V26" i="3"/>
  <c r="X26" i="3"/>
  <c r="Z26" i="3"/>
  <c r="AB26" i="3"/>
  <c r="AD26" i="3"/>
  <c r="AF26" i="3"/>
  <c r="AH26" i="3"/>
  <c r="AJ26" i="3"/>
  <c r="AL26" i="3"/>
  <c r="AN26" i="3"/>
  <c r="AP26" i="3"/>
  <c r="AR26" i="3"/>
  <c r="AT26" i="3"/>
  <c r="AV26" i="3"/>
  <c r="AX26" i="3"/>
  <c r="AZ26" i="3"/>
  <c r="BB26" i="3"/>
  <c r="BD26" i="3"/>
  <c r="BF26" i="3"/>
  <c r="BH26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P24" i="3"/>
  <c r="R24" i="3"/>
  <c r="T24" i="3"/>
  <c r="V24" i="3"/>
  <c r="X24" i="3"/>
  <c r="Z24" i="3"/>
  <c r="AB24" i="3"/>
  <c r="AD24" i="3"/>
  <c r="AF24" i="3"/>
  <c r="AH24" i="3"/>
  <c r="AJ24" i="3"/>
  <c r="AL24" i="3"/>
  <c r="AN24" i="3"/>
  <c r="AP24" i="3"/>
  <c r="AR24" i="3"/>
  <c r="AT24" i="3"/>
  <c r="AV24" i="3"/>
  <c r="AX24" i="3"/>
  <c r="AZ24" i="3"/>
  <c r="BB24" i="3"/>
  <c r="BD24" i="3"/>
  <c r="BF24" i="3"/>
  <c r="BH24" i="3"/>
  <c r="M22" i="3"/>
  <c r="O22" i="3"/>
  <c r="Q22" i="3"/>
  <c r="S22" i="3"/>
  <c r="U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N22" i="3"/>
  <c r="P22" i="3"/>
  <c r="R22" i="3"/>
  <c r="T22" i="3"/>
  <c r="V22" i="3"/>
  <c r="X22" i="3"/>
  <c r="Z22" i="3"/>
  <c r="AB22" i="3"/>
  <c r="AD22" i="3"/>
  <c r="AF22" i="3"/>
  <c r="AH22" i="3"/>
  <c r="AJ22" i="3"/>
  <c r="AL22" i="3"/>
  <c r="AN22" i="3"/>
  <c r="AP22" i="3"/>
  <c r="AR22" i="3"/>
  <c r="AT22" i="3"/>
  <c r="AV22" i="3"/>
  <c r="AX22" i="3"/>
  <c r="AZ22" i="3"/>
  <c r="BB22" i="3"/>
  <c r="BD22" i="3"/>
  <c r="BF22" i="3"/>
  <c r="BH22" i="3"/>
  <c r="BK19" i="3"/>
  <c r="BN19" i="3"/>
  <c r="AJ18" i="3"/>
  <c r="AL18" i="3"/>
  <c r="AN18" i="3"/>
  <c r="AP18" i="3"/>
  <c r="AR18" i="3"/>
  <c r="AT18" i="3"/>
  <c r="AV18" i="3"/>
  <c r="AX18" i="3"/>
  <c r="AZ18" i="3"/>
  <c r="BB18" i="3"/>
  <c r="BD18" i="3"/>
  <c r="BF18" i="3"/>
  <c r="BH18" i="3"/>
  <c r="M18" i="3"/>
  <c r="O18" i="3"/>
  <c r="Q18" i="3"/>
  <c r="BJ18" i="3" s="1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M16" i="3"/>
  <c r="O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AX14" i="3"/>
  <c r="AZ14" i="3"/>
  <c r="BB14" i="3"/>
  <c r="BD14" i="3"/>
  <c r="BF14" i="3"/>
  <c r="BH14" i="3"/>
  <c r="M14" i="3"/>
  <c r="O14" i="3"/>
  <c r="Q14" i="3"/>
  <c r="BJ14" i="3" s="1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A20" i="3"/>
  <c r="AY20" i="3"/>
  <c r="AW20" i="3"/>
  <c r="AU20" i="3"/>
  <c r="AS20" i="3"/>
  <c r="AQ20" i="3"/>
  <c r="AO20" i="3"/>
  <c r="AM20" i="3"/>
  <c r="AK20" i="3"/>
  <c r="AI20" i="3"/>
  <c r="AG20" i="3"/>
  <c r="AE20" i="3"/>
  <c r="AC20" i="3"/>
  <c r="AA20" i="3"/>
  <c r="Y20" i="3"/>
  <c r="W20" i="3"/>
  <c r="U20" i="3"/>
  <c r="S20" i="3"/>
  <c r="Q20" i="3"/>
  <c r="BJ20" i="3" s="1"/>
  <c r="O20" i="3"/>
  <c r="BL20" i="3" s="1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M15" i="3"/>
  <c r="O15" i="3"/>
  <c r="Q15" i="3"/>
  <c r="S15" i="3"/>
  <c r="U15" i="3"/>
  <c r="W15" i="3"/>
  <c r="Y15" i="3"/>
  <c r="AA15" i="3"/>
  <c r="AC15" i="3"/>
  <c r="AE15" i="3"/>
  <c r="AG15" i="3"/>
  <c r="AI15" i="3"/>
  <c r="AK15" i="3"/>
  <c r="AM15" i="3"/>
  <c r="AO15" i="3"/>
  <c r="AQ15" i="3"/>
  <c r="AS15" i="3"/>
  <c r="AU15" i="3"/>
  <c r="AW15" i="3"/>
  <c r="AY15" i="3"/>
  <c r="BA15" i="3"/>
  <c r="BC15" i="3"/>
  <c r="BE15" i="3"/>
  <c r="BG15" i="3"/>
  <c r="BI15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M13" i="3"/>
  <c r="O13" i="3"/>
  <c r="Q13" i="3"/>
  <c r="BJ13" i="3" s="1"/>
  <c r="S13" i="3"/>
  <c r="U13" i="3"/>
  <c r="W13" i="3"/>
  <c r="Y13" i="3"/>
  <c r="AA13" i="3"/>
  <c r="AC13" i="3"/>
  <c r="AE13" i="3"/>
  <c r="AG13" i="3"/>
  <c r="AI13" i="3"/>
  <c r="AK13" i="3"/>
  <c r="AM13" i="3"/>
  <c r="AO13" i="3"/>
  <c r="AQ13" i="3"/>
  <c r="AS13" i="3"/>
  <c r="AU13" i="3"/>
  <c r="AW13" i="3"/>
  <c r="AY13" i="3"/>
  <c r="BA13" i="3"/>
  <c r="BC13" i="3"/>
  <c r="BE13" i="3"/>
  <c r="BG13" i="3"/>
  <c r="BI13" i="3"/>
  <c r="M11" i="3"/>
  <c r="O11" i="3"/>
  <c r="Q11" i="3"/>
  <c r="S11" i="3"/>
  <c r="U11" i="3"/>
  <c r="W11" i="3"/>
  <c r="Y11" i="3"/>
  <c r="AA11" i="3"/>
  <c r="AC11" i="3"/>
  <c r="AE11" i="3"/>
  <c r="AG11" i="3"/>
  <c r="AI11" i="3"/>
  <c r="AK11" i="3"/>
  <c r="AM11" i="3"/>
  <c r="AO11" i="3"/>
  <c r="AQ11" i="3"/>
  <c r="AS11" i="3"/>
  <c r="AU11" i="3"/>
  <c r="AW11" i="3"/>
  <c r="AY11" i="3"/>
  <c r="BA11" i="3"/>
  <c r="BC11" i="3"/>
  <c r="BE11" i="3"/>
  <c r="BG11" i="3"/>
  <c r="BI11" i="3"/>
  <c r="AH18" i="3"/>
  <c r="AF18" i="3"/>
  <c r="AD18" i="3"/>
  <c r="AB18" i="3"/>
  <c r="Z18" i="3"/>
  <c r="X18" i="3"/>
  <c r="V18" i="3"/>
  <c r="T18" i="3"/>
  <c r="R18" i="3"/>
  <c r="P18" i="3"/>
  <c r="BH17" i="3"/>
  <c r="BF17" i="3"/>
  <c r="BD17" i="3"/>
  <c r="BB17" i="3"/>
  <c r="AZ17" i="3"/>
  <c r="AX17" i="3"/>
  <c r="AV17" i="3"/>
  <c r="AT17" i="3"/>
  <c r="AR17" i="3"/>
  <c r="AP17" i="3"/>
  <c r="AN17" i="3"/>
  <c r="AL17" i="3"/>
  <c r="AJ17" i="3"/>
  <c r="AH17" i="3"/>
  <c r="AF17" i="3"/>
  <c r="AD17" i="3"/>
  <c r="AB17" i="3"/>
  <c r="Z17" i="3"/>
  <c r="X17" i="3"/>
  <c r="V17" i="3"/>
  <c r="T17" i="3"/>
  <c r="BJ17" i="3" s="1"/>
  <c r="R17" i="3"/>
  <c r="P17" i="3"/>
  <c r="BH16" i="3"/>
  <c r="BF16" i="3"/>
  <c r="BD16" i="3"/>
  <c r="BB16" i="3"/>
  <c r="AZ16" i="3"/>
  <c r="AX16" i="3"/>
  <c r="AV16" i="3"/>
  <c r="AT16" i="3"/>
  <c r="AR16" i="3"/>
  <c r="AP16" i="3"/>
  <c r="AN16" i="3"/>
  <c r="AL16" i="3"/>
  <c r="AJ16" i="3"/>
  <c r="AH16" i="3"/>
  <c r="AF16" i="3"/>
  <c r="AD16" i="3"/>
  <c r="AB16" i="3"/>
  <c r="Z16" i="3"/>
  <c r="X16" i="3"/>
  <c r="V16" i="3"/>
  <c r="T16" i="3"/>
  <c r="BJ16" i="3" s="1"/>
  <c r="R16" i="3"/>
  <c r="P16" i="3"/>
  <c r="BH15" i="3"/>
  <c r="BF15" i="3"/>
  <c r="BD15" i="3"/>
  <c r="BB15" i="3"/>
  <c r="AZ15" i="3"/>
  <c r="AX15" i="3"/>
  <c r="AV15" i="3"/>
  <c r="AT15" i="3"/>
  <c r="AR15" i="3"/>
  <c r="AP15" i="3"/>
  <c r="AN15" i="3"/>
  <c r="AL15" i="3"/>
  <c r="AJ15" i="3"/>
  <c r="AH15" i="3"/>
  <c r="AF15" i="3"/>
  <c r="AD15" i="3"/>
  <c r="AB15" i="3"/>
  <c r="Z15" i="3"/>
  <c r="X15" i="3"/>
  <c r="V15" i="3"/>
  <c r="T15" i="3"/>
  <c r="BJ15" i="3" s="1"/>
  <c r="R15" i="3"/>
  <c r="P15" i="3"/>
  <c r="AV14" i="3"/>
  <c r="AT14" i="3"/>
  <c r="AR14" i="3"/>
  <c r="AP14" i="3"/>
  <c r="AN14" i="3"/>
  <c r="AL14" i="3"/>
  <c r="AJ14" i="3"/>
  <c r="AH14" i="3"/>
  <c r="AF14" i="3"/>
  <c r="AD14" i="3"/>
  <c r="AB14" i="3"/>
  <c r="Z14" i="3"/>
  <c r="X14" i="3"/>
  <c r="V14" i="3"/>
  <c r="T14" i="3"/>
  <c r="R14" i="3"/>
  <c r="P14" i="3"/>
  <c r="AF13" i="3"/>
  <c r="AD13" i="3"/>
  <c r="AB13" i="3"/>
  <c r="Z13" i="3"/>
  <c r="X13" i="3"/>
  <c r="V13" i="3"/>
  <c r="T13" i="3"/>
  <c r="R13" i="3"/>
  <c r="P13" i="3"/>
  <c r="AL12" i="3"/>
  <c r="AN12" i="3"/>
  <c r="M12" i="3"/>
  <c r="O12" i="3"/>
  <c r="M10" i="3"/>
  <c r="O10" i="3"/>
  <c r="BL10" i="3" s="1"/>
  <c r="Q10" i="3"/>
  <c r="S10" i="3"/>
  <c r="BM10" i="3" s="1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N9" i="3"/>
  <c r="BJ9" i="3" s="1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AJ12" i="3"/>
  <c r="AH12" i="3"/>
  <c r="AF12" i="3"/>
  <c r="AD12" i="3"/>
  <c r="AB12" i="3"/>
  <c r="Z12" i="3"/>
  <c r="X12" i="3"/>
  <c r="V12" i="3"/>
  <c r="T12" i="3"/>
  <c r="R12" i="3"/>
  <c r="P12" i="3"/>
  <c r="BH11" i="3"/>
  <c r="BF11" i="3"/>
  <c r="BD11" i="3"/>
  <c r="BB11" i="3"/>
  <c r="AZ11" i="3"/>
  <c r="AX11" i="3"/>
  <c r="AV11" i="3"/>
  <c r="AT11" i="3"/>
  <c r="AR11" i="3"/>
  <c r="AP11" i="3"/>
  <c r="AN11" i="3"/>
  <c r="AL11" i="3"/>
  <c r="AJ11" i="3"/>
  <c r="AH11" i="3"/>
  <c r="AF11" i="3"/>
  <c r="AD11" i="3"/>
  <c r="AB11" i="3"/>
  <c r="Z11" i="3"/>
  <c r="X11" i="3"/>
  <c r="V11" i="3"/>
  <c r="T11" i="3"/>
  <c r="BJ11" i="3" s="1"/>
  <c r="R11" i="3"/>
  <c r="P11" i="3"/>
  <c r="BH10" i="3"/>
  <c r="BF10" i="3"/>
  <c r="BD10" i="3"/>
  <c r="BB10" i="3"/>
  <c r="AZ10" i="3"/>
  <c r="AX10" i="3"/>
  <c r="AV10" i="3"/>
  <c r="AT10" i="3"/>
  <c r="AR10" i="3"/>
  <c r="AP10" i="3"/>
  <c r="AN10" i="3"/>
  <c r="AL10" i="3"/>
  <c r="AJ10" i="3"/>
  <c r="AH10" i="3"/>
  <c r="AF10" i="3"/>
  <c r="AD10" i="3"/>
  <c r="AB10" i="3"/>
  <c r="Z10" i="3"/>
  <c r="X10" i="3"/>
  <c r="V10" i="3"/>
  <c r="T10" i="3"/>
  <c r="R10" i="3"/>
  <c r="P10" i="3"/>
  <c r="BI9" i="3"/>
  <c r="BE9" i="3"/>
  <c r="BA9" i="3"/>
  <c r="AW9" i="3"/>
  <c r="AS9" i="3"/>
  <c r="AO9" i="3"/>
  <c r="AK9" i="3"/>
  <c r="AG9" i="3"/>
  <c r="AC9" i="3"/>
  <c r="Y9" i="3"/>
  <c r="U9" i="3"/>
  <c r="Q9" i="3"/>
  <c r="M9" i="3"/>
  <c r="M7" i="3"/>
  <c r="O7" i="3"/>
  <c r="Q7" i="3"/>
  <c r="S7" i="3"/>
  <c r="U7" i="3"/>
  <c r="W7" i="3"/>
  <c r="Y7" i="3"/>
  <c r="AA7" i="3"/>
  <c r="AC7" i="3"/>
  <c r="AE7" i="3"/>
  <c r="AG7" i="3"/>
  <c r="AI7" i="3"/>
  <c r="AK7" i="3"/>
  <c r="AM7" i="3"/>
  <c r="AO7" i="3"/>
  <c r="AQ7" i="3"/>
  <c r="AS7" i="3"/>
  <c r="AU7" i="3"/>
  <c r="AW7" i="3"/>
  <c r="AY7" i="3"/>
  <c r="BA7" i="3"/>
  <c r="BC7" i="3"/>
  <c r="BE7" i="3"/>
  <c r="BG7" i="3"/>
  <c r="BI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W6" i="3"/>
  <c r="U6" i="3"/>
  <c r="S6" i="3"/>
  <c r="BM6" i="3" s="1"/>
  <c r="Q6" i="3"/>
  <c r="O6" i="3"/>
  <c r="BL6" i="3" s="1"/>
  <c r="E4" i="3"/>
  <c r="F4" i="3"/>
  <c r="G4" i="3"/>
  <c r="H4" i="3"/>
  <c r="I4" i="3"/>
  <c r="J4" i="3"/>
  <c r="BK123" i="3" l="1"/>
  <c r="BN123" i="3"/>
  <c r="BK121" i="3"/>
  <c r="BN121" i="3"/>
  <c r="BK119" i="3"/>
  <c r="BN119" i="3"/>
  <c r="BK117" i="3"/>
  <c r="BN117" i="3"/>
  <c r="BK115" i="3"/>
  <c r="BN115" i="3"/>
  <c r="BJ123" i="3"/>
  <c r="BJ119" i="3"/>
  <c r="BJ115" i="3"/>
  <c r="BJ114" i="3"/>
  <c r="BK122" i="3"/>
  <c r="BN122" i="3"/>
  <c r="BK120" i="3"/>
  <c r="BN120" i="3"/>
  <c r="BK118" i="3"/>
  <c r="BN118" i="3"/>
  <c r="BK116" i="3"/>
  <c r="BN116" i="3"/>
  <c r="BK113" i="3"/>
  <c r="BN113" i="3"/>
  <c r="BJ6" i="3"/>
  <c r="BK7" i="3"/>
  <c r="BN7" i="3"/>
  <c r="BJ12" i="3"/>
  <c r="BM12" i="3"/>
  <c r="BK6" i="3"/>
  <c r="BJ8" i="3"/>
  <c r="BM8" i="3"/>
  <c r="BL8" i="3"/>
  <c r="BN10" i="3"/>
  <c r="BK10" i="3"/>
  <c r="BN12" i="3"/>
  <c r="BK12" i="3"/>
  <c r="BN11" i="3"/>
  <c r="BK11" i="3"/>
  <c r="BN13" i="3"/>
  <c r="BK13" i="3"/>
  <c r="BN15" i="3"/>
  <c r="BK15" i="3"/>
  <c r="BN17" i="3"/>
  <c r="BK17" i="3"/>
  <c r="BM20" i="3"/>
  <c r="BN14" i="3"/>
  <c r="BK14" i="3"/>
  <c r="BN16" i="3"/>
  <c r="BK16" i="3"/>
  <c r="BM18" i="3"/>
  <c r="BL18" i="3"/>
  <c r="BK22" i="3"/>
  <c r="BN22" i="3"/>
  <c r="BJ24" i="3"/>
  <c r="BM24" i="3"/>
  <c r="BL24" i="3"/>
  <c r="BK26" i="3"/>
  <c r="BN26" i="3"/>
  <c r="BK20" i="3"/>
  <c r="BJ21" i="3"/>
  <c r="BM21" i="3"/>
  <c r="BL21" i="3"/>
  <c r="BK23" i="3"/>
  <c r="BN23" i="3"/>
  <c r="BJ25" i="3"/>
  <c r="BM25" i="3"/>
  <c r="BL25" i="3"/>
  <c r="BK27" i="3"/>
  <c r="BN27" i="3"/>
  <c r="BM29" i="3"/>
  <c r="BL29" i="3"/>
  <c r="BM31" i="3"/>
  <c r="BL31" i="3"/>
  <c r="BM33" i="3"/>
  <c r="BL33" i="3"/>
  <c r="BM35" i="3"/>
  <c r="BL35" i="3"/>
  <c r="BM37" i="3"/>
  <c r="BL37" i="3"/>
  <c r="BK39" i="3"/>
  <c r="BN39" i="3"/>
  <c r="BJ27" i="3"/>
  <c r="BN28" i="3"/>
  <c r="BK28" i="3"/>
  <c r="BM30" i="3"/>
  <c r="BL30" i="3"/>
  <c r="BM32" i="3"/>
  <c r="BL32" i="3"/>
  <c r="BM34" i="3"/>
  <c r="BL34" i="3"/>
  <c r="BM36" i="3"/>
  <c r="BL36" i="3"/>
  <c r="BJ38" i="3"/>
  <c r="BJ40" i="3"/>
  <c r="BM40" i="3"/>
  <c r="BL40" i="3"/>
  <c r="BK42" i="3"/>
  <c r="BN42" i="3"/>
  <c r="BJ44" i="3"/>
  <c r="BM44" i="3"/>
  <c r="BL44" i="3"/>
  <c r="BK46" i="3"/>
  <c r="BN46" i="3"/>
  <c r="BJ48" i="3"/>
  <c r="BM48" i="3"/>
  <c r="BL48" i="3"/>
  <c r="BK50" i="3"/>
  <c r="BN50" i="3"/>
  <c r="BK53" i="3"/>
  <c r="BN53" i="3"/>
  <c r="BM54" i="3"/>
  <c r="BL54" i="3"/>
  <c r="BK55" i="3"/>
  <c r="BN55" i="3"/>
  <c r="BM56" i="3"/>
  <c r="BL56" i="3"/>
  <c r="BK57" i="3"/>
  <c r="BN57" i="3"/>
  <c r="BM58" i="3"/>
  <c r="BL58" i="3"/>
  <c r="BJ41" i="3"/>
  <c r="BM41" i="3"/>
  <c r="BL41" i="3"/>
  <c r="BK43" i="3"/>
  <c r="BN43" i="3"/>
  <c r="BJ45" i="3"/>
  <c r="BM45" i="3"/>
  <c r="BL45" i="3"/>
  <c r="BK47" i="3"/>
  <c r="BN47" i="3"/>
  <c r="BJ49" i="3"/>
  <c r="BM49" i="3"/>
  <c r="BL49" i="3"/>
  <c r="BK51" i="3"/>
  <c r="BN51" i="3"/>
  <c r="BM60" i="3"/>
  <c r="BL60" i="3"/>
  <c r="BN62" i="3"/>
  <c r="BK62" i="3"/>
  <c r="BM64" i="3"/>
  <c r="BL64" i="3"/>
  <c r="BN66" i="3"/>
  <c r="BK66" i="3"/>
  <c r="BJ66" i="3"/>
  <c r="BM68" i="3"/>
  <c r="BL68" i="3"/>
  <c r="BN70" i="3"/>
  <c r="BK70" i="3"/>
  <c r="BJ70" i="3"/>
  <c r="BM72" i="3"/>
  <c r="BL72" i="3"/>
  <c r="BK73" i="3"/>
  <c r="BN73" i="3"/>
  <c r="BM74" i="3"/>
  <c r="BL74" i="3"/>
  <c r="BK75" i="3"/>
  <c r="BN75" i="3"/>
  <c r="BM76" i="3"/>
  <c r="BL76" i="3"/>
  <c r="BK77" i="3"/>
  <c r="BN77" i="3"/>
  <c r="BM78" i="3"/>
  <c r="BL78" i="3"/>
  <c r="BK79" i="3"/>
  <c r="BN79" i="3"/>
  <c r="BJ55" i="3"/>
  <c r="BN59" i="3"/>
  <c r="BK59" i="3"/>
  <c r="BJ59" i="3"/>
  <c r="BN63" i="3"/>
  <c r="BK63" i="3"/>
  <c r="BJ63" i="3"/>
  <c r="BM65" i="3"/>
  <c r="BL65" i="3"/>
  <c r="BN67" i="3"/>
  <c r="BK67" i="3"/>
  <c r="BJ67" i="3"/>
  <c r="BM69" i="3"/>
  <c r="BL69" i="3"/>
  <c r="BN71" i="3"/>
  <c r="BK71" i="3"/>
  <c r="BJ71" i="3"/>
  <c r="BM82" i="3"/>
  <c r="BL82" i="3"/>
  <c r="BK86" i="3"/>
  <c r="BN86" i="3"/>
  <c r="BJ88" i="3"/>
  <c r="BM88" i="3"/>
  <c r="BL88" i="3"/>
  <c r="BJ90" i="3"/>
  <c r="BM90" i="3"/>
  <c r="BL90" i="3"/>
  <c r="BK91" i="3"/>
  <c r="BN91" i="3"/>
  <c r="BM92" i="3"/>
  <c r="BL92" i="3"/>
  <c r="BJ92" i="3"/>
  <c r="BN93" i="3"/>
  <c r="BK93" i="3"/>
  <c r="BN94" i="3"/>
  <c r="BK94" i="3"/>
  <c r="BJ94" i="3"/>
  <c r="BJ95" i="3"/>
  <c r="BM95" i="3"/>
  <c r="BL95" i="3"/>
  <c r="BK96" i="3"/>
  <c r="BN96" i="3"/>
  <c r="BM97" i="3"/>
  <c r="BL97" i="3"/>
  <c r="BJ73" i="3"/>
  <c r="BJ75" i="3"/>
  <c r="BJ77" i="3"/>
  <c r="BJ79" i="3"/>
  <c r="BN81" i="3"/>
  <c r="BK81" i="3"/>
  <c r="BJ81" i="3"/>
  <c r="BK83" i="3"/>
  <c r="BN83" i="3"/>
  <c r="BN84" i="3"/>
  <c r="BK84" i="3"/>
  <c r="BJ85" i="3"/>
  <c r="BM85" i="3"/>
  <c r="BL85" i="3"/>
  <c r="BK87" i="3"/>
  <c r="BN87" i="3"/>
  <c r="BJ89" i="3"/>
  <c r="BM89" i="3"/>
  <c r="BL89" i="3"/>
  <c r="BJ7" i="3"/>
  <c r="BM7" i="3"/>
  <c r="BL7" i="3"/>
  <c r="BN9" i="3"/>
  <c r="BK9" i="3"/>
  <c r="BN6" i="3"/>
  <c r="BK8" i="3"/>
  <c r="BN8" i="3"/>
  <c r="BL12" i="3"/>
  <c r="BM11" i="3"/>
  <c r="BL11" i="3"/>
  <c r="BM13" i="3"/>
  <c r="BL13" i="3"/>
  <c r="BM15" i="3"/>
  <c r="BL15" i="3"/>
  <c r="BM17" i="3"/>
  <c r="BL17" i="3"/>
  <c r="BM14" i="3"/>
  <c r="BL14" i="3"/>
  <c r="BM16" i="3"/>
  <c r="BL16" i="3"/>
  <c r="BK18" i="3"/>
  <c r="BN18" i="3"/>
  <c r="BJ22" i="3"/>
  <c r="BM22" i="3"/>
  <c r="BL22" i="3"/>
  <c r="BK24" i="3"/>
  <c r="BN24" i="3"/>
  <c r="BJ26" i="3"/>
  <c r="BM26" i="3"/>
  <c r="BL26" i="3"/>
  <c r="BN20" i="3"/>
  <c r="BK21" i="3"/>
  <c r="BN21" i="3"/>
  <c r="BJ23" i="3"/>
  <c r="BM23" i="3"/>
  <c r="BL23" i="3"/>
  <c r="BK25" i="3"/>
  <c r="BN25" i="3"/>
  <c r="BM27" i="3"/>
  <c r="BL27" i="3"/>
  <c r="BN29" i="3"/>
  <c r="BK29" i="3"/>
  <c r="BN31" i="3"/>
  <c r="BK31" i="3"/>
  <c r="BN33" i="3"/>
  <c r="BK33" i="3"/>
  <c r="BN35" i="3"/>
  <c r="BK35" i="3"/>
  <c r="BN37" i="3"/>
  <c r="BK37" i="3"/>
  <c r="BN38" i="3"/>
  <c r="BK38" i="3"/>
  <c r="BJ28" i="3"/>
  <c r="BM28" i="3"/>
  <c r="BL28" i="3"/>
  <c r="BN30" i="3"/>
  <c r="BK30" i="3"/>
  <c r="BN32" i="3"/>
  <c r="BK32" i="3"/>
  <c r="BN34" i="3"/>
  <c r="BK34" i="3"/>
  <c r="BN36" i="3"/>
  <c r="BK36" i="3"/>
  <c r="BL39" i="3"/>
  <c r="BJ39" i="3"/>
  <c r="BK40" i="3"/>
  <c r="BN40" i="3"/>
  <c r="BJ42" i="3"/>
  <c r="BM42" i="3"/>
  <c r="BL42" i="3"/>
  <c r="BK44" i="3"/>
  <c r="BN44" i="3"/>
  <c r="BK48" i="3"/>
  <c r="BN48" i="3"/>
  <c r="BJ50" i="3"/>
  <c r="BM50" i="3"/>
  <c r="BL50" i="3"/>
  <c r="BK52" i="3"/>
  <c r="BN52" i="3"/>
  <c r="BK54" i="3"/>
  <c r="BN54" i="3"/>
  <c r="BM55" i="3"/>
  <c r="BL55" i="3"/>
  <c r="BK56" i="3"/>
  <c r="BN56" i="3"/>
  <c r="BK58" i="3"/>
  <c r="BN58" i="3"/>
  <c r="BK41" i="3"/>
  <c r="BN41" i="3"/>
  <c r="BJ43" i="3"/>
  <c r="BM43" i="3"/>
  <c r="BL43" i="3"/>
  <c r="BK45" i="3"/>
  <c r="BN45" i="3"/>
  <c r="BJ47" i="3"/>
  <c r="BM47" i="3"/>
  <c r="BL47" i="3"/>
  <c r="BK49" i="3"/>
  <c r="BN49" i="3"/>
  <c r="BJ51" i="3"/>
  <c r="BM51" i="3"/>
  <c r="BL51" i="3"/>
  <c r="BN60" i="3"/>
  <c r="BK60" i="3"/>
  <c r="BJ60" i="3"/>
  <c r="BN64" i="3"/>
  <c r="BK64" i="3"/>
  <c r="BJ64" i="3"/>
  <c r="BM66" i="3"/>
  <c r="BL66" i="3"/>
  <c r="BN68" i="3"/>
  <c r="BK68" i="3"/>
  <c r="BJ68" i="3"/>
  <c r="BM70" i="3"/>
  <c r="BL70" i="3"/>
  <c r="BK72" i="3"/>
  <c r="BN72" i="3"/>
  <c r="BJ72" i="3"/>
  <c r="BM73" i="3"/>
  <c r="BL73" i="3"/>
  <c r="BK74" i="3"/>
  <c r="BN74" i="3"/>
  <c r="BM75" i="3"/>
  <c r="BL75" i="3"/>
  <c r="BK76" i="3"/>
  <c r="BN76" i="3"/>
  <c r="BM77" i="3"/>
  <c r="BL77" i="3"/>
  <c r="BK78" i="3"/>
  <c r="BN78" i="3"/>
  <c r="BM79" i="3"/>
  <c r="BL79" i="3"/>
  <c r="BN80" i="3"/>
  <c r="BK80" i="3"/>
  <c r="BJ54" i="3"/>
  <c r="BJ56" i="3"/>
  <c r="BJ58" i="3"/>
  <c r="BM59" i="3"/>
  <c r="BL59" i="3"/>
  <c r="BN61" i="3"/>
  <c r="BK61" i="3"/>
  <c r="BM63" i="3"/>
  <c r="BL63" i="3"/>
  <c r="BN65" i="3"/>
  <c r="BK65" i="3"/>
  <c r="BJ65" i="3"/>
  <c r="BM67" i="3"/>
  <c r="BL67" i="3"/>
  <c r="BN69" i="3"/>
  <c r="BK69" i="3"/>
  <c r="BJ69" i="3"/>
  <c r="BM71" i="3"/>
  <c r="BL71" i="3"/>
  <c r="BN82" i="3"/>
  <c r="BK82" i="3"/>
  <c r="BJ82" i="3"/>
  <c r="BJ86" i="3"/>
  <c r="BM86" i="3"/>
  <c r="BL86" i="3"/>
  <c r="BK88" i="3"/>
  <c r="BN88" i="3"/>
  <c r="BK90" i="3"/>
  <c r="BN90" i="3"/>
  <c r="BM91" i="3"/>
  <c r="BL91" i="3"/>
  <c r="BJ91" i="3"/>
  <c r="BN92" i="3"/>
  <c r="BK92" i="3"/>
  <c r="BM93" i="3"/>
  <c r="BL93" i="3"/>
  <c r="BJ93" i="3"/>
  <c r="BM94" i="3"/>
  <c r="BL94" i="3"/>
  <c r="BK95" i="3"/>
  <c r="BN95" i="3"/>
  <c r="BJ96" i="3"/>
  <c r="BM96" i="3"/>
  <c r="BL96" i="3"/>
  <c r="BN97" i="3"/>
  <c r="BK97" i="3"/>
  <c r="BJ97" i="3"/>
  <c r="BJ74" i="3"/>
  <c r="BJ76" i="3"/>
  <c r="BJ78" i="3"/>
  <c r="BM81" i="3"/>
  <c r="BL81" i="3"/>
  <c r="BJ83" i="3"/>
  <c r="BM83" i="3"/>
  <c r="BL83" i="3"/>
  <c r="BK85" i="3"/>
  <c r="BN85" i="3"/>
  <c r="BJ87" i="3"/>
  <c r="BM87" i="3"/>
  <c r="BL87" i="3"/>
  <c r="BK89" i="3"/>
  <c r="BN89" i="3"/>
  <c r="L4" i="3"/>
  <c r="K4" i="3"/>
  <c r="AW4" i="3" s="1"/>
  <c r="J3" i="3"/>
  <c r="J2" i="3"/>
  <c r="I3" i="3"/>
  <c r="I2" i="3"/>
  <c r="H3" i="3"/>
  <c r="H2" i="3"/>
  <c r="G3" i="3"/>
  <c r="G2" i="3"/>
  <c r="F3" i="3"/>
  <c r="F2" i="3"/>
  <c r="E3" i="3"/>
  <c r="E2" i="3"/>
  <c r="AZ4" i="3" l="1"/>
  <c r="AG4" i="3"/>
  <c r="O4" i="3"/>
  <c r="AI4" i="3"/>
  <c r="AD4" i="3"/>
  <c r="Q4" i="3"/>
  <c r="BJ4" i="3" s="1"/>
  <c r="AF4" i="3"/>
  <c r="T4" i="3"/>
  <c r="AU4" i="3"/>
  <c r="AT4" i="3"/>
  <c r="N4" i="3"/>
  <c r="Y4" i="3"/>
  <c r="AV4" i="3"/>
  <c r="P4" i="3"/>
  <c r="AJ4" i="3"/>
  <c r="AY4" i="3"/>
  <c r="S4" i="3"/>
  <c r="AE4" i="3"/>
  <c r="BB4" i="3"/>
  <c r="AL4" i="3"/>
  <c r="V4" i="3"/>
  <c r="BE4" i="3"/>
  <c r="AO4" i="3"/>
  <c r="M4" i="3"/>
  <c r="BD4" i="3"/>
  <c r="AN4" i="3"/>
  <c r="X4" i="3"/>
  <c r="BH4" i="3"/>
  <c r="AR4" i="3"/>
  <c r="AB4" i="3"/>
  <c r="BG4" i="3"/>
  <c r="AQ4" i="3"/>
  <c r="AA4" i="3"/>
  <c r="BC4" i="3"/>
  <c r="AM4" i="3"/>
  <c r="W4" i="3"/>
  <c r="BF4" i="3"/>
  <c r="AX4" i="3"/>
  <c r="AP4" i="3"/>
  <c r="AH4" i="3"/>
  <c r="Z4" i="3"/>
  <c r="R4" i="3"/>
  <c r="BI4" i="3"/>
  <c r="BA4" i="3"/>
  <c r="AS4" i="3"/>
  <c r="AK4" i="3"/>
  <c r="AC4" i="3"/>
  <c r="U4" i="3"/>
  <c r="BM4" i="3"/>
  <c r="K2" i="3"/>
  <c r="L3" i="3"/>
  <c r="K3" i="3"/>
  <c r="L2" i="3"/>
  <c r="BN4" i="3" l="1"/>
  <c r="BL4" i="3"/>
  <c r="BK4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<sst xmlns="http://schemas.openxmlformats.org/spreadsheetml/2006/main" count="3428" uniqueCount="534">
  <si>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</si>
  <si>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</si>
  <si>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</si>
  <si>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</si>
  <si>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</si>
  <si>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</si>
  <si>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</si>
  <si>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</si>
  <si>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</si>
  <si>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</si>
  <si>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</si>
  <si>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</si>
  <si>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</si>
  <si>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</si>
  <si>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</si>
  <si>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</si>
  <si>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</si>
  <si>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</si>
  <si>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</si>
  <si>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</si>
  <si>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</si>
  <si>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</si>
  <si>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</si>
  <si>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</si>
  <si>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</si>
  <si>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</si>
  <si>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</si>
  <si>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</si>
  <si>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</si>
  <si>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</si>
  <si>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</si>
  <si>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</si>
  <si>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</si>
  <si>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</si>
  <si>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</si>
  <si>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</si>
  <si>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</si>
  <si>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</si>
  <si>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</si>
  <si>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</si>
  <si>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</si>
  <si>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</si>
  <si>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</si>
  <si>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</si>
  <si>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</si>
  <si>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</si>
  <si>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</si>
  <si>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</si>
  <si>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</si>
  <si>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</si>
  <si>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</si>
  <si>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</si>
  <si>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</si>
  <si>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</si>
  <si>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</si>
  <si>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</si>
  <si>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</si>
  <si>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</si>
  <si>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</si>
  <si>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</si>
  <si>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</si>
  <si>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</si>
  <si>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</si>
  <si>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</si>
  <si>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</si>
  <si>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</si>
  <si>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</si>
  <si>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</si>
  <si>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</si>
  <si>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</si>
  <si>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</si>
  <si>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</si>
  <si>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</si>
  <si>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</si>
  <si>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</si>
  <si>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</si>
  <si>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</si>
  <si>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</si>
  <si>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</si>
  <si>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</si>
  <si>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</si>
  <si>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</si>
  <si>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</si>
  <si>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</si>
  <si>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</si>
  <si>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</si>
  <si>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</si>
  <si>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</si>
  <si>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</si>
  <si>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</si>
  <si>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</si>
  <si>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</si>
  <si>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</si>
  <si>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</si>
  <si>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</si>
  <si>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</si>
  <si>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</si>
  <si>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</si>
  <si>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</si>
  <si>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</si>
  <si>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</si>
  <si>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</si>
  <si>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</si>
  <si>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</si>
  <si>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</si>
  <si>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</si>
  <si>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</si>
  <si>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</si>
  <si>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</si>
  <si>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</si>
  <si>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</si>
  <si>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</si>
  <si>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</si>
  <si>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</si>
  <si>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</si>
  <si>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</si>
  <si>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</si>
  <si>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</si>
  <si>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</si>
  <si>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</si>
  <si>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</si>
  <si>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</si>
  <si>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</si>
  <si>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</si>
  <si>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</si>
  <si>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</si>
  <si>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</si>
  <si>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</si>
  <si>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</si>
  <si>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</si>
  <si>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</si>
  <si>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</si>
  <si>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</si>
  <si>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</si>
  <si>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</si>
  <si>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</si>
  <si>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</si>
  <si>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</si>
  <si>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</si>
  <si>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</si>
  <si>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</si>
  <si>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</si>
  <si>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</si>
  <si>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</si>
  <si>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</si>
  <si>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</si>
  <si>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</si>
  <si>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</si>
  <si>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</si>
  <si>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</si>
  <si>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</si>
  <si>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</si>
  <si>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</si>
  <si>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Guingamp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</si>
  <si>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</si>
  <si>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</si>
  <si>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</si>
  <si>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</si>
  <si>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</si>
  <si>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</si>
  <si>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</si>
  <si>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</si>
  <si>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</si>
  <si>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</si>
  <si>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</si>
  <si>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</si>
  <si>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</si>
  <si>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</si>
  <si>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</si>
  <si>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</si>
  <si>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</si>
  <si>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</si>
  <si>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</si>
  <si>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</si>
  <si>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</si>
  <si>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</si>
  <si>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</si>
  <si>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</si>
  <si>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For Sittard</t>
  </si>
  <si>
    <t>AZ Alkmaar</t>
  </si>
  <si>
    <t>Pacos Ferreira</t>
  </si>
  <si>
    <t>Sp Braga</t>
  </si>
  <si>
    <t>Guimaraes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</si>
  <si>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</si>
  <si>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</si>
  <si>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</si>
  <si>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</si>
  <si>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</si>
  <si>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</si>
  <si>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</si>
  <si>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</si>
  <si>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</si>
  <si>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</si>
  <si>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</si>
  <si>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</si>
  <si>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</si>
  <si>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</si>
  <si>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</si>
  <si>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</si>
  <si>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</si>
  <si>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</si>
  <si>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</si>
  <si>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</si>
  <si>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</si>
  <si>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</si>
  <si>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</si>
  <si>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</si>
  <si>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</si>
  <si>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</si>
  <si>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</si>
  <si>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</si>
  <si>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</si>
  <si>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</si>
  <si>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</si>
  <si>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</si>
  <si>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</si>
  <si>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</si>
  <si>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</si>
  <si>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</si>
  <si>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</si>
  <si>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</si>
  <si>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</si>
  <si>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</si>
  <si>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</si>
  <si>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</si>
  <si>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</si>
  <si>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</si>
  <si>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</si>
  <si>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</si>
  <si>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</si>
  <si>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</si>
  <si>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</si>
  <si>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</si>
  <si>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</si>
  <si>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</si>
  <si>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</si>
  <si>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</si>
  <si>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</si>
  <si>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</si>
  <si>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</si>
  <si>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</si>
  <si>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</si>
  <si>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</si>
  <si>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</si>
  <si>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</si>
  <si>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</si>
  <si>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</si>
  <si>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</si>
  <si>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</si>
  <si>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</si>
  <si>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</si>
  <si>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</si>
  <si>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</si>
  <si>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</si>
  <si>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</si>
  <si>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</si>
  <si>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</si>
  <si>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</si>
  <si>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Groningen</t>
  </si>
  <si>
    <t>Twente</t>
  </si>
  <si>
    <t>Heerenveen</t>
  </si>
  <si>
    <t>Ajax</t>
  </si>
  <si>
    <t>Feyenoord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</si>
  <si>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</si>
  <si>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</si>
  <si>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</si>
  <si>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</si>
  <si>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</si>
  <si>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</si>
  <si>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</si>
  <si>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</si>
  <si>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</si>
  <si>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</si>
  <si>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</si>
  <si>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</si>
  <si>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</si>
  <si>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</si>
  <si>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</si>
  <si>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</si>
  <si>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</si>
  <si>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</si>
  <si>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</si>
  <si>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</si>
  <si>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</si>
  <si>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</si>
  <si>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</si>
  <si>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</si>
  <si>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</si>
  <si>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</si>
  <si>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</si>
  <si>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</si>
  <si>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</si>
  <si>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</si>
  <si>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</si>
  <si>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</si>
  <si>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</si>
  <si>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</si>
  <si>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</si>
  <si>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</si>
  <si>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</si>
  <si>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</si>
  <si>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</si>
  <si>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</si>
  <si>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</si>
  <si>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</si>
  <si>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</si>
  <si>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</si>
  <si>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</si>
  <si>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</si>
  <si>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</si>
  <si>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Dag and Red</t>
  </si>
  <si>
    <t>Dijon</t>
  </si>
  <si>
    <t>Dumbarton</t>
  </si>
  <si>
    <t>East Fife</t>
  </si>
  <si>
    <t>Eibar</t>
  </si>
  <si>
    <t>Elche</t>
  </si>
  <si>
    <t>Elgin</t>
  </si>
  <si>
    <t>Espanol</t>
  </si>
  <si>
    <t>Everton</t>
  </si>
  <si>
    <t>Falkirk</t>
  </si>
  <si>
    <t>Forfar</t>
  </si>
  <si>
    <t>Getafe</t>
  </si>
  <si>
    <t>Girona</t>
  </si>
  <si>
    <t>Granada</t>
  </si>
  <si>
    <t>Halifax</t>
  </si>
  <si>
    <t>Hartlepool</t>
  </si>
  <si>
    <t>Huesca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</si>
  <si>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</si>
  <si>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</si>
  <si>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</si>
  <si>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</si>
  <si>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</si>
  <si>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</si>
  <si>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</si>
  <si>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</si>
  <si>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</si>
  <si>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</si>
  <si>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</si>
  <si>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</si>
  <si>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</si>
  <si>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</si>
  <si>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</si>
  <si>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</si>
  <si>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</si>
  <si>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</si>
  <si>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</si>
  <si>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</si>
  <si>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</si>
  <si>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</si>
  <si>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</si>
  <si>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</si>
  <si>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</si>
  <si>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</si>
  <si>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</si>
  <si>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</si>
  <si>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</si>
  <si>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</si>
  <si>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</si>
  <si>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</si>
  <si>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</si>
  <si>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</si>
  <si>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</si>
  <si>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</si>
  <si>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</si>
  <si>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</si>
  <si>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</si>
  <si>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</si>
  <si>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</si>
  <si>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</si>
  <si>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</si>
  <si>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</si>
  <si>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</si>
  <si>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</si>
  <si>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</si>
  <si>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</si>
  <si>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</si>
  <si>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</si>
  <si>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</si>
  <si>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</si>
  <si>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</si>
  <si>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</si>
  <si>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</si>
  <si>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</si>
  <si>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</si>
  <si>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</si>
  <si>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</si>
  <si>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</si>
  <si>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</si>
  <si>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</si>
  <si>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</si>
  <si>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</si>
  <si>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</si>
  <si>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</si>
  <si>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</si>
  <si>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</si>
  <si>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</si>
  <si>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</si>
  <si>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</si>
  <si>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</si>
  <si>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</si>
  <si>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</si>
  <si>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</si>
  <si>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</si>
  <si>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</si>
  <si>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</si>
  <si>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</si>
  <si>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</si>
  <si>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</si>
  <si>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</si>
  <si>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</si>
  <si>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</si>
  <si>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</si>
  <si>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</si>
  <si>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</si>
  <si>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</si>
  <si>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</si>
  <si>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</si>
  <si>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</si>
  <si>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</si>
  <si>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</si>
  <si>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</si>
  <si>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</si>
  <si>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</si>
  <si>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</si>
  <si>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</si>
  <si>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</si>
  <si>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</si>
  <si>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</si>
  <si>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</si>
  <si>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</si>
  <si>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</si>
  <si>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</si>
  <si>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</si>
  <si>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</si>
  <si>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</si>
  <si>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</si>
  <si>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</si>
  <si>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Cambuur</t>
  </si>
  <si>
    <t>Burgos</t>
  </si>
  <si>
    <t>Ad. Demirspor</t>
  </si>
  <si>
    <t>Giresunspor</t>
  </si>
  <si>
    <t>Perugia</t>
  </si>
  <si>
    <t>Ternana</t>
  </si>
  <si>
    <t>Como</t>
  </si>
  <si>
    <t>Bromley</t>
  </si>
  <si>
    <t>Eastleigh</t>
  </si>
  <si>
    <t>Yeovil</t>
  </si>
  <si>
    <t>Grimsby</t>
  </si>
  <si>
    <t>G1</t>
  </si>
  <si>
    <t>Panetolikos</t>
  </si>
  <si>
    <t>Asteras Tripolis</t>
  </si>
  <si>
    <t>Panathinaikos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</si>
  <si>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</si>
  <si>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</si>
  <si>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</si>
  <si>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</si>
  <si>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</si>
  <si>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</si>
  <si>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</si>
  <si>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</si>
  <si>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</si>
  <si>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</si>
  <si>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Kaiserslautern</t>
  </si>
  <si>
    <t>Magdeburg</t>
  </si>
  <si>
    <t>Braunschweig</t>
  </si>
  <si>
    <t>Westerlo</t>
  </si>
  <si>
    <t>Annecy</t>
  </si>
  <si>
    <t>Laval</t>
  </si>
  <si>
    <t>FC Edinburgh</t>
  </si>
  <si>
    <t>Bonnyrigg Rose</t>
  </si>
  <si>
    <t>Maidstone</t>
  </si>
  <si>
    <t>Gateshead</t>
  </si>
  <si>
    <t>Dorking</t>
  </si>
  <si>
    <t>York</t>
  </si>
  <si>
    <t>Excelsior</t>
  </si>
  <si>
    <t>FC Emmen</t>
  </si>
  <si>
    <t>Rio Ave</t>
  </si>
  <si>
    <t>Casa Pia</t>
  </si>
  <si>
    <t>Chaves</t>
  </si>
  <si>
    <t>Ankaragucu</t>
  </si>
  <si>
    <t>Umraniyespor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</si>
  <si>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</si>
  <si>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</si>
  <si>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</si>
  <si>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</si>
  <si>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</si>
  <si>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</si>
  <si>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</si>
  <si>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</si>
  <si>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</si>
  <si>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</si>
  <si>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Levadeiakos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</si>
  <si>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</si>
  <si>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</si>
  <si>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</si>
  <si>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</si>
  <si>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</si>
  <si>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</si>
  <si>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</si>
  <si>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</si>
  <si>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</si>
  <si>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</si>
  <si>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</si>
  <si>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</si>
  <si>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</si>
  <si>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</si>
  <si>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</si>
  <si>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</si>
  <si>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Amorebieta</t>
  </si>
  <si>
    <t>Heracles</t>
  </si>
  <si>
    <t>Zwolle</t>
  </si>
  <si>
    <t>Farense</t>
  </si>
  <si>
    <t>Ferrol</t>
  </si>
  <si>
    <t>Pendikspor</t>
  </si>
  <si>
    <t>Almere City</t>
  </si>
  <si>
    <t>Estrela</t>
  </si>
  <si>
    <t>Eldense</t>
  </si>
  <si>
    <t>Samsunspor</t>
  </si>
  <si>
    <t>Rizespor</t>
  </si>
  <si>
    <t>Moreirense</t>
  </si>
  <si>
    <t>Alcorcon</t>
  </si>
  <si>
    <t>11/08/2023</t>
  </si>
  <si>
    <t>12/08/2023</t>
  </si>
  <si>
    <t>13/08/2023</t>
  </si>
  <si>
    <t>14/08/2023</t>
  </si>
  <si>
    <t>Kifisias</t>
  </si>
  <si>
    <t>Catanzaro</t>
  </si>
  <si>
    <t>Panserraikos</t>
  </si>
  <si>
    <t>Reggiana</t>
  </si>
  <si>
    <t>FeralpiSalo</t>
  </si>
  <si>
    <t>18/08/2023</t>
  </si>
  <si>
    <t>19/08/2023</t>
  </si>
  <si>
    <t>20/08/2023</t>
  </si>
  <si>
    <t>21/08/2023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</si>
</sst>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3" borderId="0" xfId="0" applyNumberFormat="1" applyFill="1" applyAlignment="1">
      <alignment horizontal="center"/>
    </xf>
    <xf numFmtId="0" fontId="16" fillId="33" borderId="0" xfId="0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opLeftCell="A19"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281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1.6503000000000001</v>
      </c>
      <c r="D2">
        <v>0.96240000000000003</v>
      </c>
      <c r="E2">
        <v>0.97640000000000005</v>
      </c>
    </row>
    <row r="3" spans="1:5" x14ac:dyDescent="0.25">
      <c r="A3" t="s">
        <v>10</v>
      </c>
      <c r="B3" t="s">
        <v>211</v>
      </c>
      <c r="C3">
        <v>1.6503000000000001</v>
      </c>
      <c r="D3">
        <v>1.2831999999999999</v>
      </c>
      <c r="E3">
        <v>0.46700000000000003</v>
      </c>
    </row>
    <row r="4" spans="1:5" x14ac:dyDescent="0.25">
      <c r="A4" t="s">
        <v>10</v>
      </c>
      <c r="B4" t="s">
        <v>212</v>
      </c>
      <c r="C4">
        <v>1.6503000000000001</v>
      </c>
      <c r="D4">
        <v>1.105</v>
      </c>
      <c r="E4">
        <v>0.76419999999999999</v>
      </c>
    </row>
    <row r="5" spans="1:5" x14ac:dyDescent="0.25">
      <c r="A5" t="s">
        <v>10</v>
      </c>
      <c r="B5" t="s">
        <v>40</v>
      </c>
      <c r="C5">
        <v>1.6503000000000001</v>
      </c>
      <c r="D5">
        <v>0.81979999999999997</v>
      </c>
      <c r="E5">
        <v>1.1462000000000001</v>
      </c>
    </row>
    <row r="6" spans="1:5" x14ac:dyDescent="0.25">
      <c r="A6" t="s">
        <v>10</v>
      </c>
      <c r="B6" t="s">
        <v>214</v>
      </c>
      <c r="C6">
        <v>1.6503000000000001</v>
      </c>
      <c r="D6">
        <v>1.4258</v>
      </c>
      <c r="E6">
        <v>0.63680000000000003</v>
      </c>
    </row>
    <row r="7" spans="1:5" x14ac:dyDescent="0.25">
      <c r="A7" t="s">
        <v>10</v>
      </c>
      <c r="B7" t="s">
        <v>11</v>
      </c>
      <c r="C7">
        <v>1.6503000000000001</v>
      </c>
      <c r="D7">
        <v>0.78420000000000001</v>
      </c>
      <c r="E7">
        <v>1.401</v>
      </c>
    </row>
    <row r="8" spans="1:5" x14ac:dyDescent="0.25">
      <c r="A8" t="s">
        <v>10</v>
      </c>
      <c r="B8" t="s">
        <v>38</v>
      </c>
      <c r="C8">
        <v>1.6503000000000001</v>
      </c>
      <c r="D8">
        <v>1.5683</v>
      </c>
      <c r="E8">
        <v>0.63680000000000003</v>
      </c>
    </row>
    <row r="9" spans="1:5" x14ac:dyDescent="0.25">
      <c r="A9" t="s">
        <v>10</v>
      </c>
      <c r="B9" t="s">
        <v>210</v>
      </c>
      <c r="C9">
        <v>1.6503000000000001</v>
      </c>
      <c r="D9">
        <v>0.998</v>
      </c>
      <c r="E9">
        <v>0.67930000000000001</v>
      </c>
    </row>
    <row r="10" spans="1:5" x14ac:dyDescent="0.25">
      <c r="A10" t="s">
        <v>10</v>
      </c>
      <c r="B10" t="s">
        <v>37</v>
      </c>
      <c r="C10">
        <v>1.6503000000000001</v>
      </c>
      <c r="D10">
        <v>0.57030000000000003</v>
      </c>
      <c r="E10">
        <v>1.2312000000000001</v>
      </c>
    </row>
    <row r="11" spans="1:5" x14ac:dyDescent="0.25">
      <c r="A11" t="s">
        <v>10</v>
      </c>
      <c r="B11" t="s">
        <v>41</v>
      </c>
      <c r="C11">
        <v>1.6503000000000001</v>
      </c>
      <c r="D11">
        <v>1.0337000000000001</v>
      </c>
      <c r="E11">
        <v>1.1462000000000001</v>
      </c>
    </row>
    <row r="12" spans="1:5" x14ac:dyDescent="0.25">
      <c r="A12" t="s">
        <v>10</v>
      </c>
      <c r="B12" t="s">
        <v>36</v>
      </c>
      <c r="C12">
        <v>1.6503000000000001</v>
      </c>
      <c r="D12">
        <v>0.64159999999999995</v>
      </c>
      <c r="E12">
        <v>1.401</v>
      </c>
    </row>
    <row r="13" spans="1:5" x14ac:dyDescent="0.25">
      <c r="A13" t="s">
        <v>10</v>
      </c>
      <c r="B13" t="s">
        <v>216</v>
      </c>
      <c r="C13">
        <v>1.6503000000000001</v>
      </c>
      <c r="D13">
        <v>1.0337000000000001</v>
      </c>
      <c r="E13">
        <v>1.0188999999999999</v>
      </c>
    </row>
    <row r="14" spans="1:5" x14ac:dyDescent="0.25">
      <c r="A14" t="s">
        <v>10</v>
      </c>
      <c r="B14" t="s">
        <v>425</v>
      </c>
      <c r="C14">
        <v>1.6503000000000001</v>
      </c>
      <c r="D14">
        <v>0.28520000000000001</v>
      </c>
      <c r="E14">
        <v>1.2312000000000001</v>
      </c>
    </row>
    <row r="15" spans="1:5" x14ac:dyDescent="0.25">
      <c r="A15" t="s">
        <v>10</v>
      </c>
      <c r="B15" t="s">
        <v>215</v>
      </c>
      <c r="C15">
        <v>1.6503000000000001</v>
      </c>
      <c r="D15">
        <v>0.71289999999999998</v>
      </c>
      <c r="E15">
        <v>0.80659999999999998</v>
      </c>
    </row>
    <row r="16" spans="1:5" x14ac:dyDescent="0.25">
      <c r="A16" t="s">
        <v>10</v>
      </c>
      <c r="B16" t="s">
        <v>429</v>
      </c>
      <c r="C16">
        <v>1.6503000000000001</v>
      </c>
      <c r="D16">
        <v>1.1762999999999999</v>
      </c>
      <c r="E16">
        <v>0.67930000000000001</v>
      </c>
    </row>
    <row r="17" spans="1:5" x14ac:dyDescent="0.25">
      <c r="A17" t="s">
        <v>10</v>
      </c>
      <c r="B17" t="s">
        <v>213</v>
      </c>
      <c r="C17">
        <v>1.6503000000000001</v>
      </c>
      <c r="D17">
        <v>1.2119</v>
      </c>
      <c r="E17">
        <v>0.72170000000000001</v>
      </c>
    </row>
    <row r="18" spans="1:5" x14ac:dyDescent="0.25">
      <c r="A18" t="s">
        <v>10</v>
      </c>
      <c r="B18" t="s">
        <v>39</v>
      </c>
      <c r="C18">
        <v>1.6503000000000001</v>
      </c>
      <c r="D18">
        <v>0.96240000000000003</v>
      </c>
      <c r="E18">
        <v>1.9529000000000001</v>
      </c>
    </row>
    <row r="19" spans="1:5" x14ac:dyDescent="0.25">
      <c r="A19" t="s">
        <v>10</v>
      </c>
      <c r="B19" t="s">
        <v>465</v>
      </c>
      <c r="C19">
        <v>1.6503000000000001</v>
      </c>
      <c r="D19">
        <v>1.4258</v>
      </c>
      <c r="E19">
        <v>1.1037999999999999</v>
      </c>
    </row>
    <row r="20" spans="1:5" x14ac:dyDescent="0.25">
      <c r="A20" t="s">
        <v>13</v>
      </c>
      <c r="B20" t="s">
        <v>49</v>
      </c>
      <c r="C20">
        <v>1.8552</v>
      </c>
      <c r="D20">
        <v>0.50729999999999997</v>
      </c>
      <c r="E20">
        <v>1.0669</v>
      </c>
    </row>
    <row r="21" spans="1:5" x14ac:dyDescent="0.25">
      <c r="A21" t="s">
        <v>13</v>
      </c>
      <c r="B21" t="s">
        <v>217</v>
      </c>
      <c r="C21">
        <v>1.8552</v>
      </c>
      <c r="D21">
        <v>1.6805000000000001</v>
      </c>
      <c r="E21">
        <v>0.75570000000000004</v>
      </c>
    </row>
    <row r="22" spans="1:5" x14ac:dyDescent="0.25">
      <c r="A22" t="s">
        <v>13</v>
      </c>
      <c r="B22" t="s">
        <v>54</v>
      </c>
      <c r="C22">
        <v>1.8552</v>
      </c>
      <c r="D22">
        <v>0.84219999999999995</v>
      </c>
      <c r="E22">
        <v>1.5115000000000001</v>
      </c>
    </row>
    <row r="23" spans="1:5" x14ac:dyDescent="0.25">
      <c r="A23" t="s">
        <v>13</v>
      </c>
      <c r="B23" t="s">
        <v>42</v>
      </c>
      <c r="C23">
        <v>1.8552</v>
      </c>
      <c r="D23">
        <v>1.7855000000000001</v>
      </c>
      <c r="E23">
        <v>0.70850000000000002</v>
      </c>
    </row>
    <row r="24" spans="1:5" x14ac:dyDescent="0.25">
      <c r="A24" t="s">
        <v>13</v>
      </c>
      <c r="B24" t="s">
        <v>219</v>
      </c>
      <c r="C24">
        <v>1.8552</v>
      </c>
      <c r="D24">
        <v>1.1116999999999999</v>
      </c>
      <c r="E24">
        <v>0.80300000000000005</v>
      </c>
    </row>
    <row r="25" spans="1:5" x14ac:dyDescent="0.25">
      <c r="A25" t="s">
        <v>13</v>
      </c>
      <c r="B25" t="s">
        <v>44</v>
      </c>
      <c r="C25">
        <v>1.8552</v>
      </c>
      <c r="D25">
        <v>0.90959999999999996</v>
      </c>
      <c r="E25">
        <v>0.85019999999999996</v>
      </c>
    </row>
    <row r="26" spans="1:5" x14ac:dyDescent="0.25">
      <c r="A26" t="s">
        <v>13</v>
      </c>
      <c r="B26" t="s">
        <v>218</v>
      </c>
      <c r="C26">
        <v>1.8552</v>
      </c>
      <c r="D26">
        <v>0.88780000000000003</v>
      </c>
      <c r="E26">
        <v>0.57789999999999997</v>
      </c>
    </row>
    <row r="27" spans="1:5" x14ac:dyDescent="0.25">
      <c r="A27" t="s">
        <v>13</v>
      </c>
      <c r="B27" t="s">
        <v>45</v>
      </c>
      <c r="C27">
        <v>1.8552</v>
      </c>
      <c r="D27">
        <v>0.76100000000000001</v>
      </c>
      <c r="E27">
        <v>1.2002999999999999</v>
      </c>
    </row>
    <row r="28" spans="1:5" x14ac:dyDescent="0.25">
      <c r="A28" t="s">
        <v>13</v>
      </c>
      <c r="B28" t="s">
        <v>46</v>
      </c>
      <c r="C28">
        <v>1.8552</v>
      </c>
      <c r="D28">
        <v>0.88780000000000003</v>
      </c>
      <c r="E28">
        <v>1.2891999999999999</v>
      </c>
    </row>
    <row r="29" spans="1:5" x14ac:dyDescent="0.25">
      <c r="A29" t="s">
        <v>13</v>
      </c>
      <c r="B29" t="s">
        <v>15</v>
      </c>
      <c r="C29">
        <v>1.8552</v>
      </c>
      <c r="D29">
        <v>1.1097999999999999</v>
      </c>
      <c r="E29">
        <v>1.0225</v>
      </c>
    </row>
    <row r="30" spans="1:5" x14ac:dyDescent="0.25">
      <c r="A30" t="s">
        <v>13</v>
      </c>
      <c r="B30" t="s">
        <v>43</v>
      </c>
      <c r="C30">
        <v>1.8552</v>
      </c>
      <c r="D30">
        <v>0.9829</v>
      </c>
      <c r="E30">
        <v>1.1113999999999999</v>
      </c>
    </row>
    <row r="31" spans="1:5" x14ac:dyDescent="0.25">
      <c r="A31" t="s">
        <v>13</v>
      </c>
      <c r="B31" t="s">
        <v>53</v>
      </c>
      <c r="C31">
        <v>1.8552</v>
      </c>
      <c r="D31">
        <v>1.0444</v>
      </c>
      <c r="E31">
        <v>0.85019999999999996</v>
      </c>
    </row>
    <row r="32" spans="1:5" x14ac:dyDescent="0.25">
      <c r="A32" t="s">
        <v>13</v>
      </c>
      <c r="B32" t="s">
        <v>51</v>
      </c>
      <c r="C32">
        <v>1.8552</v>
      </c>
      <c r="D32">
        <v>1.1454</v>
      </c>
      <c r="E32">
        <v>0.75570000000000004</v>
      </c>
    </row>
    <row r="33" spans="1:5" x14ac:dyDescent="0.25">
      <c r="A33" t="s">
        <v>13</v>
      </c>
      <c r="B33" t="s">
        <v>220</v>
      </c>
      <c r="C33">
        <v>1.8552</v>
      </c>
      <c r="D33">
        <v>0.72929999999999995</v>
      </c>
      <c r="E33">
        <v>1.6004</v>
      </c>
    </row>
    <row r="34" spans="1:5" x14ac:dyDescent="0.25">
      <c r="A34" t="s">
        <v>13</v>
      </c>
      <c r="B34" t="s">
        <v>52</v>
      </c>
      <c r="C34">
        <v>1.8552</v>
      </c>
      <c r="D34">
        <v>0.74119999999999997</v>
      </c>
      <c r="E34">
        <v>0.9919</v>
      </c>
    </row>
    <row r="35" spans="1:5" x14ac:dyDescent="0.25">
      <c r="A35" t="s">
        <v>13</v>
      </c>
      <c r="B35" t="s">
        <v>14</v>
      </c>
      <c r="C35">
        <v>1.8552</v>
      </c>
      <c r="D35">
        <v>0.97699999999999998</v>
      </c>
      <c r="E35">
        <v>0.51959999999999995</v>
      </c>
    </row>
    <row r="36" spans="1:5" x14ac:dyDescent="0.25">
      <c r="A36" t="s">
        <v>13</v>
      </c>
      <c r="B36" t="s">
        <v>48</v>
      </c>
      <c r="C36">
        <v>1.8552</v>
      </c>
      <c r="D36">
        <v>0.82440000000000002</v>
      </c>
      <c r="E36">
        <v>1.2447999999999999</v>
      </c>
    </row>
    <row r="37" spans="1:5" x14ac:dyDescent="0.25">
      <c r="A37" t="s">
        <v>13</v>
      </c>
      <c r="B37" t="s">
        <v>50</v>
      </c>
      <c r="C37">
        <v>1.8552</v>
      </c>
      <c r="D37">
        <v>1.1116999999999999</v>
      </c>
      <c r="E37">
        <v>1.0864</v>
      </c>
    </row>
    <row r="38" spans="1:5" x14ac:dyDescent="0.25">
      <c r="A38" t="s">
        <v>16</v>
      </c>
      <c r="B38" t="s">
        <v>47</v>
      </c>
      <c r="C38">
        <v>1.6396999999999999</v>
      </c>
      <c r="D38">
        <v>1.0044999999999999</v>
      </c>
      <c r="E38">
        <v>1.3160000000000001</v>
      </c>
    </row>
    <row r="39" spans="1:5" x14ac:dyDescent="0.25">
      <c r="A39" t="s">
        <v>16</v>
      </c>
      <c r="B39" t="s">
        <v>464</v>
      </c>
      <c r="C39">
        <v>1.6396999999999999</v>
      </c>
      <c r="D39">
        <v>0.82509999999999994</v>
      </c>
      <c r="E39">
        <v>0.99829999999999997</v>
      </c>
    </row>
    <row r="40" spans="1:5" x14ac:dyDescent="0.25">
      <c r="A40" t="s">
        <v>16</v>
      </c>
      <c r="B40" t="s">
        <v>222</v>
      </c>
      <c r="C40">
        <v>1.6396999999999999</v>
      </c>
      <c r="D40">
        <v>0.96860000000000002</v>
      </c>
      <c r="E40">
        <v>0.58989999999999998</v>
      </c>
    </row>
    <row r="41" spans="1:5" x14ac:dyDescent="0.25">
      <c r="A41" t="s">
        <v>16</v>
      </c>
      <c r="B41" t="s">
        <v>56</v>
      </c>
      <c r="C41">
        <v>1.6396999999999999</v>
      </c>
      <c r="D41">
        <v>1.3632</v>
      </c>
      <c r="E41">
        <v>0.86219999999999997</v>
      </c>
    </row>
    <row r="42" spans="1:5" x14ac:dyDescent="0.25">
      <c r="A42" t="s">
        <v>16</v>
      </c>
      <c r="B42" t="s">
        <v>17</v>
      </c>
      <c r="C42">
        <v>1.6396999999999999</v>
      </c>
      <c r="D42">
        <v>0.91479999999999995</v>
      </c>
      <c r="E42">
        <v>0.91610000000000003</v>
      </c>
    </row>
    <row r="43" spans="1:5" x14ac:dyDescent="0.25">
      <c r="A43" t="s">
        <v>16</v>
      </c>
      <c r="B43" t="s">
        <v>272</v>
      </c>
      <c r="C43">
        <v>1.6396999999999999</v>
      </c>
      <c r="D43">
        <v>1.3632</v>
      </c>
      <c r="E43">
        <v>0.90759999999999996</v>
      </c>
    </row>
    <row r="44" spans="1:5" x14ac:dyDescent="0.25">
      <c r="A44" t="s">
        <v>16</v>
      </c>
      <c r="B44" t="s">
        <v>57</v>
      </c>
      <c r="C44">
        <v>1.6396999999999999</v>
      </c>
      <c r="D44">
        <v>0.99099999999999999</v>
      </c>
      <c r="E44">
        <v>1.0125</v>
      </c>
    </row>
    <row r="45" spans="1:5" x14ac:dyDescent="0.25">
      <c r="A45" t="s">
        <v>16</v>
      </c>
      <c r="B45" t="s">
        <v>426</v>
      </c>
      <c r="C45">
        <v>1.6396999999999999</v>
      </c>
      <c r="D45">
        <v>0.6099</v>
      </c>
      <c r="E45">
        <v>1.1571</v>
      </c>
    </row>
    <row r="46" spans="1:5" x14ac:dyDescent="0.25">
      <c r="A46" t="s">
        <v>16</v>
      </c>
      <c r="B46" t="s">
        <v>221</v>
      </c>
      <c r="C46">
        <v>1.6396999999999999</v>
      </c>
      <c r="D46">
        <v>1.4709000000000001</v>
      </c>
      <c r="E46">
        <v>0.72599999999999998</v>
      </c>
    </row>
    <row r="47" spans="1:5" x14ac:dyDescent="0.25">
      <c r="A47" t="s">
        <v>16</v>
      </c>
      <c r="B47" t="s">
        <v>223</v>
      </c>
      <c r="C47">
        <v>1.6396999999999999</v>
      </c>
      <c r="D47">
        <v>1.0404</v>
      </c>
      <c r="E47">
        <v>1.3160000000000001</v>
      </c>
    </row>
    <row r="48" spans="1:5" x14ac:dyDescent="0.25">
      <c r="A48" t="s">
        <v>16</v>
      </c>
      <c r="B48" t="s">
        <v>462</v>
      </c>
      <c r="C48">
        <v>1.6396999999999999</v>
      </c>
      <c r="D48">
        <v>0.99099999999999999</v>
      </c>
      <c r="E48">
        <v>1.1089</v>
      </c>
    </row>
    <row r="49" spans="1:5" x14ac:dyDescent="0.25">
      <c r="A49" t="s">
        <v>16</v>
      </c>
      <c r="B49" t="s">
        <v>224</v>
      </c>
      <c r="C49">
        <v>1.6396999999999999</v>
      </c>
      <c r="D49">
        <v>1.1479999999999999</v>
      </c>
      <c r="E49">
        <v>1.1345000000000001</v>
      </c>
    </row>
    <row r="50" spans="1:5" x14ac:dyDescent="0.25">
      <c r="A50" t="s">
        <v>16</v>
      </c>
      <c r="B50" t="s">
        <v>463</v>
      </c>
      <c r="C50">
        <v>1.6396999999999999</v>
      </c>
      <c r="D50">
        <v>0.72419999999999995</v>
      </c>
      <c r="E50">
        <v>1.0607</v>
      </c>
    </row>
    <row r="51" spans="1:5" x14ac:dyDescent="0.25">
      <c r="A51" t="s">
        <v>16</v>
      </c>
      <c r="B51" t="s">
        <v>55</v>
      </c>
      <c r="C51">
        <v>1.6396999999999999</v>
      </c>
      <c r="D51">
        <v>0.64570000000000005</v>
      </c>
      <c r="E51">
        <v>0.77139999999999997</v>
      </c>
    </row>
    <row r="52" spans="1:5" x14ac:dyDescent="0.25">
      <c r="A52" t="s">
        <v>16</v>
      </c>
      <c r="B52" t="s">
        <v>18</v>
      </c>
      <c r="C52">
        <v>1.6396999999999999</v>
      </c>
      <c r="D52">
        <v>1.7534000000000001</v>
      </c>
      <c r="E52">
        <v>0.91610000000000003</v>
      </c>
    </row>
    <row r="53" spans="1:5" x14ac:dyDescent="0.25">
      <c r="A53" t="s">
        <v>16</v>
      </c>
      <c r="B53" t="s">
        <v>225</v>
      </c>
      <c r="C53">
        <v>1.6396999999999999</v>
      </c>
      <c r="D53">
        <v>0.57179999999999997</v>
      </c>
      <c r="E53">
        <v>1.2054</v>
      </c>
    </row>
    <row r="54" spans="1:5" x14ac:dyDescent="0.25">
      <c r="A54" t="s">
        <v>16</v>
      </c>
      <c r="B54" t="s">
        <v>226</v>
      </c>
      <c r="C54">
        <v>1.6396999999999999</v>
      </c>
      <c r="D54">
        <v>0.68610000000000004</v>
      </c>
      <c r="E54">
        <v>1.5428999999999999</v>
      </c>
    </row>
    <row r="55" spans="1:5" x14ac:dyDescent="0.25">
      <c r="A55" t="s">
        <v>16</v>
      </c>
      <c r="B55" t="s">
        <v>58</v>
      </c>
      <c r="C55">
        <v>1.6396999999999999</v>
      </c>
      <c r="D55">
        <v>0.87670000000000003</v>
      </c>
      <c r="E55">
        <v>0.48209999999999997</v>
      </c>
    </row>
    <row r="56" spans="1:5" x14ac:dyDescent="0.25">
      <c r="A56" t="s">
        <v>59</v>
      </c>
      <c r="B56" t="s">
        <v>273</v>
      </c>
      <c r="C56">
        <v>1.6243000000000001</v>
      </c>
      <c r="D56">
        <v>1.6416999999999999</v>
      </c>
      <c r="E56">
        <v>1.1419999999999999</v>
      </c>
    </row>
    <row r="57" spans="1:5" x14ac:dyDescent="0.25">
      <c r="A57" t="s">
        <v>59</v>
      </c>
      <c r="B57" t="s">
        <v>294</v>
      </c>
      <c r="C57">
        <v>1.6243000000000001</v>
      </c>
      <c r="D57">
        <v>1.0603</v>
      </c>
      <c r="E57">
        <v>0.91359999999999997</v>
      </c>
    </row>
    <row r="58" spans="1:5" x14ac:dyDescent="0.25">
      <c r="A58" t="s">
        <v>59</v>
      </c>
      <c r="B58" t="s">
        <v>75</v>
      </c>
      <c r="C58">
        <v>1.6243000000000001</v>
      </c>
      <c r="D58">
        <v>0.64810000000000001</v>
      </c>
      <c r="E58">
        <v>1.2117</v>
      </c>
    </row>
    <row r="59" spans="1:5" x14ac:dyDescent="0.25">
      <c r="A59" t="s">
        <v>59</v>
      </c>
      <c r="B59" t="s">
        <v>301</v>
      </c>
      <c r="C59">
        <v>1.6243000000000001</v>
      </c>
      <c r="D59">
        <v>1.1629</v>
      </c>
      <c r="E59">
        <v>0.82220000000000004</v>
      </c>
    </row>
    <row r="60" spans="1:5" x14ac:dyDescent="0.25">
      <c r="A60" t="s">
        <v>59</v>
      </c>
      <c r="B60" t="s">
        <v>63</v>
      </c>
      <c r="C60">
        <v>1.6243000000000001</v>
      </c>
      <c r="D60">
        <v>1.1989000000000001</v>
      </c>
      <c r="E60">
        <v>0.90880000000000005</v>
      </c>
    </row>
    <row r="61" spans="1:5" x14ac:dyDescent="0.25">
      <c r="A61" t="s">
        <v>59</v>
      </c>
      <c r="B61" t="s">
        <v>67</v>
      </c>
      <c r="C61">
        <v>1.6243000000000001</v>
      </c>
      <c r="D61">
        <v>0.64990000000000003</v>
      </c>
      <c r="E61">
        <v>0.82220000000000004</v>
      </c>
    </row>
    <row r="62" spans="1:5" x14ac:dyDescent="0.25">
      <c r="A62" t="s">
        <v>59</v>
      </c>
      <c r="B62" t="s">
        <v>232</v>
      </c>
      <c r="C62">
        <v>1.6243000000000001</v>
      </c>
      <c r="D62">
        <v>0.68410000000000004</v>
      </c>
      <c r="E62">
        <v>1.0049999999999999</v>
      </c>
    </row>
    <row r="63" spans="1:5" x14ac:dyDescent="0.25">
      <c r="A63" t="s">
        <v>59</v>
      </c>
      <c r="B63" t="s">
        <v>318</v>
      </c>
      <c r="C63">
        <v>1.6243000000000001</v>
      </c>
      <c r="D63">
        <v>0.51300000000000001</v>
      </c>
      <c r="E63">
        <v>1.2333000000000001</v>
      </c>
    </row>
    <row r="64" spans="1:5" x14ac:dyDescent="0.25">
      <c r="A64" t="s">
        <v>59</v>
      </c>
      <c r="B64" t="s">
        <v>66</v>
      </c>
      <c r="C64">
        <v>1.6243000000000001</v>
      </c>
      <c r="D64">
        <v>1.0044999999999999</v>
      </c>
      <c r="E64">
        <v>1.2549999999999999</v>
      </c>
    </row>
    <row r="65" spans="1:5" x14ac:dyDescent="0.25">
      <c r="A65" t="s">
        <v>59</v>
      </c>
      <c r="B65" t="s">
        <v>62</v>
      </c>
      <c r="C65">
        <v>1.6243000000000001</v>
      </c>
      <c r="D65">
        <v>0.85509999999999997</v>
      </c>
      <c r="E65">
        <v>1.5074000000000001</v>
      </c>
    </row>
    <row r="66" spans="1:5" x14ac:dyDescent="0.25">
      <c r="A66" t="s">
        <v>59</v>
      </c>
      <c r="B66" t="s">
        <v>68</v>
      </c>
      <c r="C66">
        <v>1.6243000000000001</v>
      </c>
      <c r="D66">
        <v>0.71830000000000005</v>
      </c>
      <c r="E66">
        <v>1.1877</v>
      </c>
    </row>
    <row r="67" spans="1:5" x14ac:dyDescent="0.25">
      <c r="A67" t="s">
        <v>59</v>
      </c>
      <c r="B67" t="s">
        <v>229</v>
      </c>
      <c r="C67">
        <v>1.6243000000000001</v>
      </c>
      <c r="D67">
        <v>1.4904999999999999</v>
      </c>
      <c r="E67">
        <v>0.73570000000000002</v>
      </c>
    </row>
    <row r="68" spans="1:5" x14ac:dyDescent="0.25">
      <c r="A68" t="s">
        <v>59</v>
      </c>
      <c r="B68" t="s">
        <v>231</v>
      </c>
      <c r="C68">
        <v>1.6243000000000001</v>
      </c>
      <c r="D68">
        <v>1.9441999999999999</v>
      </c>
      <c r="E68">
        <v>0.73570000000000002</v>
      </c>
    </row>
    <row r="69" spans="1:5" x14ac:dyDescent="0.25">
      <c r="A69" t="s">
        <v>59</v>
      </c>
      <c r="B69" t="s">
        <v>230</v>
      </c>
      <c r="C69">
        <v>1.6243000000000001</v>
      </c>
      <c r="D69">
        <v>1.1629</v>
      </c>
      <c r="E69">
        <v>0.41110000000000002</v>
      </c>
    </row>
    <row r="70" spans="1:5" x14ac:dyDescent="0.25">
      <c r="A70" t="s">
        <v>59</v>
      </c>
      <c r="B70" t="s">
        <v>274</v>
      </c>
      <c r="C70">
        <v>1.6243000000000001</v>
      </c>
      <c r="D70">
        <v>1.1665000000000001</v>
      </c>
      <c r="E70">
        <v>0.60589999999999999</v>
      </c>
    </row>
    <row r="71" spans="1:5" x14ac:dyDescent="0.25">
      <c r="A71" t="s">
        <v>59</v>
      </c>
      <c r="B71" t="s">
        <v>83</v>
      </c>
      <c r="C71">
        <v>1.6243000000000001</v>
      </c>
      <c r="D71">
        <v>0.87490000000000001</v>
      </c>
      <c r="E71">
        <v>1.0386</v>
      </c>
    </row>
    <row r="72" spans="1:5" x14ac:dyDescent="0.25">
      <c r="A72" t="s">
        <v>59</v>
      </c>
      <c r="B72" t="s">
        <v>69</v>
      </c>
      <c r="C72">
        <v>1.6243000000000001</v>
      </c>
      <c r="D72">
        <v>0.51300000000000001</v>
      </c>
      <c r="E72">
        <v>1.5074000000000001</v>
      </c>
    </row>
    <row r="73" spans="1:5" x14ac:dyDescent="0.25">
      <c r="A73" t="s">
        <v>59</v>
      </c>
      <c r="B73" t="s">
        <v>228</v>
      </c>
      <c r="C73">
        <v>1.6243000000000001</v>
      </c>
      <c r="D73">
        <v>1.1989000000000001</v>
      </c>
      <c r="E73">
        <v>1.0819000000000001</v>
      </c>
    </row>
    <row r="74" spans="1:5" x14ac:dyDescent="0.25">
      <c r="A74" t="s">
        <v>59</v>
      </c>
      <c r="B74" t="s">
        <v>64</v>
      </c>
      <c r="C74">
        <v>1.6243000000000001</v>
      </c>
      <c r="D74">
        <v>0.84250000000000003</v>
      </c>
      <c r="E74">
        <v>1.0386</v>
      </c>
    </row>
    <row r="75" spans="1:5" x14ac:dyDescent="0.25">
      <c r="A75" t="s">
        <v>59</v>
      </c>
      <c r="B75" t="s">
        <v>60</v>
      </c>
      <c r="C75">
        <v>1.6243000000000001</v>
      </c>
      <c r="D75">
        <v>0.61560000000000004</v>
      </c>
      <c r="E75">
        <v>0.86550000000000005</v>
      </c>
    </row>
    <row r="76" spans="1:5" x14ac:dyDescent="0.25">
      <c r="A76" t="s">
        <v>70</v>
      </c>
      <c r="B76" t="s">
        <v>72</v>
      </c>
      <c r="C76">
        <v>1.3243</v>
      </c>
      <c r="D76">
        <v>0.78790000000000004</v>
      </c>
      <c r="E76">
        <v>0.94269999999999998</v>
      </c>
    </row>
    <row r="77" spans="1:5" x14ac:dyDescent="0.25">
      <c r="A77" t="s">
        <v>70</v>
      </c>
      <c r="B77" t="s">
        <v>73</v>
      </c>
      <c r="C77">
        <v>1.3243</v>
      </c>
      <c r="D77">
        <v>0.88639999999999997</v>
      </c>
      <c r="E77">
        <v>0.74629999999999996</v>
      </c>
    </row>
    <row r="78" spans="1:5" x14ac:dyDescent="0.25">
      <c r="A78" t="s">
        <v>70</v>
      </c>
      <c r="B78" t="s">
        <v>101</v>
      </c>
      <c r="C78">
        <v>1.3243</v>
      </c>
      <c r="D78">
        <v>0.91930000000000001</v>
      </c>
      <c r="E78">
        <v>1.3354999999999999</v>
      </c>
    </row>
    <row r="79" spans="1:5" x14ac:dyDescent="0.25">
      <c r="A79" t="s">
        <v>70</v>
      </c>
      <c r="B79" t="s">
        <v>77</v>
      </c>
      <c r="C79">
        <v>1.3243</v>
      </c>
      <c r="D79">
        <v>0.9849</v>
      </c>
      <c r="E79">
        <v>0.94269999999999998</v>
      </c>
    </row>
    <row r="80" spans="1:5" x14ac:dyDescent="0.25">
      <c r="A80" t="s">
        <v>70</v>
      </c>
      <c r="B80" t="s">
        <v>65</v>
      </c>
      <c r="C80">
        <v>1.3243</v>
      </c>
      <c r="D80">
        <v>1.6087</v>
      </c>
      <c r="E80">
        <v>0.58919999999999995</v>
      </c>
    </row>
    <row r="81" spans="1:5" x14ac:dyDescent="0.25">
      <c r="A81" t="s">
        <v>70</v>
      </c>
      <c r="B81" t="s">
        <v>79</v>
      </c>
      <c r="C81">
        <v>1.3243</v>
      </c>
      <c r="D81">
        <v>0.65659999999999996</v>
      </c>
      <c r="E81">
        <v>0.94269999999999998</v>
      </c>
    </row>
    <row r="82" spans="1:5" x14ac:dyDescent="0.25">
      <c r="A82" t="s">
        <v>70</v>
      </c>
      <c r="B82" t="s">
        <v>309</v>
      </c>
      <c r="C82">
        <v>1.3243</v>
      </c>
      <c r="D82">
        <v>0.9849</v>
      </c>
      <c r="E82">
        <v>0.94269999999999998</v>
      </c>
    </row>
    <row r="83" spans="1:5" x14ac:dyDescent="0.25">
      <c r="A83" t="s">
        <v>70</v>
      </c>
      <c r="B83" t="s">
        <v>86</v>
      </c>
      <c r="C83">
        <v>1.3243</v>
      </c>
      <c r="D83">
        <v>0.85360000000000003</v>
      </c>
      <c r="E83">
        <v>0.98199999999999998</v>
      </c>
    </row>
    <row r="84" spans="1:5" x14ac:dyDescent="0.25">
      <c r="A84" t="s">
        <v>70</v>
      </c>
      <c r="B84" t="s">
        <v>100</v>
      </c>
      <c r="C84">
        <v>1.3243</v>
      </c>
      <c r="D84">
        <v>0.78790000000000004</v>
      </c>
      <c r="E84">
        <v>1.0605</v>
      </c>
    </row>
    <row r="85" spans="1:5" x14ac:dyDescent="0.25">
      <c r="A85" t="s">
        <v>70</v>
      </c>
      <c r="B85" t="s">
        <v>76</v>
      </c>
      <c r="C85">
        <v>1.3243</v>
      </c>
      <c r="D85">
        <v>1.0178</v>
      </c>
      <c r="E85">
        <v>0.82489999999999997</v>
      </c>
    </row>
    <row r="86" spans="1:5" x14ac:dyDescent="0.25">
      <c r="A86" t="s">
        <v>70</v>
      </c>
      <c r="B86" t="s">
        <v>71</v>
      </c>
      <c r="C86">
        <v>1.3243</v>
      </c>
      <c r="D86">
        <v>1.5102</v>
      </c>
      <c r="E86">
        <v>0.74629999999999996</v>
      </c>
    </row>
    <row r="87" spans="1:5" x14ac:dyDescent="0.25">
      <c r="A87" t="s">
        <v>70</v>
      </c>
      <c r="B87" t="s">
        <v>84</v>
      </c>
      <c r="C87">
        <v>1.3243</v>
      </c>
      <c r="D87">
        <v>1.1163000000000001</v>
      </c>
      <c r="E87">
        <v>0.86409999999999998</v>
      </c>
    </row>
    <row r="88" spans="1:5" x14ac:dyDescent="0.25">
      <c r="A88" t="s">
        <v>70</v>
      </c>
      <c r="B88" t="s">
        <v>80</v>
      </c>
      <c r="C88">
        <v>1.3243</v>
      </c>
      <c r="D88">
        <v>0.88639999999999997</v>
      </c>
      <c r="E88">
        <v>1.0605</v>
      </c>
    </row>
    <row r="89" spans="1:5" x14ac:dyDescent="0.25">
      <c r="A89" t="s">
        <v>70</v>
      </c>
      <c r="B89" t="s">
        <v>78</v>
      </c>
      <c r="C89">
        <v>1.3243</v>
      </c>
      <c r="D89">
        <v>0.65659999999999996</v>
      </c>
      <c r="E89">
        <v>1.0998000000000001</v>
      </c>
    </row>
    <row r="90" spans="1:5" x14ac:dyDescent="0.25">
      <c r="A90" t="s">
        <v>70</v>
      </c>
      <c r="B90" t="s">
        <v>344</v>
      </c>
      <c r="C90">
        <v>1.3243</v>
      </c>
      <c r="D90">
        <v>0.6895</v>
      </c>
      <c r="E90">
        <v>1.3748</v>
      </c>
    </row>
    <row r="91" spans="1:5" x14ac:dyDescent="0.25">
      <c r="A91" t="s">
        <v>70</v>
      </c>
      <c r="B91" t="s">
        <v>346</v>
      </c>
      <c r="C91">
        <v>1.3243</v>
      </c>
      <c r="D91">
        <v>1.0178</v>
      </c>
      <c r="E91">
        <v>0.94269999999999998</v>
      </c>
    </row>
    <row r="92" spans="1:5" x14ac:dyDescent="0.25">
      <c r="A92" t="s">
        <v>70</v>
      </c>
      <c r="B92" t="s">
        <v>82</v>
      </c>
      <c r="C92">
        <v>1.3243</v>
      </c>
      <c r="D92">
        <v>1.2148000000000001</v>
      </c>
      <c r="E92">
        <v>1.1783999999999999</v>
      </c>
    </row>
    <row r="93" spans="1:5" x14ac:dyDescent="0.25">
      <c r="A93" t="s">
        <v>70</v>
      </c>
      <c r="B93" t="s">
        <v>227</v>
      </c>
      <c r="C93">
        <v>1.3243</v>
      </c>
      <c r="D93">
        <v>1.5430999999999999</v>
      </c>
      <c r="E93">
        <v>0.74629999999999996</v>
      </c>
    </row>
    <row r="94" spans="1:5" x14ac:dyDescent="0.25">
      <c r="A94" t="s">
        <v>70</v>
      </c>
      <c r="B94" t="s">
        <v>74</v>
      </c>
      <c r="C94">
        <v>1.3243</v>
      </c>
      <c r="D94">
        <v>0.82079999999999997</v>
      </c>
      <c r="E94">
        <v>1.0605</v>
      </c>
    </row>
    <row r="95" spans="1:5" x14ac:dyDescent="0.25">
      <c r="A95" t="s">
        <v>70</v>
      </c>
      <c r="B95" t="s">
        <v>91</v>
      </c>
      <c r="C95">
        <v>1.3243</v>
      </c>
      <c r="D95">
        <v>1.0833999999999999</v>
      </c>
      <c r="E95">
        <v>1.2962</v>
      </c>
    </row>
    <row r="96" spans="1:5" x14ac:dyDescent="0.25">
      <c r="A96" t="s">
        <v>70</v>
      </c>
      <c r="B96" t="s">
        <v>88</v>
      </c>
      <c r="C96">
        <v>1.3243</v>
      </c>
      <c r="D96">
        <v>1.2476</v>
      </c>
      <c r="E96">
        <v>1.2568999999999999</v>
      </c>
    </row>
    <row r="97" spans="1:5" x14ac:dyDescent="0.25">
      <c r="A97" t="s">
        <v>70</v>
      </c>
      <c r="B97" t="s">
        <v>85</v>
      </c>
      <c r="C97">
        <v>1.3243</v>
      </c>
      <c r="D97">
        <v>1.1491</v>
      </c>
      <c r="E97">
        <v>0.90339999999999998</v>
      </c>
    </row>
    <row r="98" spans="1:5" x14ac:dyDescent="0.25">
      <c r="A98" t="s">
        <v>70</v>
      </c>
      <c r="B98" t="s">
        <v>61</v>
      </c>
      <c r="C98">
        <v>1.3243</v>
      </c>
      <c r="D98">
        <v>1.0178</v>
      </c>
      <c r="E98">
        <v>0.78559999999999997</v>
      </c>
    </row>
    <row r="99" spans="1:5" x14ac:dyDescent="0.25">
      <c r="A99" t="s">
        <v>70</v>
      </c>
      <c r="B99" t="s">
        <v>109</v>
      </c>
      <c r="C99">
        <v>1.3243</v>
      </c>
      <c r="D99">
        <v>0.55810000000000004</v>
      </c>
      <c r="E99">
        <v>1.3748</v>
      </c>
    </row>
    <row r="100" spans="1:5" x14ac:dyDescent="0.25">
      <c r="A100" t="s">
        <v>89</v>
      </c>
      <c r="B100" t="s">
        <v>92</v>
      </c>
      <c r="C100">
        <v>1.4149</v>
      </c>
      <c r="D100">
        <v>0.82969999999999999</v>
      </c>
      <c r="E100">
        <v>1.4786999999999999</v>
      </c>
    </row>
    <row r="101" spans="1:5" x14ac:dyDescent="0.25">
      <c r="A101" t="s">
        <v>89</v>
      </c>
      <c r="B101" t="s">
        <v>87</v>
      </c>
      <c r="C101">
        <v>1.4149</v>
      </c>
      <c r="D101">
        <v>1.3828</v>
      </c>
      <c r="E101">
        <v>0.91</v>
      </c>
    </row>
    <row r="102" spans="1:5" x14ac:dyDescent="0.25">
      <c r="A102" t="s">
        <v>89</v>
      </c>
      <c r="B102" t="s">
        <v>115</v>
      </c>
      <c r="C102">
        <v>1.4149</v>
      </c>
      <c r="D102">
        <v>0.98329999999999995</v>
      </c>
      <c r="E102">
        <v>0.4929</v>
      </c>
    </row>
    <row r="103" spans="1:5" x14ac:dyDescent="0.25">
      <c r="A103" t="s">
        <v>89</v>
      </c>
      <c r="B103" t="s">
        <v>94</v>
      </c>
      <c r="C103">
        <v>1.4149</v>
      </c>
      <c r="D103">
        <v>0.82969999999999999</v>
      </c>
      <c r="E103">
        <v>1.365</v>
      </c>
    </row>
    <row r="104" spans="1:5" x14ac:dyDescent="0.25">
      <c r="A104" t="s">
        <v>89</v>
      </c>
      <c r="B104" t="s">
        <v>96</v>
      </c>
      <c r="C104">
        <v>1.4149</v>
      </c>
      <c r="D104">
        <v>0.86040000000000005</v>
      </c>
      <c r="E104">
        <v>1.2512000000000001</v>
      </c>
    </row>
    <row r="105" spans="1:5" x14ac:dyDescent="0.25">
      <c r="A105" t="s">
        <v>89</v>
      </c>
      <c r="B105" t="s">
        <v>120</v>
      </c>
      <c r="C105">
        <v>1.4149</v>
      </c>
      <c r="D105">
        <v>0.73750000000000004</v>
      </c>
      <c r="E105">
        <v>0.98580000000000001</v>
      </c>
    </row>
    <row r="106" spans="1:5" x14ac:dyDescent="0.25">
      <c r="A106" t="s">
        <v>89</v>
      </c>
      <c r="B106" t="s">
        <v>95</v>
      </c>
      <c r="C106">
        <v>1.4149</v>
      </c>
      <c r="D106">
        <v>1.3521000000000001</v>
      </c>
      <c r="E106">
        <v>1.1754</v>
      </c>
    </row>
    <row r="107" spans="1:5" x14ac:dyDescent="0.25">
      <c r="A107" t="s">
        <v>89</v>
      </c>
      <c r="B107" t="s">
        <v>116</v>
      </c>
      <c r="C107">
        <v>1.4149</v>
      </c>
      <c r="D107">
        <v>0.76819999999999999</v>
      </c>
      <c r="E107">
        <v>1.0237000000000001</v>
      </c>
    </row>
    <row r="108" spans="1:5" x14ac:dyDescent="0.25">
      <c r="A108" t="s">
        <v>89</v>
      </c>
      <c r="B108" t="s">
        <v>81</v>
      </c>
      <c r="C108">
        <v>1.4149</v>
      </c>
      <c r="D108">
        <v>1.2292000000000001</v>
      </c>
      <c r="E108">
        <v>0.75829999999999997</v>
      </c>
    </row>
    <row r="109" spans="1:5" x14ac:dyDescent="0.25">
      <c r="A109" t="s">
        <v>89</v>
      </c>
      <c r="B109" t="s">
        <v>125</v>
      </c>
      <c r="C109">
        <v>1.4149</v>
      </c>
      <c r="D109">
        <v>1.1062000000000001</v>
      </c>
      <c r="E109">
        <v>1.0237000000000001</v>
      </c>
    </row>
    <row r="110" spans="1:5" x14ac:dyDescent="0.25">
      <c r="A110" t="s">
        <v>89</v>
      </c>
      <c r="B110" t="s">
        <v>98</v>
      </c>
      <c r="C110">
        <v>1.4149</v>
      </c>
      <c r="D110">
        <v>0.76819999999999999</v>
      </c>
      <c r="E110">
        <v>0.94789999999999996</v>
      </c>
    </row>
    <row r="111" spans="1:5" x14ac:dyDescent="0.25">
      <c r="A111" t="s">
        <v>89</v>
      </c>
      <c r="B111" t="s">
        <v>121</v>
      </c>
      <c r="C111">
        <v>1.4149</v>
      </c>
      <c r="D111">
        <v>0.46089999999999998</v>
      </c>
      <c r="E111">
        <v>1.5925</v>
      </c>
    </row>
    <row r="112" spans="1:5" x14ac:dyDescent="0.25">
      <c r="A112" t="s">
        <v>89</v>
      </c>
      <c r="B112" t="s">
        <v>97</v>
      </c>
      <c r="C112">
        <v>1.4149</v>
      </c>
      <c r="D112">
        <v>1.8436999999999999</v>
      </c>
      <c r="E112">
        <v>0.4929</v>
      </c>
    </row>
    <row r="113" spans="1:5" x14ac:dyDescent="0.25">
      <c r="A113" t="s">
        <v>89</v>
      </c>
      <c r="B113" t="s">
        <v>330</v>
      </c>
      <c r="C113">
        <v>1.4149</v>
      </c>
      <c r="D113">
        <v>0.67600000000000005</v>
      </c>
      <c r="E113">
        <v>0.64459999999999995</v>
      </c>
    </row>
    <row r="114" spans="1:5" x14ac:dyDescent="0.25">
      <c r="A114" t="s">
        <v>89</v>
      </c>
      <c r="B114" t="s">
        <v>105</v>
      </c>
      <c r="C114">
        <v>1.4149</v>
      </c>
      <c r="D114">
        <v>0.61460000000000004</v>
      </c>
      <c r="E114">
        <v>1.2512000000000001</v>
      </c>
    </row>
    <row r="115" spans="1:5" x14ac:dyDescent="0.25">
      <c r="A115" t="s">
        <v>89</v>
      </c>
      <c r="B115" t="s">
        <v>127</v>
      </c>
      <c r="C115">
        <v>1.4149</v>
      </c>
      <c r="D115">
        <v>0.92190000000000005</v>
      </c>
      <c r="E115">
        <v>1.1754</v>
      </c>
    </row>
    <row r="116" spans="1:5" x14ac:dyDescent="0.25">
      <c r="A116" t="s">
        <v>89</v>
      </c>
      <c r="B116" t="s">
        <v>103</v>
      </c>
      <c r="C116">
        <v>1.4149</v>
      </c>
      <c r="D116">
        <v>0.8911</v>
      </c>
      <c r="E116">
        <v>1.1754</v>
      </c>
    </row>
    <row r="117" spans="1:5" x14ac:dyDescent="0.25">
      <c r="A117" t="s">
        <v>89</v>
      </c>
      <c r="B117" t="s">
        <v>104</v>
      </c>
      <c r="C117">
        <v>1.4149</v>
      </c>
      <c r="D117">
        <v>1.1677</v>
      </c>
      <c r="E117">
        <v>0.94789999999999996</v>
      </c>
    </row>
    <row r="118" spans="1:5" x14ac:dyDescent="0.25">
      <c r="A118" t="s">
        <v>89</v>
      </c>
      <c r="B118" t="s">
        <v>106</v>
      </c>
      <c r="C118">
        <v>1.4149</v>
      </c>
      <c r="D118">
        <v>1.3521000000000001</v>
      </c>
      <c r="E118">
        <v>0.60670000000000002</v>
      </c>
    </row>
    <row r="119" spans="1:5" x14ac:dyDescent="0.25">
      <c r="A119" t="s">
        <v>89</v>
      </c>
      <c r="B119" t="s">
        <v>122</v>
      </c>
      <c r="C119">
        <v>1.4149</v>
      </c>
      <c r="D119">
        <v>0.70679999999999998</v>
      </c>
      <c r="E119">
        <v>1.1375</v>
      </c>
    </row>
    <row r="120" spans="1:5" x14ac:dyDescent="0.25">
      <c r="A120" t="s">
        <v>89</v>
      </c>
      <c r="B120" t="s">
        <v>99</v>
      </c>
      <c r="C120">
        <v>1.4149</v>
      </c>
      <c r="D120">
        <v>1.0448</v>
      </c>
      <c r="E120">
        <v>0.83420000000000005</v>
      </c>
    </row>
    <row r="121" spans="1:5" x14ac:dyDescent="0.25">
      <c r="A121" t="s">
        <v>89</v>
      </c>
      <c r="B121" t="s">
        <v>349</v>
      </c>
      <c r="C121">
        <v>1.4149</v>
      </c>
      <c r="D121">
        <v>1.5057</v>
      </c>
      <c r="E121">
        <v>0.60670000000000002</v>
      </c>
    </row>
    <row r="122" spans="1:5" x14ac:dyDescent="0.25">
      <c r="A122" t="s">
        <v>89</v>
      </c>
      <c r="B122" t="s">
        <v>350</v>
      </c>
      <c r="C122">
        <v>1.4149</v>
      </c>
      <c r="D122">
        <v>0.98329999999999995</v>
      </c>
      <c r="E122">
        <v>1.2133</v>
      </c>
    </row>
    <row r="123" spans="1:5" x14ac:dyDescent="0.25">
      <c r="A123" t="s">
        <v>89</v>
      </c>
      <c r="B123" t="s">
        <v>367</v>
      </c>
      <c r="C123">
        <v>1.4149</v>
      </c>
      <c r="D123">
        <v>0.98329999999999995</v>
      </c>
      <c r="E123">
        <v>0.91</v>
      </c>
    </row>
    <row r="124" spans="1:5" x14ac:dyDescent="0.25">
      <c r="A124" t="s">
        <v>112</v>
      </c>
      <c r="B124" t="s">
        <v>90</v>
      </c>
      <c r="C124">
        <v>1.2826</v>
      </c>
      <c r="D124">
        <v>0.88139999999999996</v>
      </c>
      <c r="E124">
        <v>1.2286999999999999</v>
      </c>
    </row>
    <row r="125" spans="1:5" x14ac:dyDescent="0.25">
      <c r="A125" t="s">
        <v>112</v>
      </c>
      <c r="B125" t="s">
        <v>113</v>
      </c>
      <c r="C125">
        <v>1.2826</v>
      </c>
      <c r="D125">
        <v>0.98309999999999997</v>
      </c>
      <c r="E125">
        <v>0.7782</v>
      </c>
    </row>
    <row r="126" spans="1:5" x14ac:dyDescent="0.25">
      <c r="A126" t="s">
        <v>112</v>
      </c>
      <c r="B126" t="s">
        <v>117</v>
      </c>
      <c r="C126">
        <v>1.2826</v>
      </c>
      <c r="D126">
        <v>1.1187</v>
      </c>
      <c r="E126">
        <v>0.94199999999999995</v>
      </c>
    </row>
    <row r="127" spans="1:5" x14ac:dyDescent="0.25">
      <c r="A127" t="s">
        <v>112</v>
      </c>
      <c r="B127" t="s">
        <v>303</v>
      </c>
      <c r="C127">
        <v>1.2826</v>
      </c>
      <c r="D127">
        <v>1.1526000000000001</v>
      </c>
      <c r="E127">
        <v>0.86009999999999998</v>
      </c>
    </row>
    <row r="128" spans="1:5" x14ac:dyDescent="0.25">
      <c r="A128" t="s">
        <v>112</v>
      </c>
      <c r="B128" t="s">
        <v>119</v>
      </c>
      <c r="C128">
        <v>1.2826</v>
      </c>
      <c r="D128">
        <v>0.84750000000000003</v>
      </c>
      <c r="E128">
        <v>0.94199999999999995</v>
      </c>
    </row>
    <row r="129" spans="1:5" x14ac:dyDescent="0.25">
      <c r="A129" t="s">
        <v>112</v>
      </c>
      <c r="B129" t="s">
        <v>118</v>
      </c>
      <c r="C129">
        <v>1.2826</v>
      </c>
      <c r="D129">
        <v>1.0508999999999999</v>
      </c>
      <c r="E129">
        <v>1.2286999999999999</v>
      </c>
    </row>
    <row r="130" spans="1:5" x14ac:dyDescent="0.25">
      <c r="A130" t="s">
        <v>112</v>
      </c>
      <c r="B130" t="s">
        <v>107</v>
      </c>
      <c r="C130">
        <v>1.2826</v>
      </c>
      <c r="D130">
        <v>1.0848</v>
      </c>
      <c r="E130">
        <v>1.0648</v>
      </c>
    </row>
    <row r="131" spans="1:5" x14ac:dyDescent="0.25">
      <c r="A131" t="s">
        <v>112</v>
      </c>
      <c r="B131" t="s">
        <v>111</v>
      </c>
      <c r="C131">
        <v>1.2826</v>
      </c>
      <c r="D131">
        <v>0.9153</v>
      </c>
      <c r="E131">
        <v>1.2286999999999999</v>
      </c>
    </row>
    <row r="132" spans="1:5" x14ac:dyDescent="0.25">
      <c r="A132" t="s">
        <v>112</v>
      </c>
      <c r="B132" t="s">
        <v>93</v>
      </c>
      <c r="C132">
        <v>1.2826</v>
      </c>
      <c r="D132">
        <v>0.71189999999999998</v>
      </c>
      <c r="E132">
        <v>0.81910000000000005</v>
      </c>
    </row>
    <row r="133" spans="1:5" x14ac:dyDescent="0.25">
      <c r="A133" t="s">
        <v>112</v>
      </c>
      <c r="B133" t="s">
        <v>447</v>
      </c>
      <c r="C133">
        <v>1.2826</v>
      </c>
      <c r="D133">
        <v>0.81359999999999999</v>
      </c>
      <c r="E133">
        <v>1.0239</v>
      </c>
    </row>
    <row r="134" spans="1:5" x14ac:dyDescent="0.25">
      <c r="A134" t="s">
        <v>112</v>
      </c>
      <c r="B134" t="s">
        <v>124</v>
      </c>
      <c r="C134">
        <v>1.2826</v>
      </c>
      <c r="D134">
        <v>1.0508999999999999</v>
      </c>
      <c r="E134">
        <v>1.3106</v>
      </c>
    </row>
    <row r="135" spans="1:5" x14ac:dyDescent="0.25">
      <c r="A135" t="s">
        <v>112</v>
      </c>
      <c r="B135" t="s">
        <v>325</v>
      </c>
      <c r="C135">
        <v>1.2826</v>
      </c>
      <c r="D135">
        <v>0.9153</v>
      </c>
      <c r="E135">
        <v>1.4743999999999999</v>
      </c>
    </row>
    <row r="136" spans="1:5" x14ac:dyDescent="0.25">
      <c r="A136" t="s">
        <v>112</v>
      </c>
      <c r="B136" t="s">
        <v>126</v>
      </c>
      <c r="C136">
        <v>1.2826</v>
      </c>
      <c r="D136">
        <v>1.0848</v>
      </c>
      <c r="E136">
        <v>0.53239999999999998</v>
      </c>
    </row>
    <row r="137" spans="1:5" x14ac:dyDescent="0.25">
      <c r="A137" t="s">
        <v>112</v>
      </c>
      <c r="B137" t="s">
        <v>335</v>
      </c>
      <c r="C137">
        <v>1.2826</v>
      </c>
      <c r="D137">
        <v>1.2542</v>
      </c>
      <c r="E137">
        <v>1.2696000000000001</v>
      </c>
    </row>
    <row r="138" spans="1:5" x14ac:dyDescent="0.25">
      <c r="A138" t="s">
        <v>112</v>
      </c>
      <c r="B138" t="s">
        <v>128</v>
      </c>
      <c r="C138">
        <v>1.2826</v>
      </c>
      <c r="D138">
        <v>0.9153</v>
      </c>
      <c r="E138">
        <v>1.2286999999999999</v>
      </c>
    </row>
    <row r="139" spans="1:5" x14ac:dyDescent="0.25">
      <c r="A139" t="s">
        <v>112</v>
      </c>
      <c r="B139" t="s">
        <v>102</v>
      </c>
      <c r="C139">
        <v>1.2826</v>
      </c>
      <c r="D139">
        <v>1.0508999999999999</v>
      </c>
      <c r="E139">
        <v>0.81910000000000005</v>
      </c>
    </row>
    <row r="140" spans="1:5" x14ac:dyDescent="0.25">
      <c r="A140" t="s">
        <v>112</v>
      </c>
      <c r="B140" t="s">
        <v>108</v>
      </c>
      <c r="C140">
        <v>1.2826</v>
      </c>
      <c r="D140">
        <v>0.98309999999999997</v>
      </c>
      <c r="E140">
        <v>1.5563</v>
      </c>
    </row>
    <row r="141" spans="1:5" x14ac:dyDescent="0.25">
      <c r="A141" t="s">
        <v>112</v>
      </c>
      <c r="B141" t="s">
        <v>129</v>
      </c>
      <c r="C141">
        <v>1.2826</v>
      </c>
      <c r="D141">
        <v>0.94920000000000004</v>
      </c>
      <c r="E141">
        <v>0.94199999999999995</v>
      </c>
    </row>
    <row r="142" spans="1:5" x14ac:dyDescent="0.25">
      <c r="A142" t="s">
        <v>112</v>
      </c>
      <c r="B142" t="s">
        <v>130</v>
      </c>
      <c r="C142">
        <v>1.2826</v>
      </c>
      <c r="D142">
        <v>1.3559000000000001</v>
      </c>
      <c r="E142">
        <v>0.65529999999999999</v>
      </c>
    </row>
    <row r="143" spans="1:5" x14ac:dyDescent="0.25">
      <c r="A143" t="s">
        <v>112</v>
      </c>
      <c r="B143" t="s">
        <v>356</v>
      </c>
      <c r="C143">
        <v>1.2826</v>
      </c>
      <c r="D143">
        <v>1.0848</v>
      </c>
      <c r="E143">
        <v>0.65529999999999999</v>
      </c>
    </row>
    <row r="144" spans="1:5" x14ac:dyDescent="0.25">
      <c r="A144" t="s">
        <v>112</v>
      </c>
      <c r="B144" t="s">
        <v>358</v>
      </c>
      <c r="C144">
        <v>1.2826</v>
      </c>
      <c r="D144">
        <v>0.88139999999999996</v>
      </c>
      <c r="E144">
        <v>0.86009999999999998</v>
      </c>
    </row>
    <row r="145" spans="1:5" x14ac:dyDescent="0.25">
      <c r="A145" t="s">
        <v>112</v>
      </c>
      <c r="B145" t="s">
        <v>110</v>
      </c>
      <c r="C145">
        <v>1.2826</v>
      </c>
      <c r="D145">
        <v>1.0508999999999999</v>
      </c>
      <c r="E145">
        <v>0.9829</v>
      </c>
    </row>
    <row r="146" spans="1:5" x14ac:dyDescent="0.25">
      <c r="A146" t="s">
        <v>112</v>
      </c>
      <c r="B146" t="s">
        <v>131</v>
      </c>
      <c r="C146">
        <v>1.2826</v>
      </c>
      <c r="D146">
        <v>0.9153</v>
      </c>
      <c r="E146">
        <v>0.81910000000000005</v>
      </c>
    </row>
    <row r="147" spans="1:5" x14ac:dyDescent="0.25">
      <c r="A147" t="s">
        <v>112</v>
      </c>
      <c r="B147" t="s">
        <v>132</v>
      </c>
      <c r="C147">
        <v>1.2826</v>
      </c>
      <c r="D147">
        <v>0.94920000000000004</v>
      </c>
      <c r="E147">
        <v>0.7782</v>
      </c>
    </row>
    <row r="148" spans="1:5" x14ac:dyDescent="0.25">
      <c r="A148" t="s">
        <v>134</v>
      </c>
      <c r="B148" t="s">
        <v>290</v>
      </c>
      <c r="C148">
        <v>1.5399</v>
      </c>
      <c r="D148">
        <v>0.87529999999999997</v>
      </c>
      <c r="E148">
        <v>1.2522</v>
      </c>
    </row>
    <row r="149" spans="1:5" x14ac:dyDescent="0.25">
      <c r="A149" t="s">
        <v>134</v>
      </c>
      <c r="B149" t="s">
        <v>292</v>
      </c>
      <c r="C149">
        <v>1.5399</v>
      </c>
      <c r="D149">
        <v>0.98819999999999997</v>
      </c>
      <c r="E149">
        <v>1.0783</v>
      </c>
    </row>
    <row r="150" spans="1:5" x14ac:dyDescent="0.25">
      <c r="A150" t="s">
        <v>134</v>
      </c>
      <c r="B150" t="s">
        <v>298</v>
      </c>
      <c r="C150">
        <v>1.5399</v>
      </c>
      <c r="D150">
        <v>0.98819999999999997</v>
      </c>
      <c r="E150">
        <v>1.0435000000000001</v>
      </c>
    </row>
    <row r="151" spans="1:5" x14ac:dyDescent="0.25">
      <c r="A151" t="s">
        <v>134</v>
      </c>
      <c r="B151" t="s">
        <v>300</v>
      </c>
      <c r="C151">
        <v>1.5399</v>
      </c>
      <c r="D151">
        <v>0.62119999999999997</v>
      </c>
      <c r="E151">
        <v>0.66090000000000004</v>
      </c>
    </row>
    <row r="152" spans="1:5" x14ac:dyDescent="0.25">
      <c r="A152" t="s">
        <v>134</v>
      </c>
      <c r="B152" t="s">
        <v>444</v>
      </c>
      <c r="C152">
        <v>1.5399</v>
      </c>
      <c r="D152">
        <v>0.98819999999999997</v>
      </c>
      <c r="E152">
        <v>0.8</v>
      </c>
    </row>
    <row r="153" spans="1:5" x14ac:dyDescent="0.25">
      <c r="A153" t="s">
        <v>134</v>
      </c>
      <c r="B153" t="s">
        <v>306</v>
      </c>
      <c r="C153">
        <v>1.5399</v>
      </c>
      <c r="D153">
        <v>1.3552999999999999</v>
      </c>
      <c r="E153">
        <v>0.93910000000000005</v>
      </c>
    </row>
    <row r="154" spans="1:5" x14ac:dyDescent="0.25">
      <c r="A154" t="s">
        <v>134</v>
      </c>
      <c r="B154" t="s">
        <v>310</v>
      </c>
      <c r="C154">
        <v>1.5399</v>
      </c>
      <c r="D154">
        <v>0.93169999999999997</v>
      </c>
      <c r="E154">
        <v>1.1826000000000001</v>
      </c>
    </row>
    <row r="155" spans="1:5" x14ac:dyDescent="0.25">
      <c r="A155" t="s">
        <v>134</v>
      </c>
      <c r="B155" t="s">
        <v>472</v>
      </c>
      <c r="C155">
        <v>1.5399</v>
      </c>
      <c r="D155">
        <v>1.1294</v>
      </c>
      <c r="E155">
        <v>1.4609000000000001</v>
      </c>
    </row>
    <row r="156" spans="1:5" x14ac:dyDescent="0.25">
      <c r="A156" t="s">
        <v>134</v>
      </c>
      <c r="B156" t="s">
        <v>445</v>
      </c>
      <c r="C156">
        <v>1.5399</v>
      </c>
      <c r="D156">
        <v>0.93169999999999997</v>
      </c>
      <c r="E156">
        <v>0.76519999999999999</v>
      </c>
    </row>
    <row r="157" spans="1:5" x14ac:dyDescent="0.25">
      <c r="A157" t="s">
        <v>134</v>
      </c>
      <c r="B157" t="s">
        <v>471</v>
      </c>
      <c r="C157">
        <v>1.5399</v>
      </c>
      <c r="D157">
        <v>0.96</v>
      </c>
      <c r="E157">
        <v>1.0086999999999999</v>
      </c>
    </row>
    <row r="158" spans="1:5" x14ac:dyDescent="0.25">
      <c r="A158" t="s">
        <v>134</v>
      </c>
      <c r="B158" t="s">
        <v>324</v>
      </c>
      <c r="C158">
        <v>1.5399</v>
      </c>
      <c r="D158">
        <v>0.93169999999999997</v>
      </c>
      <c r="E158">
        <v>0.8</v>
      </c>
    </row>
    <row r="159" spans="1:5" x14ac:dyDescent="0.25">
      <c r="A159" t="s">
        <v>134</v>
      </c>
      <c r="B159" t="s">
        <v>135</v>
      </c>
      <c r="C159">
        <v>1.5399</v>
      </c>
      <c r="D159">
        <v>0.76229999999999998</v>
      </c>
      <c r="E159">
        <v>0.90429999999999999</v>
      </c>
    </row>
    <row r="160" spans="1:5" x14ac:dyDescent="0.25">
      <c r="A160" t="s">
        <v>134</v>
      </c>
      <c r="B160" t="s">
        <v>470</v>
      </c>
      <c r="C160">
        <v>1.5399</v>
      </c>
      <c r="D160">
        <v>0.67759999999999998</v>
      </c>
      <c r="E160">
        <v>1.5304</v>
      </c>
    </row>
    <row r="161" spans="1:5" x14ac:dyDescent="0.25">
      <c r="A161" t="s">
        <v>134</v>
      </c>
      <c r="B161" t="s">
        <v>338</v>
      </c>
      <c r="C161">
        <v>1.5399</v>
      </c>
      <c r="D161">
        <v>1.5246999999999999</v>
      </c>
      <c r="E161">
        <v>0.41739999999999999</v>
      </c>
    </row>
    <row r="162" spans="1:5" x14ac:dyDescent="0.25">
      <c r="A162" t="s">
        <v>134</v>
      </c>
      <c r="B162" t="s">
        <v>133</v>
      </c>
      <c r="C162">
        <v>1.5399</v>
      </c>
      <c r="D162">
        <v>1.0447</v>
      </c>
      <c r="E162">
        <v>1.0435000000000001</v>
      </c>
    </row>
    <row r="163" spans="1:5" x14ac:dyDescent="0.25">
      <c r="A163" t="s">
        <v>134</v>
      </c>
      <c r="B163" t="s">
        <v>114</v>
      </c>
      <c r="C163">
        <v>1.5399</v>
      </c>
      <c r="D163">
        <v>0.93169999999999997</v>
      </c>
      <c r="E163">
        <v>1.4957</v>
      </c>
    </row>
    <row r="164" spans="1:5" x14ac:dyDescent="0.25">
      <c r="A164" t="s">
        <v>134</v>
      </c>
      <c r="B164" t="s">
        <v>352</v>
      </c>
      <c r="C164">
        <v>1.5399</v>
      </c>
      <c r="D164">
        <v>1.0164</v>
      </c>
      <c r="E164">
        <v>0.93910000000000005</v>
      </c>
    </row>
    <row r="165" spans="1:5" x14ac:dyDescent="0.25">
      <c r="A165" t="s">
        <v>134</v>
      </c>
      <c r="B165" t="s">
        <v>123</v>
      </c>
      <c r="C165">
        <v>1.5399</v>
      </c>
      <c r="D165">
        <v>0.90349999999999997</v>
      </c>
      <c r="E165">
        <v>0.66090000000000004</v>
      </c>
    </row>
    <row r="166" spans="1:5" x14ac:dyDescent="0.25">
      <c r="A166" t="s">
        <v>134</v>
      </c>
      <c r="B166" t="s">
        <v>360</v>
      </c>
      <c r="C166">
        <v>1.5399</v>
      </c>
      <c r="D166">
        <v>1.0164</v>
      </c>
      <c r="E166">
        <v>1.4260999999999999</v>
      </c>
    </row>
    <row r="167" spans="1:5" x14ac:dyDescent="0.25">
      <c r="A167" t="s">
        <v>134</v>
      </c>
      <c r="B167" t="s">
        <v>365</v>
      </c>
      <c r="C167">
        <v>1.5399</v>
      </c>
      <c r="D167">
        <v>0.98819999999999997</v>
      </c>
      <c r="E167">
        <v>1.113</v>
      </c>
    </row>
    <row r="168" spans="1:5" x14ac:dyDescent="0.25">
      <c r="A168" t="s">
        <v>134</v>
      </c>
      <c r="B168" t="s">
        <v>366</v>
      </c>
      <c r="C168">
        <v>1.5399</v>
      </c>
      <c r="D168">
        <v>1.0729</v>
      </c>
      <c r="E168">
        <v>0.83479999999999999</v>
      </c>
    </row>
    <row r="169" spans="1:5" x14ac:dyDescent="0.25">
      <c r="A169" t="s">
        <v>134</v>
      </c>
      <c r="B169" t="s">
        <v>136</v>
      </c>
      <c r="C169">
        <v>1.5399</v>
      </c>
      <c r="D169">
        <v>2.0893999999999999</v>
      </c>
      <c r="E169">
        <v>0.66090000000000004</v>
      </c>
    </row>
    <row r="170" spans="1:5" x14ac:dyDescent="0.25">
      <c r="A170" t="s">
        <v>134</v>
      </c>
      <c r="B170" t="s">
        <v>446</v>
      </c>
      <c r="C170">
        <v>1.5399</v>
      </c>
      <c r="D170">
        <v>0.50819999999999999</v>
      </c>
      <c r="E170">
        <v>0.86960000000000004</v>
      </c>
    </row>
    <row r="171" spans="1:5" x14ac:dyDescent="0.25">
      <c r="A171" t="s">
        <v>134</v>
      </c>
      <c r="B171" t="s">
        <v>473</v>
      </c>
      <c r="C171">
        <v>1.5399</v>
      </c>
      <c r="D171">
        <v>0.76229999999999998</v>
      </c>
      <c r="E171">
        <v>1.113</v>
      </c>
    </row>
    <row r="172" spans="1:5" x14ac:dyDescent="0.25">
      <c r="A172" t="s">
        <v>19</v>
      </c>
      <c r="B172" t="s">
        <v>146</v>
      </c>
      <c r="C172">
        <v>1.4805999999999999</v>
      </c>
      <c r="D172">
        <v>0.3377</v>
      </c>
      <c r="E172">
        <v>1.2605</v>
      </c>
    </row>
    <row r="173" spans="1:5" x14ac:dyDescent="0.25">
      <c r="A173" t="s">
        <v>19</v>
      </c>
      <c r="B173" t="s">
        <v>139</v>
      </c>
      <c r="C173">
        <v>1.4805999999999999</v>
      </c>
      <c r="D173">
        <v>0.6754</v>
      </c>
      <c r="E173">
        <v>1.4705999999999999</v>
      </c>
    </row>
    <row r="174" spans="1:5" x14ac:dyDescent="0.25">
      <c r="A174" t="s">
        <v>19</v>
      </c>
      <c r="B174" t="s">
        <v>150</v>
      </c>
      <c r="C174">
        <v>1.4805999999999999</v>
      </c>
      <c r="D174">
        <v>0.63790000000000002</v>
      </c>
      <c r="E174">
        <v>1.0504</v>
      </c>
    </row>
    <row r="175" spans="1:5" x14ac:dyDescent="0.25">
      <c r="A175" t="s">
        <v>19</v>
      </c>
      <c r="B175" t="s">
        <v>233</v>
      </c>
      <c r="C175">
        <v>1.4805999999999999</v>
      </c>
      <c r="D175">
        <v>0.86299999999999999</v>
      </c>
      <c r="E175">
        <v>1.0084</v>
      </c>
    </row>
    <row r="176" spans="1:5" x14ac:dyDescent="0.25">
      <c r="A176" t="s">
        <v>19</v>
      </c>
      <c r="B176" t="s">
        <v>152</v>
      </c>
      <c r="C176">
        <v>1.4805999999999999</v>
      </c>
      <c r="D176">
        <v>0.6754</v>
      </c>
      <c r="E176">
        <v>1.1765000000000001</v>
      </c>
    </row>
    <row r="177" spans="1:5" x14ac:dyDescent="0.25">
      <c r="A177" t="s">
        <v>19</v>
      </c>
      <c r="B177" t="s">
        <v>236</v>
      </c>
      <c r="C177">
        <v>1.4805999999999999</v>
      </c>
      <c r="D177">
        <v>1.4258</v>
      </c>
      <c r="E177">
        <v>0.54620000000000002</v>
      </c>
    </row>
    <row r="178" spans="1:5" x14ac:dyDescent="0.25">
      <c r="A178" t="s">
        <v>19</v>
      </c>
      <c r="B178" t="s">
        <v>241</v>
      </c>
      <c r="C178">
        <v>1.4805999999999999</v>
      </c>
      <c r="D178">
        <v>1.4258</v>
      </c>
      <c r="E178">
        <v>1.0084</v>
      </c>
    </row>
    <row r="179" spans="1:5" x14ac:dyDescent="0.25">
      <c r="A179" t="s">
        <v>19</v>
      </c>
      <c r="B179" t="s">
        <v>331</v>
      </c>
      <c r="C179">
        <v>1.4805999999999999</v>
      </c>
      <c r="D179">
        <v>0.90049999999999997</v>
      </c>
      <c r="E179">
        <v>0.84040000000000004</v>
      </c>
    </row>
    <row r="180" spans="1:5" x14ac:dyDescent="0.25">
      <c r="A180" t="s">
        <v>19</v>
      </c>
      <c r="B180" t="s">
        <v>243</v>
      </c>
      <c r="C180">
        <v>1.4805999999999999</v>
      </c>
      <c r="D180">
        <v>1.2007000000000001</v>
      </c>
      <c r="E180">
        <v>0.79830000000000001</v>
      </c>
    </row>
    <row r="181" spans="1:5" x14ac:dyDescent="0.25">
      <c r="A181" t="s">
        <v>19</v>
      </c>
      <c r="B181" t="s">
        <v>137</v>
      </c>
      <c r="C181">
        <v>1.4805999999999999</v>
      </c>
      <c r="D181">
        <v>1.2758</v>
      </c>
      <c r="E181">
        <v>0.9244</v>
      </c>
    </row>
    <row r="182" spans="1:5" x14ac:dyDescent="0.25">
      <c r="A182" t="s">
        <v>19</v>
      </c>
      <c r="B182" t="s">
        <v>21</v>
      </c>
      <c r="C182">
        <v>1.4805999999999999</v>
      </c>
      <c r="D182">
        <v>1.3508</v>
      </c>
      <c r="E182">
        <v>1.3025</v>
      </c>
    </row>
    <row r="183" spans="1:5" x14ac:dyDescent="0.25">
      <c r="A183" t="s">
        <v>19</v>
      </c>
      <c r="B183" t="s">
        <v>20</v>
      </c>
      <c r="C183">
        <v>1.4805999999999999</v>
      </c>
      <c r="D183">
        <v>1.0130999999999999</v>
      </c>
      <c r="E183">
        <v>1.0925</v>
      </c>
    </row>
    <row r="184" spans="1:5" x14ac:dyDescent="0.25">
      <c r="A184" t="s">
        <v>19</v>
      </c>
      <c r="B184" t="s">
        <v>235</v>
      </c>
      <c r="C184">
        <v>1.4805999999999999</v>
      </c>
      <c r="D184">
        <v>0.71289999999999998</v>
      </c>
      <c r="E184">
        <v>1.0925</v>
      </c>
    </row>
    <row r="185" spans="1:5" x14ac:dyDescent="0.25">
      <c r="A185" t="s">
        <v>19</v>
      </c>
      <c r="B185" t="s">
        <v>237</v>
      </c>
      <c r="C185">
        <v>1.4805999999999999</v>
      </c>
      <c r="D185">
        <v>0.78800000000000003</v>
      </c>
      <c r="E185">
        <v>0.71430000000000005</v>
      </c>
    </row>
    <row r="186" spans="1:5" x14ac:dyDescent="0.25">
      <c r="A186" t="s">
        <v>19</v>
      </c>
      <c r="B186" t="s">
        <v>140</v>
      </c>
      <c r="C186">
        <v>1.4805999999999999</v>
      </c>
      <c r="D186">
        <v>1.6134999999999999</v>
      </c>
      <c r="E186">
        <v>0.9244</v>
      </c>
    </row>
    <row r="187" spans="1:5" x14ac:dyDescent="0.25">
      <c r="A187" t="s">
        <v>19</v>
      </c>
      <c r="B187" t="s">
        <v>242</v>
      </c>
      <c r="C187">
        <v>1.4805999999999999</v>
      </c>
      <c r="D187">
        <v>1.0130999999999999</v>
      </c>
      <c r="E187">
        <v>0.84040000000000004</v>
      </c>
    </row>
    <row r="188" spans="1:5" x14ac:dyDescent="0.25">
      <c r="A188" t="s">
        <v>19</v>
      </c>
      <c r="B188" t="s">
        <v>234</v>
      </c>
      <c r="C188">
        <v>1.4805999999999999</v>
      </c>
      <c r="D188">
        <v>1.5384</v>
      </c>
      <c r="E188">
        <v>0.58819999999999995</v>
      </c>
    </row>
    <row r="189" spans="1:5" x14ac:dyDescent="0.25">
      <c r="A189" t="s">
        <v>19</v>
      </c>
      <c r="B189" t="s">
        <v>239</v>
      </c>
      <c r="C189">
        <v>1.4805999999999999</v>
      </c>
      <c r="D189">
        <v>0.90049999999999997</v>
      </c>
      <c r="E189">
        <v>1.0504</v>
      </c>
    </row>
    <row r="190" spans="1:5" x14ac:dyDescent="0.25">
      <c r="A190" t="s">
        <v>19</v>
      </c>
      <c r="B190" t="s">
        <v>142</v>
      </c>
      <c r="C190">
        <v>1.4805999999999999</v>
      </c>
      <c r="D190">
        <v>0.97560000000000002</v>
      </c>
      <c r="E190">
        <v>1.0925</v>
      </c>
    </row>
    <row r="191" spans="1:5" x14ac:dyDescent="0.25">
      <c r="A191" t="s">
        <v>19</v>
      </c>
      <c r="B191" t="s">
        <v>144</v>
      </c>
      <c r="C191">
        <v>1.4805999999999999</v>
      </c>
      <c r="D191">
        <v>0.6754</v>
      </c>
      <c r="E191">
        <v>1.2184999999999999</v>
      </c>
    </row>
    <row r="192" spans="1:5" x14ac:dyDescent="0.25">
      <c r="A192" t="s">
        <v>141</v>
      </c>
      <c r="B192" t="s">
        <v>148</v>
      </c>
      <c r="C192">
        <v>1.3167</v>
      </c>
      <c r="D192">
        <v>0.80169999999999997</v>
      </c>
      <c r="E192">
        <v>1.0204</v>
      </c>
    </row>
    <row r="193" spans="1:5" x14ac:dyDescent="0.25">
      <c r="A193" t="s">
        <v>141</v>
      </c>
      <c r="B193" t="s">
        <v>466</v>
      </c>
      <c r="C193">
        <v>1.3167</v>
      </c>
      <c r="D193">
        <v>0.71730000000000005</v>
      </c>
      <c r="E193">
        <v>0.91839999999999999</v>
      </c>
    </row>
    <row r="194" spans="1:5" x14ac:dyDescent="0.25">
      <c r="A194" t="s">
        <v>141</v>
      </c>
      <c r="B194" t="s">
        <v>427</v>
      </c>
      <c r="C194">
        <v>1.3167</v>
      </c>
      <c r="D194">
        <v>1.0548</v>
      </c>
      <c r="E194">
        <v>0.71430000000000005</v>
      </c>
    </row>
    <row r="195" spans="1:5" x14ac:dyDescent="0.25">
      <c r="A195" t="s">
        <v>141</v>
      </c>
      <c r="B195" t="s">
        <v>238</v>
      </c>
      <c r="C195">
        <v>1.3167</v>
      </c>
      <c r="D195">
        <v>1.1814</v>
      </c>
      <c r="E195">
        <v>0.4592</v>
      </c>
    </row>
    <row r="196" spans="1:5" x14ac:dyDescent="0.25">
      <c r="A196" t="s">
        <v>141</v>
      </c>
      <c r="B196" t="s">
        <v>147</v>
      </c>
      <c r="C196">
        <v>1.3167</v>
      </c>
      <c r="D196">
        <v>1.3080000000000001</v>
      </c>
      <c r="E196">
        <v>0.76529999999999998</v>
      </c>
    </row>
    <row r="197" spans="1:5" x14ac:dyDescent="0.25">
      <c r="A197" t="s">
        <v>141</v>
      </c>
      <c r="B197" t="s">
        <v>311</v>
      </c>
      <c r="C197">
        <v>1.3167</v>
      </c>
      <c r="D197">
        <v>0.84389999999999998</v>
      </c>
      <c r="E197">
        <v>0.81630000000000003</v>
      </c>
    </row>
    <row r="198" spans="1:5" x14ac:dyDescent="0.25">
      <c r="A198" t="s">
        <v>141</v>
      </c>
      <c r="B198" t="s">
        <v>143</v>
      </c>
      <c r="C198">
        <v>1.3167</v>
      </c>
      <c r="D198">
        <v>0.80169999999999997</v>
      </c>
      <c r="E198">
        <v>0.71430000000000005</v>
      </c>
    </row>
    <row r="199" spans="1:5" x14ac:dyDescent="0.25">
      <c r="A199" t="s">
        <v>141</v>
      </c>
      <c r="B199" t="s">
        <v>153</v>
      </c>
      <c r="C199">
        <v>1.3167</v>
      </c>
      <c r="D199">
        <v>1.0125999999999999</v>
      </c>
      <c r="E199">
        <v>1.2244999999999999</v>
      </c>
    </row>
    <row r="200" spans="1:5" x14ac:dyDescent="0.25">
      <c r="A200" t="s">
        <v>141</v>
      </c>
      <c r="B200" t="s">
        <v>467</v>
      </c>
      <c r="C200">
        <v>1.3167</v>
      </c>
      <c r="D200">
        <v>1.0548</v>
      </c>
      <c r="E200">
        <v>1.2244999999999999</v>
      </c>
    </row>
    <row r="201" spans="1:5" x14ac:dyDescent="0.25">
      <c r="A201" t="s">
        <v>141</v>
      </c>
      <c r="B201" t="s">
        <v>149</v>
      </c>
      <c r="C201">
        <v>1.3167</v>
      </c>
      <c r="D201">
        <v>0.92820000000000003</v>
      </c>
      <c r="E201">
        <v>0.4592</v>
      </c>
    </row>
    <row r="202" spans="1:5" x14ac:dyDescent="0.25">
      <c r="A202" t="s">
        <v>141</v>
      </c>
      <c r="B202" t="s">
        <v>244</v>
      </c>
      <c r="C202">
        <v>1.3167</v>
      </c>
      <c r="D202">
        <v>1.0548</v>
      </c>
      <c r="E202">
        <v>0.6633</v>
      </c>
    </row>
    <row r="203" spans="1:5" x14ac:dyDescent="0.25">
      <c r="A203" t="s">
        <v>141</v>
      </c>
      <c r="B203" t="s">
        <v>138</v>
      </c>
      <c r="C203">
        <v>1.3167</v>
      </c>
      <c r="D203">
        <v>1.0125999999999999</v>
      </c>
      <c r="E203">
        <v>1.1224000000000001</v>
      </c>
    </row>
    <row r="204" spans="1:5" x14ac:dyDescent="0.25">
      <c r="A204" t="s">
        <v>141</v>
      </c>
      <c r="B204" t="s">
        <v>151</v>
      </c>
      <c r="C204">
        <v>1.3167</v>
      </c>
      <c r="D204">
        <v>0.8861</v>
      </c>
      <c r="E204">
        <v>1.6837</v>
      </c>
    </row>
    <row r="205" spans="1:5" x14ac:dyDescent="0.25">
      <c r="A205" t="s">
        <v>141</v>
      </c>
      <c r="B205" t="s">
        <v>157</v>
      </c>
      <c r="C205">
        <v>1.3167</v>
      </c>
      <c r="D205">
        <v>0.97040000000000004</v>
      </c>
      <c r="E205">
        <v>1.1224000000000001</v>
      </c>
    </row>
    <row r="206" spans="1:5" x14ac:dyDescent="0.25">
      <c r="A206" t="s">
        <v>141</v>
      </c>
      <c r="B206" t="s">
        <v>155</v>
      </c>
      <c r="C206">
        <v>1.3167</v>
      </c>
      <c r="D206">
        <v>0.80169999999999997</v>
      </c>
      <c r="E206">
        <v>1.3774999999999999</v>
      </c>
    </row>
    <row r="207" spans="1:5" x14ac:dyDescent="0.25">
      <c r="A207" t="s">
        <v>141</v>
      </c>
      <c r="B207" t="s">
        <v>428</v>
      </c>
      <c r="C207">
        <v>1.3167</v>
      </c>
      <c r="D207">
        <v>1.1392</v>
      </c>
      <c r="E207">
        <v>1.0713999999999999</v>
      </c>
    </row>
    <row r="208" spans="1:5" x14ac:dyDescent="0.25">
      <c r="A208" t="s">
        <v>141</v>
      </c>
      <c r="B208" t="s">
        <v>154</v>
      </c>
      <c r="C208">
        <v>1.3167</v>
      </c>
      <c r="D208">
        <v>0.67510000000000003</v>
      </c>
      <c r="E208">
        <v>1.2244999999999999</v>
      </c>
    </row>
    <row r="209" spans="1:5" x14ac:dyDescent="0.25">
      <c r="A209" t="s">
        <v>141</v>
      </c>
      <c r="B209" t="s">
        <v>145</v>
      </c>
      <c r="C209">
        <v>1.3167</v>
      </c>
      <c r="D209">
        <v>1.3080000000000001</v>
      </c>
      <c r="E209">
        <v>0.86729999999999996</v>
      </c>
    </row>
    <row r="210" spans="1:5" x14ac:dyDescent="0.25">
      <c r="A210" t="s">
        <v>141</v>
      </c>
      <c r="B210" t="s">
        <v>240</v>
      </c>
      <c r="C210">
        <v>1.3167</v>
      </c>
      <c r="D210">
        <v>1.3502000000000001</v>
      </c>
      <c r="E210">
        <v>1.3774999999999999</v>
      </c>
    </row>
    <row r="211" spans="1:5" x14ac:dyDescent="0.25">
      <c r="A211" t="s">
        <v>141</v>
      </c>
      <c r="B211" t="s">
        <v>156</v>
      </c>
      <c r="C211">
        <v>1.3167</v>
      </c>
      <c r="D211">
        <v>1.097</v>
      </c>
      <c r="E211">
        <v>1.1735</v>
      </c>
    </row>
    <row r="212" spans="1:5" x14ac:dyDescent="0.25">
      <c r="A212" t="s">
        <v>448</v>
      </c>
      <c r="B212" t="s">
        <v>456</v>
      </c>
      <c r="C212">
        <v>1.2833000000000001</v>
      </c>
      <c r="D212">
        <v>1.7316</v>
      </c>
      <c r="E212">
        <v>0.36459999999999998</v>
      </c>
    </row>
    <row r="213" spans="1:5" x14ac:dyDescent="0.25">
      <c r="A213" t="s">
        <v>448</v>
      </c>
      <c r="B213" t="s">
        <v>460</v>
      </c>
      <c r="C213">
        <v>1.2833000000000001</v>
      </c>
      <c r="D213">
        <v>1.4719</v>
      </c>
      <c r="E213">
        <v>0.88539999999999996</v>
      </c>
    </row>
    <row r="214" spans="1:5" x14ac:dyDescent="0.25">
      <c r="A214" t="s">
        <v>448</v>
      </c>
      <c r="B214" t="s">
        <v>450</v>
      </c>
      <c r="C214">
        <v>1.2833000000000001</v>
      </c>
      <c r="D214">
        <v>0.68759999999999999</v>
      </c>
      <c r="E214">
        <v>0.55149999999999999</v>
      </c>
    </row>
    <row r="215" spans="1:5" x14ac:dyDescent="0.25">
      <c r="A215" t="s">
        <v>448</v>
      </c>
      <c r="B215" t="s">
        <v>459</v>
      </c>
      <c r="C215">
        <v>1.2833000000000001</v>
      </c>
      <c r="D215">
        <v>0.91679999999999995</v>
      </c>
      <c r="E215">
        <v>0.77200000000000002</v>
      </c>
    </row>
    <row r="216" spans="1:5" x14ac:dyDescent="0.25">
      <c r="A216" t="s">
        <v>448</v>
      </c>
      <c r="B216" t="s">
        <v>455</v>
      </c>
      <c r="C216">
        <v>1.2833000000000001</v>
      </c>
      <c r="D216">
        <v>0.82789999999999997</v>
      </c>
      <c r="E216">
        <v>1.2889999999999999</v>
      </c>
    </row>
    <row r="217" spans="1:5" x14ac:dyDescent="0.25">
      <c r="A217" t="s">
        <v>448</v>
      </c>
      <c r="B217" t="s">
        <v>457</v>
      </c>
      <c r="C217">
        <v>1.2833000000000001</v>
      </c>
      <c r="D217">
        <v>0.58440000000000003</v>
      </c>
      <c r="E217">
        <v>1.2889999999999999</v>
      </c>
    </row>
    <row r="218" spans="1:5" x14ac:dyDescent="0.25">
      <c r="A218" t="s">
        <v>448</v>
      </c>
      <c r="B218" t="s">
        <v>453</v>
      </c>
      <c r="C218">
        <v>1.2833000000000001</v>
      </c>
      <c r="D218">
        <v>0.6331</v>
      </c>
      <c r="E218">
        <v>1.5234000000000001</v>
      </c>
    </row>
    <row r="219" spans="1:5" x14ac:dyDescent="0.25">
      <c r="A219" t="s">
        <v>448</v>
      </c>
      <c r="B219" t="s">
        <v>491</v>
      </c>
      <c r="C219">
        <v>1.2833000000000001</v>
      </c>
      <c r="D219">
        <v>0.73050000000000004</v>
      </c>
      <c r="E219">
        <v>1.1718</v>
      </c>
    </row>
    <row r="220" spans="1:5" x14ac:dyDescent="0.25">
      <c r="A220" t="s">
        <v>448</v>
      </c>
      <c r="B220" t="s">
        <v>461</v>
      </c>
      <c r="C220">
        <v>1.2833000000000001</v>
      </c>
      <c r="D220">
        <v>0.64170000000000005</v>
      </c>
      <c r="E220">
        <v>1.2132000000000001</v>
      </c>
    </row>
    <row r="221" spans="1:5" x14ac:dyDescent="0.25">
      <c r="A221" t="s">
        <v>448</v>
      </c>
      <c r="B221" t="s">
        <v>458</v>
      </c>
      <c r="C221">
        <v>1.2833000000000001</v>
      </c>
      <c r="D221">
        <v>1.8614999999999999</v>
      </c>
      <c r="E221">
        <v>0.625</v>
      </c>
    </row>
    <row r="222" spans="1:5" x14ac:dyDescent="0.25">
      <c r="A222" t="s">
        <v>448</v>
      </c>
      <c r="B222" t="s">
        <v>451</v>
      </c>
      <c r="C222">
        <v>1.2833000000000001</v>
      </c>
      <c r="D222">
        <v>0.99570000000000003</v>
      </c>
      <c r="E222">
        <v>0.41670000000000001</v>
      </c>
    </row>
    <row r="223" spans="1:5" x14ac:dyDescent="0.25">
      <c r="A223" t="s">
        <v>448</v>
      </c>
      <c r="B223" t="s">
        <v>449</v>
      </c>
      <c r="C223">
        <v>1.2833000000000001</v>
      </c>
      <c r="D223">
        <v>0.59589999999999999</v>
      </c>
      <c r="E223">
        <v>1.3786</v>
      </c>
    </row>
    <row r="224" spans="1:5" x14ac:dyDescent="0.25">
      <c r="A224" t="s">
        <v>448</v>
      </c>
      <c r="B224" t="s">
        <v>454</v>
      </c>
      <c r="C224">
        <v>1.2833000000000001</v>
      </c>
      <c r="D224">
        <v>1.3853</v>
      </c>
      <c r="E224">
        <v>0.78120000000000001</v>
      </c>
    </row>
    <row r="225" spans="1:5" x14ac:dyDescent="0.25">
      <c r="A225" t="s">
        <v>448</v>
      </c>
      <c r="B225" t="s">
        <v>452</v>
      </c>
      <c r="C225">
        <v>1.2833000000000001</v>
      </c>
      <c r="D225">
        <v>0.7359</v>
      </c>
      <c r="E225">
        <v>1.8749</v>
      </c>
    </row>
    <row r="226" spans="1:5" x14ac:dyDescent="0.25">
      <c r="A226" t="s">
        <v>22</v>
      </c>
      <c r="B226" t="s">
        <v>250</v>
      </c>
      <c r="C226">
        <v>1.4</v>
      </c>
      <c r="D226">
        <v>1.3095000000000001</v>
      </c>
      <c r="E226">
        <v>1.1852</v>
      </c>
    </row>
    <row r="227" spans="1:5" x14ac:dyDescent="0.25">
      <c r="A227" t="s">
        <v>22</v>
      </c>
      <c r="B227" t="s">
        <v>158</v>
      </c>
      <c r="C227">
        <v>1.4</v>
      </c>
      <c r="D227">
        <v>0.873</v>
      </c>
      <c r="E227">
        <v>0.59260000000000002</v>
      </c>
    </row>
    <row r="228" spans="1:5" x14ac:dyDescent="0.25">
      <c r="A228" t="s">
        <v>22</v>
      </c>
      <c r="B228" t="s">
        <v>254</v>
      </c>
      <c r="C228">
        <v>1.4</v>
      </c>
      <c r="D228">
        <v>0.51590000000000003</v>
      </c>
      <c r="E228">
        <v>1.5308999999999999</v>
      </c>
    </row>
    <row r="229" spans="1:5" x14ac:dyDescent="0.25">
      <c r="A229" t="s">
        <v>22</v>
      </c>
      <c r="B229" t="s">
        <v>255</v>
      </c>
      <c r="C229">
        <v>1.4</v>
      </c>
      <c r="D229">
        <v>0.873</v>
      </c>
      <c r="E229">
        <v>1.0369999999999999</v>
      </c>
    </row>
    <row r="230" spans="1:5" x14ac:dyDescent="0.25">
      <c r="A230" t="s">
        <v>22</v>
      </c>
      <c r="B230" t="s">
        <v>246</v>
      </c>
      <c r="C230">
        <v>1.4</v>
      </c>
      <c r="D230">
        <v>1.1111</v>
      </c>
      <c r="E230">
        <v>1.0369999999999999</v>
      </c>
    </row>
    <row r="231" spans="1:5" x14ac:dyDescent="0.25">
      <c r="A231" t="s">
        <v>22</v>
      </c>
      <c r="B231" t="s">
        <v>252</v>
      </c>
      <c r="C231">
        <v>1.4</v>
      </c>
      <c r="D231">
        <v>1.3492</v>
      </c>
      <c r="E231">
        <v>0.59260000000000002</v>
      </c>
    </row>
    <row r="232" spans="1:5" x14ac:dyDescent="0.25">
      <c r="A232" t="s">
        <v>22</v>
      </c>
      <c r="B232" t="s">
        <v>253</v>
      </c>
      <c r="C232">
        <v>1.4</v>
      </c>
      <c r="D232">
        <v>1.5079</v>
      </c>
      <c r="E232">
        <v>0.69140000000000001</v>
      </c>
    </row>
    <row r="233" spans="1:5" x14ac:dyDescent="0.25">
      <c r="A233" t="s">
        <v>22</v>
      </c>
      <c r="B233" t="s">
        <v>23</v>
      </c>
      <c r="C233">
        <v>1.4</v>
      </c>
      <c r="D233">
        <v>1.1508</v>
      </c>
      <c r="E233">
        <v>0.79010000000000002</v>
      </c>
    </row>
    <row r="234" spans="1:5" x14ac:dyDescent="0.25">
      <c r="A234" t="s">
        <v>22</v>
      </c>
      <c r="B234" t="s">
        <v>172</v>
      </c>
      <c r="C234">
        <v>1.4</v>
      </c>
      <c r="D234">
        <v>0.63490000000000002</v>
      </c>
      <c r="E234">
        <v>1.0369999999999999</v>
      </c>
    </row>
    <row r="235" spans="1:5" x14ac:dyDescent="0.25">
      <c r="A235" t="s">
        <v>22</v>
      </c>
      <c r="B235" t="s">
        <v>276</v>
      </c>
      <c r="C235">
        <v>1.4</v>
      </c>
      <c r="D235">
        <v>1.5079</v>
      </c>
      <c r="E235">
        <v>0.93830000000000002</v>
      </c>
    </row>
    <row r="236" spans="1:5" x14ac:dyDescent="0.25">
      <c r="A236" t="s">
        <v>22</v>
      </c>
      <c r="B236" t="s">
        <v>166</v>
      </c>
      <c r="C236">
        <v>1.4</v>
      </c>
      <c r="D236">
        <v>0.99209999999999998</v>
      </c>
      <c r="E236">
        <v>1.0369999999999999</v>
      </c>
    </row>
    <row r="237" spans="1:5" x14ac:dyDescent="0.25">
      <c r="A237" t="s">
        <v>22</v>
      </c>
      <c r="B237" t="s">
        <v>245</v>
      </c>
      <c r="C237">
        <v>1.4</v>
      </c>
      <c r="D237">
        <v>1.5079</v>
      </c>
      <c r="E237">
        <v>0.74070000000000003</v>
      </c>
    </row>
    <row r="238" spans="1:5" x14ac:dyDescent="0.25">
      <c r="A238" t="s">
        <v>22</v>
      </c>
      <c r="B238" t="s">
        <v>24</v>
      </c>
      <c r="C238">
        <v>1.4</v>
      </c>
      <c r="D238">
        <v>1.0317000000000001</v>
      </c>
      <c r="E238">
        <v>0.69140000000000001</v>
      </c>
    </row>
    <row r="239" spans="1:5" x14ac:dyDescent="0.25">
      <c r="A239" t="s">
        <v>22</v>
      </c>
      <c r="B239" t="s">
        <v>256</v>
      </c>
      <c r="C239">
        <v>1.4</v>
      </c>
      <c r="D239">
        <v>1.0713999999999999</v>
      </c>
      <c r="E239">
        <v>1.1852</v>
      </c>
    </row>
    <row r="240" spans="1:5" x14ac:dyDescent="0.25">
      <c r="A240" t="s">
        <v>22</v>
      </c>
      <c r="B240" t="s">
        <v>162</v>
      </c>
      <c r="C240">
        <v>1.4</v>
      </c>
      <c r="D240">
        <v>0.39679999999999999</v>
      </c>
      <c r="E240">
        <v>1.284</v>
      </c>
    </row>
    <row r="241" spans="1:5" x14ac:dyDescent="0.25">
      <c r="A241" t="s">
        <v>22</v>
      </c>
      <c r="B241" t="s">
        <v>248</v>
      </c>
      <c r="C241">
        <v>1.4</v>
      </c>
      <c r="D241">
        <v>0.91269999999999996</v>
      </c>
      <c r="E241">
        <v>0.98770000000000002</v>
      </c>
    </row>
    <row r="242" spans="1:5" x14ac:dyDescent="0.25">
      <c r="A242" t="s">
        <v>22</v>
      </c>
      <c r="B242" t="s">
        <v>161</v>
      </c>
      <c r="C242">
        <v>1.4</v>
      </c>
      <c r="D242">
        <v>0.71430000000000005</v>
      </c>
      <c r="E242">
        <v>1.284</v>
      </c>
    </row>
    <row r="243" spans="1:5" x14ac:dyDescent="0.25">
      <c r="A243" t="s">
        <v>22</v>
      </c>
      <c r="B243" t="s">
        <v>160</v>
      </c>
      <c r="C243">
        <v>1.4</v>
      </c>
      <c r="D243">
        <v>0.59519999999999995</v>
      </c>
      <c r="E243">
        <v>0.88890000000000002</v>
      </c>
    </row>
    <row r="244" spans="1:5" x14ac:dyDescent="0.25">
      <c r="A244" t="s">
        <v>22</v>
      </c>
      <c r="B244" t="s">
        <v>163</v>
      </c>
      <c r="C244">
        <v>1.4</v>
      </c>
      <c r="D244">
        <v>1.1904999999999999</v>
      </c>
      <c r="E244">
        <v>0.93830000000000002</v>
      </c>
    </row>
    <row r="245" spans="1:5" x14ac:dyDescent="0.25">
      <c r="A245" t="s">
        <v>22</v>
      </c>
      <c r="B245" t="s">
        <v>159</v>
      </c>
      <c r="C245">
        <v>1.4</v>
      </c>
      <c r="D245">
        <v>0.754</v>
      </c>
      <c r="E245">
        <v>1.5308999999999999</v>
      </c>
    </row>
    <row r="246" spans="1:5" x14ac:dyDescent="0.25">
      <c r="A246" t="s">
        <v>25</v>
      </c>
      <c r="B246" t="s">
        <v>165</v>
      </c>
      <c r="C246">
        <v>1.2947</v>
      </c>
      <c r="D246">
        <v>0.81299999999999994</v>
      </c>
      <c r="E246">
        <v>1.1028</v>
      </c>
    </row>
    <row r="247" spans="1:5" x14ac:dyDescent="0.25">
      <c r="A247" t="s">
        <v>25</v>
      </c>
      <c r="B247" t="s">
        <v>481</v>
      </c>
      <c r="C247">
        <v>1.2947</v>
      </c>
      <c r="D247">
        <v>1.2195</v>
      </c>
      <c r="E247">
        <v>0.95240000000000002</v>
      </c>
    </row>
    <row r="248" spans="1:5" x14ac:dyDescent="0.25">
      <c r="A248" t="s">
        <v>25</v>
      </c>
      <c r="B248" t="s">
        <v>247</v>
      </c>
      <c r="C248">
        <v>1.2947</v>
      </c>
      <c r="D248">
        <v>0.65039999999999998</v>
      </c>
      <c r="E248">
        <v>1.2531000000000001</v>
      </c>
    </row>
    <row r="249" spans="1:5" x14ac:dyDescent="0.25">
      <c r="A249" t="s">
        <v>25</v>
      </c>
      <c r="B249" t="s">
        <v>169</v>
      </c>
      <c r="C249">
        <v>1.2947</v>
      </c>
      <c r="D249">
        <v>0.69110000000000005</v>
      </c>
      <c r="E249">
        <v>1.1028</v>
      </c>
    </row>
    <row r="250" spans="1:5" x14ac:dyDescent="0.25">
      <c r="A250" t="s">
        <v>25</v>
      </c>
      <c r="B250" t="s">
        <v>275</v>
      </c>
      <c r="C250">
        <v>1.2947</v>
      </c>
      <c r="D250">
        <v>1.1382000000000001</v>
      </c>
      <c r="E250">
        <v>0.85209999999999997</v>
      </c>
    </row>
    <row r="251" spans="1:5" x14ac:dyDescent="0.25">
      <c r="A251" t="s">
        <v>25</v>
      </c>
      <c r="B251" t="s">
        <v>164</v>
      </c>
      <c r="C251">
        <v>1.2947</v>
      </c>
      <c r="D251">
        <v>0.77239999999999998</v>
      </c>
      <c r="E251">
        <v>1.1028</v>
      </c>
    </row>
    <row r="252" spans="1:5" x14ac:dyDescent="0.25">
      <c r="A252" t="s">
        <v>25</v>
      </c>
      <c r="B252" t="s">
        <v>443</v>
      </c>
      <c r="C252">
        <v>1.2947</v>
      </c>
      <c r="D252">
        <v>1.1382000000000001</v>
      </c>
      <c r="E252">
        <v>1.0024999999999999</v>
      </c>
    </row>
    <row r="253" spans="1:5" x14ac:dyDescent="0.25">
      <c r="A253" t="s">
        <v>25</v>
      </c>
      <c r="B253" t="s">
        <v>167</v>
      </c>
      <c r="C253">
        <v>1.2947</v>
      </c>
      <c r="D253">
        <v>0.81299999999999994</v>
      </c>
      <c r="E253">
        <v>0.90229999999999999</v>
      </c>
    </row>
    <row r="254" spans="1:5" x14ac:dyDescent="0.25">
      <c r="A254" t="s">
        <v>25</v>
      </c>
      <c r="B254" t="s">
        <v>26</v>
      </c>
      <c r="C254">
        <v>1.2947</v>
      </c>
      <c r="D254">
        <v>1.4228000000000001</v>
      </c>
      <c r="E254">
        <v>0.5514</v>
      </c>
    </row>
    <row r="255" spans="1:5" x14ac:dyDescent="0.25">
      <c r="A255" t="s">
        <v>25</v>
      </c>
      <c r="B255" t="s">
        <v>251</v>
      </c>
      <c r="C255">
        <v>1.2947</v>
      </c>
      <c r="D255">
        <v>1.1789000000000001</v>
      </c>
      <c r="E255">
        <v>0.50129999999999997</v>
      </c>
    </row>
    <row r="256" spans="1:5" x14ac:dyDescent="0.25">
      <c r="A256" t="s">
        <v>25</v>
      </c>
      <c r="B256" t="s">
        <v>485</v>
      </c>
      <c r="C256">
        <v>1.2947</v>
      </c>
      <c r="D256">
        <v>1.0569</v>
      </c>
      <c r="E256">
        <v>0.90229999999999999</v>
      </c>
    </row>
    <row r="257" spans="1:5" x14ac:dyDescent="0.25">
      <c r="A257" t="s">
        <v>25</v>
      </c>
      <c r="B257" t="s">
        <v>482</v>
      </c>
      <c r="C257">
        <v>1.2947</v>
      </c>
      <c r="D257">
        <v>1.0163</v>
      </c>
      <c r="E257">
        <v>0.85209999999999997</v>
      </c>
    </row>
    <row r="258" spans="1:5" x14ac:dyDescent="0.25">
      <c r="A258" t="s">
        <v>25</v>
      </c>
      <c r="B258" t="s">
        <v>249</v>
      </c>
      <c r="C258">
        <v>1.2947</v>
      </c>
      <c r="D258">
        <v>1.0569</v>
      </c>
      <c r="E258">
        <v>0.80200000000000005</v>
      </c>
    </row>
    <row r="259" spans="1:5" x14ac:dyDescent="0.25">
      <c r="A259" t="s">
        <v>25</v>
      </c>
      <c r="B259" t="s">
        <v>441</v>
      </c>
      <c r="C259">
        <v>1.2947</v>
      </c>
      <c r="D259">
        <v>0.89429999999999998</v>
      </c>
      <c r="E259">
        <v>1.3032999999999999</v>
      </c>
    </row>
    <row r="260" spans="1:5" x14ac:dyDescent="0.25">
      <c r="A260" t="s">
        <v>25</v>
      </c>
      <c r="B260" t="s">
        <v>168</v>
      </c>
      <c r="C260">
        <v>1.2947</v>
      </c>
      <c r="D260">
        <v>1.0975999999999999</v>
      </c>
      <c r="E260">
        <v>1.0526</v>
      </c>
    </row>
    <row r="261" spans="1:5" x14ac:dyDescent="0.25">
      <c r="A261" t="s">
        <v>25</v>
      </c>
      <c r="B261" t="s">
        <v>171</v>
      </c>
      <c r="C261">
        <v>1.2947</v>
      </c>
      <c r="D261">
        <v>1.1382000000000001</v>
      </c>
      <c r="E261">
        <v>1.1028</v>
      </c>
    </row>
    <row r="262" spans="1:5" x14ac:dyDescent="0.25">
      <c r="A262" t="s">
        <v>25</v>
      </c>
      <c r="B262" t="s">
        <v>277</v>
      </c>
      <c r="C262">
        <v>1.2947</v>
      </c>
      <c r="D262">
        <v>1.0163</v>
      </c>
      <c r="E262">
        <v>1.3533999999999999</v>
      </c>
    </row>
    <row r="263" spans="1:5" x14ac:dyDescent="0.25">
      <c r="A263" t="s">
        <v>25</v>
      </c>
      <c r="B263" t="s">
        <v>484</v>
      </c>
      <c r="C263">
        <v>1.2947</v>
      </c>
      <c r="D263">
        <v>0.85370000000000001</v>
      </c>
      <c r="E263">
        <v>0.90229999999999999</v>
      </c>
    </row>
    <row r="264" spans="1:5" x14ac:dyDescent="0.25">
      <c r="A264" t="s">
        <v>25</v>
      </c>
      <c r="B264" t="s">
        <v>442</v>
      </c>
      <c r="C264">
        <v>1.2947</v>
      </c>
      <c r="D264">
        <v>0.85370000000000001</v>
      </c>
      <c r="E264">
        <v>1.0526</v>
      </c>
    </row>
    <row r="265" spans="1:5" x14ac:dyDescent="0.25">
      <c r="A265" t="s">
        <v>25</v>
      </c>
      <c r="B265" t="s">
        <v>170</v>
      </c>
      <c r="C265">
        <v>1.2947</v>
      </c>
      <c r="D265">
        <v>1.1789000000000001</v>
      </c>
      <c r="E265">
        <v>1.3533999999999999</v>
      </c>
    </row>
    <row r="266" spans="1:5" x14ac:dyDescent="0.25">
      <c r="A266" t="s">
        <v>173</v>
      </c>
      <c r="B266" t="s">
        <v>261</v>
      </c>
      <c r="C266">
        <v>1.7239</v>
      </c>
      <c r="D266">
        <v>1.6037999999999999</v>
      </c>
      <c r="E266">
        <v>0.62390000000000001</v>
      </c>
    </row>
    <row r="267" spans="1:5" x14ac:dyDescent="0.25">
      <c r="A267" t="s">
        <v>173</v>
      </c>
      <c r="B267" t="s">
        <v>179</v>
      </c>
      <c r="C267">
        <v>1.7239</v>
      </c>
      <c r="D267">
        <v>1.2688999999999999</v>
      </c>
      <c r="E267">
        <v>0.85229999999999995</v>
      </c>
    </row>
    <row r="268" spans="1:5" x14ac:dyDescent="0.25">
      <c r="A268" t="s">
        <v>173</v>
      </c>
      <c r="B268" t="s">
        <v>437</v>
      </c>
      <c r="C268">
        <v>1.7239</v>
      </c>
      <c r="D268">
        <v>0.36259999999999998</v>
      </c>
      <c r="E268">
        <v>1.5626</v>
      </c>
    </row>
    <row r="269" spans="1:5" x14ac:dyDescent="0.25">
      <c r="A269" t="s">
        <v>173</v>
      </c>
      <c r="B269" t="s">
        <v>474</v>
      </c>
      <c r="C269">
        <v>1.7239</v>
      </c>
      <c r="D269">
        <v>0.75070000000000003</v>
      </c>
      <c r="E269">
        <v>1.1587000000000001</v>
      </c>
    </row>
    <row r="270" spans="1:5" x14ac:dyDescent="0.25">
      <c r="A270" t="s">
        <v>173</v>
      </c>
      <c r="B270" t="s">
        <v>475</v>
      </c>
      <c r="C270">
        <v>1.7239</v>
      </c>
      <c r="D270">
        <v>0.54600000000000004</v>
      </c>
      <c r="E270">
        <v>1.0249999999999999</v>
      </c>
    </row>
    <row r="271" spans="1:5" x14ac:dyDescent="0.25">
      <c r="A271" t="s">
        <v>173</v>
      </c>
      <c r="B271" t="s">
        <v>262</v>
      </c>
      <c r="C271">
        <v>1.7239</v>
      </c>
      <c r="D271">
        <v>1.3413999999999999</v>
      </c>
      <c r="E271">
        <v>0.42620000000000002</v>
      </c>
    </row>
    <row r="272" spans="1:5" x14ac:dyDescent="0.25">
      <c r="A272" t="s">
        <v>173</v>
      </c>
      <c r="B272" t="s">
        <v>178</v>
      </c>
      <c r="C272">
        <v>1.7239</v>
      </c>
      <c r="D272">
        <v>0.72509999999999997</v>
      </c>
      <c r="E272">
        <v>1.2785</v>
      </c>
    </row>
    <row r="273" spans="1:5" x14ac:dyDescent="0.25">
      <c r="A273" t="s">
        <v>173</v>
      </c>
      <c r="B273" t="s">
        <v>434</v>
      </c>
      <c r="C273">
        <v>1.7239</v>
      </c>
      <c r="D273">
        <v>0.95540000000000003</v>
      </c>
      <c r="E273">
        <v>1.0249999999999999</v>
      </c>
    </row>
    <row r="274" spans="1:5" x14ac:dyDescent="0.25">
      <c r="A274" t="s">
        <v>173</v>
      </c>
      <c r="B274" t="s">
        <v>258</v>
      </c>
      <c r="C274">
        <v>1.7239</v>
      </c>
      <c r="D274">
        <v>0.72509999999999997</v>
      </c>
      <c r="E274">
        <v>1.3732</v>
      </c>
    </row>
    <row r="275" spans="1:5" x14ac:dyDescent="0.25">
      <c r="A275" t="s">
        <v>173</v>
      </c>
      <c r="B275" t="s">
        <v>260</v>
      </c>
      <c r="C275">
        <v>1.7239</v>
      </c>
      <c r="D275">
        <v>0.68879999999999997</v>
      </c>
      <c r="E275">
        <v>1.2312000000000001</v>
      </c>
    </row>
    <row r="276" spans="1:5" x14ac:dyDescent="0.25">
      <c r="A276" t="s">
        <v>173</v>
      </c>
      <c r="B276" t="s">
        <v>436</v>
      </c>
      <c r="C276">
        <v>1.7239</v>
      </c>
      <c r="D276">
        <v>0.95540000000000003</v>
      </c>
      <c r="E276">
        <v>1.2479</v>
      </c>
    </row>
    <row r="277" spans="1:5" x14ac:dyDescent="0.25">
      <c r="A277" t="s">
        <v>173</v>
      </c>
      <c r="B277" t="s">
        <v>176</v>
      </c>
      <c r="C277">
        <v>1.7239</v>
      </c>
      <c r="D277">
        <v>1.8426</v>
      </c>
      <c r="E277">
        <v>0.62390000000000001</v>
      </c>
    </row>
    <row r="278" spans="1:5" x14ac:dyDescent="0.25">
      <c r="A278" t="s">
        <v>173</v>
      </c>
      <c r="B278" t="s">
        <v>175</v>
      </c>
      <c r="C278">
        <v>1.7239</v>
      </c>
      <c r="D278">
        <v>1.0919000000000001</v>
      </c>
      <c r="E278">
        <v>0.80220000000000002</v>
      </c>
    </row>
    <row r="279" spans="1:5" x14ac:dyDescent="0.25">
      <c r="A279" t="s">
        <v>173</v>
      </c>
      <c r="B279" t="s">
        <v>259</v>
      </c>
      <c r="C279">
        <v>1.7239</v>
      </c>
      <c r="D279">
        <v>1.5589999999999999</v>
      </c>
      <c r="E279">
        <v>0.47349999999999998</v>
      </c>
    </row>
    <row r="280" spans="1:5" x14ac:dyDescent="0.25">
      <c r="A280" t="s">
        <v>173</v>
      </c>
      <c r="B280" t="s">
        <v>177</v>
      </c>
      <c r="C280">
        <v>1.7239</v>
      </c>
      <c r="D280">
        <v>0.61629999999999996</v>
      </c>
      <c r="E280">
        <v>0.61560000000000004</v>
      </c>
    </row>
    <row r="281" spans="1:5" x14ac:dyDescent="0.25">
      <c r="A281" t="s">
        <v>173</v>
      </c>
      <c r="B281" t="s">
        <v>174</v>
      </c>
      <c r="C281">
        <v>1.7239</v>
      </c>
      <c r="D281">
        <v>0.81889999999999996</v>
      </c>
      <c r="E281">
        <v>1.1142000000000001</v>
      </c>
    </row>
    <row r="282" spans="1:5" x14ac:dyDescent="0.25">
      <c r="A282" t="s">
        <v>173</v>
      </c>
      <c r="B282" t="s">
        <v>486</v>
      </c>
      <c r="C282">
        <v>1.7239</v>
      </c>
      <c r="D282">
        <v>0.94259999999999999</v>
      </c>
      <c r="E282">
        <v>1.4206000000000001</v>
      </c>
    </row>
    <row r="283" spans="1:5" x14ac:dyDescent="0.25">
      <c r="A283" t="s">
        <v>173</v>
      </c>
      <c r="B283" t="s">
        <v>257</v>
      </c>
      <c r="C283">
        <v>1.7239</v>
      </c>
      <c r="D283">
        <v>1.1601999999999999</v>
      </c>
      <c r="E283">
        <v>1.1587000000000001</v>
      </c>
    </row>
    <row r="284" spans="1:5" x14ac:dyDescent="0.25">
      <c r="A284" t="s">
        <v>27</v>
      </c>
      <c r="B284" t="s">
        <v>432</v>
      </c>
      <c r="C284">
        <v>1.4007000000000001</v>
      </c>
      <c r="D284">
        <v>0.92390000000000005</v>
      </c>
      <c r="E284">
        <v>0.93100000000000005</v>
      </c>
    </row>
    <row r="285" spans="1:5" x14ac:dyDescent="0.25">
      <c r="A285" t="s">
        <v>27</v>
      </c>
      <c r="B285" t="s">
        <v>30</v>
      </c>
      <c r="C285">
        <v>1.4007000000000001</v>
      </c>
      <c r="D285">
        <v>2.0078999999999998</v>
      </c>
      <c r="E285">
        <v>0.69830000000000003</v>
      </c>
    </row>
    <row r="286" spans="1:5" x14ac:dyDescent="0.25">
      <c r="A286" t="s">
        <v>27</v>
      </c>
      <c r="B286" t="s">
        <v>183</v>
      </c>
      <c r="C286">
        <v>1.4007000000000001</v>
      </c>
      <c r="D286">
        <v>0.96589999999999998</v>
      </c>
      <c r="E286">
        <v>1.1500999999999999</v>
      </c>
    </row>
    <row r="287" spans="1:5" x14ac:dyDescent="0.25">
      <c r="A287" t="s">
        <v>27</v>
      </c>
      <c r="B287" t="s">
        <v>477</v>
      </c>
      <c r="C287">
        <v>1.4007000000000001</v>
      </c>
      <c r="D287">
        <v>0.75590000000000002</v>
      </c>
      <c r="E287">
        <v>0.93100000000000005</v>
      </c>
    </row>
    <row r="288" spans="1:5" x14ac:dyDescent="0.25">
      <c r="A288" t="s">
        <v>27</v>
      </c>
      <c r="B288" t="s">
        <v>478</v>
      </c>
      <c r="C288">
        <v>1.4007000000000001</v>
      </c>
      <c r="D288">
        <v>0.8478</v>
      </c>
      <c r="E288">
        <v>0.98919999999999997</v>
      </c>
    </row>
    <row r="289" spans="1:5" x14ac:dyDescent="0.25">
      <c r="A289" t="s">
        <v>27</v>
      </c>
      <c r="B289" t="s">
        <v>433</v>
      </c>
      <c r="C289">
        <v>1.4007000000000001</v>
      </c>
      <c r="D289">
        <v>0.75849999999999995</v>
      </c>
      <c r="E289">
        <v>1.3383</v>
      </c>
    </row>
    <row r="290" spans="1:5" x14ac:dyDescent="0.25">
      <c r="A290" t="s">
        <v>27</v>
      </c>
      <c r="B290" t="s">
        <v>264</v>
      </c>
      <c r="C290">
        <v>1.4007000000000001</v>
      </c>
      <c r="D290">
        <v>0.88190000000000002</v>
      </c>
      <c r="E290">
        <v>1.0405</v>
      </c>
    </row>
    <row r="291" spans="1:5" x14ac:dyDescent="0.25">
      <c r="A291" t="s">
        <v>27</v>
      </c>
      <c r="B291" t="s">
        <v>265</v>
      </c>
      <c r="C291">
        <v>1.4007000000000001</v>
      </c>
      <c r="D291">
        <v>0.62470000000000003</v>
      </c>
      <c r="E291">
        <v>0.81459999999999999</v>
      </c>
    </row>
    <row r="292" spans="1:5" x14ac:dyDescent="0.25">
      <c r="A292" t="s">
        <v>27</v>
      </c>
      <c r="B292" t="s">
        <v>182</v>
      </c>
      <c r="C292">
        <v>1.4007000000000001</v>
      </c>
      <c r="D292">
        <v>0.75590000000000002</v>
      </c>
      <c r="E292">
        <v>0.65720000000000001</v>
      </c>
    </row>
    <row r="293" spans="1:5" x14ac:dyDescent="0.25">
      <c r="A293" t="s">
        <v>27</v>
      </c>
      <c r="B293" t="s">
        <v>266</v>
      </c>
      <c r="C293">
        <v>1.4007000000000001</v>
      </c>
      <c r="D293">
        <v>0.88190000000000002</v>
      </c>
      <c r="E293">
        <v>1.2596000000000001</v>
      </c>
    </row>
    <row r="294" spans="1:5" x14ac:dyDescent="0.25">
      <c r="A294" t="s">
        <v>27</v>
      </c>
      <c r="B294" t="s">
        <v>180</v>
      </c>
      <c r="C294">
        <v>1.4007000000000001</v>
      </c>
      <c r="D294">
        <v>0.54590000000000005</v>
      </c>
      <c r="E294">
        <v>1.8072999999999999</v>
      </c>
    </row>
    <row r="295" spans="1:5" x14ac:dyDescent="0.25">
      <c r="A295" t="s">
        <v>27</v>
      </c>
      <c r="B295" t="s">
        <v>278</v>
      </c>
      <c r="C295">
        <v>1.4007000000000001</v>
      </c>
      <c r="D295">
        <v>0.62470000000000003</v>
      </c>
      <c r="E295">
        <v>1.1055999999999999</v>
      </c>
    </row>
    <row r="296" spans="1:5" x14ac:dyDescent="0.25">
      <c r="A296" t="s">
        <v>27</v>
      </c>
      <c r="B296" t="s">
        <v>29</v>
      </c>
      <c r="C296">
        <v>1.4007000000000001</v>
      </c>
      <c r="D296">
        <v>1.8293999999999999</v>
      </c>
      <c r="E296">
        <v>0.6401</v>
      </c>
    </row>
    <row r="297" spans="1:5" x14ac:dyDescent="0.25">
      <c r="A297" t="s">
        <v>27</v>
      </c>
      <c r="B297" t="s">
        <v>476</v>
      </c>
      <c r="C297">
        <v>1.4007000000000001</v>
      </c>
      <c r="D297">
        <v>0.71389999999999998</v>
      </c>
      <c r="E297">
        <v>0.69830000000000003</v>
      </c>
    </row>
    <row r="298" spans="1:5" x14ac:dyDescent="0.25">
      <c r="A298" t="s">
        <v>27</v>
      </c>
      <c r="B298" t="s">
        <v>263</v>
      </c>
      <c r="C298">
        <v>1.4007000000000001</v>
      </c>
      <c r="D298">
        <v>0.75590000000000002</v>
      </c>
      <c r="E298">
        <v>1.5882000000000001</v>
      </c>
    </row>
    <row r="299" spans="1:5" x14ac:dyDescent="0.25">
      <c r="A299" t="s">
        <v>27</v>
      </c>
      <c r="B299" t="s">
        <v>181</v>
      </c>
      <c r="C299">
        <v>1.4007000000000001</v>
      </c>
      <c r="D299">
        <v>1.651</v>
      </c>
      <c r="E299">
        <v>0.6401</v>
      </c>
    </row>
    <row r="300" spans="1:5" x14ac:dyDescent="0.25">
      <c r="A300" t="s">
        <v>27</v>
      </c>
      <c r="B300" t="s">
        <v>28</v>
      </c>
      <c r="C300">
        <v>1.4007000000000001</v>
      </c>
      <c r="D300">
        <v>1.7638</v>
      </c>
      <c r="E300">
        <v>0.65720000000000001</v>
      </c>
    </row>
    <row r="301" spans="1:5" x14ac:dyDescent="0.25">
      <c r="A301" t="s">
        <v>27</v>
      </c>
      <c r="B301" t="s">
        <v>431</v>
      </c>
      <c r="C301">
        <v>1.4007000000000001</v>
      </c>
      <c r="D301">
        <v>0.75849999999999995</v>
      </c>
      <c r="E301">
        <v>0.98919999999999997</v>
      </c>
    </row>
    <row r="302" spans="1:5" x14ac:dyDescent="0.25">
      <c r="A302" t="s">
        <v>184</v>
      </c>
      <c r="B302" t="s">
        <v>192</v>
      </c>
      <c r="C302">
        <v>1.6847000000000001</v>
      </c>
      <c r="D302">
        <v>1.2808999999999999</v>
      </c>
      <c r="E302">
        <v>0.59489999999999998</v>
      </c>
    </row>
    <row r="303" spans="1:5" x14ac:dyDescent="0.25">
      <c r="A303" t="s">
        <v>184</v>
      </c>
      <c r="B303" t="s">
        <v>185</v>
      </c>
      <c r="C303">
        <v>1.6847000000000001</v>
      </c>
      <c r="D303">
        <v>1.7478</v>
      </c>
      <c r="E303">
        <v>0.62790000000000001</v>
      </c>
    </row>
    <row r="304" spans="1:5" x14ac:dyDescent="0.25">
      <c r="A304" t="s">
        <v>184</v>
      </c>
      <c r="B304" t="s">
        <v>188</v>
      </c>
      <c r="C304">
        <v>1.6847000000000001</v>
      </c>
      <c r="D304">
        <v>0.71850000000000003</v>
      </c>
      <c r="E304">
        <v>1.4871000000000001</v>
      </c>
    </row>
    <row r="305" spans="1:5" x14ac:dyDescent="0.25">
      <c r="A305" t="s">
        <v>184</v>
      </c>
      <c r="B305" t="s">
        <v>196</v>
      </c>
      <c r="C305">
        <v>1.6847000000000001</v>
      </c>
      <c r="D305">
        <v>1.385</v>
      </c>
      <c r="E305">
        <v>1.1660999999999999</v>
      </c>
    </row>
    <row r="306" spans="1:5" x14ac:dyDescent="0.25">
      <c r="A306" t="s">
        <v>184</v>
      </c>
      <c r="B306" t="s">
        <v>189</v>
      </c>
      <c r="C306">
        <v>1.6847000000000001</v>
      </c>
      <c r="D306">
        <v>1.1247</v>
      </c>
      <c r="E306">
        <v>1.1472</v>
      </c>
    </row>
    <row r="307" spans="1:5" x14ac:dyDescent="0.25">
      <c r="A307" t="s">
        <v>184</v>
      </c>
      <c r="B307" t="s">
        <v>190</v>
      </c>
      <c r="C307">
        <v>1.6847000000000001</v>
      </c>
      <c r="D307">
        <v>0.75849999999999995</v>
      </c>
      <c r="E307">
        <v>1.1212</v>
      </c>
    </row>
    <row r="308" spans="1:5" x14ac:dyDescent="0.25">
      <c r="A308" t="s">
        <v>184</v>
      </c>
      <c r="B308" t="s">
        <v>186</v>
      </c>
      <c r="C308">
        <v>1.6847000000000001</v>
      </c>
      <c r="D308">
        <v>0.68730000000000002</v>
      </c>
      <c r="E308">
        <v>0.93479999999999996</v>
      </c>
    </row>
    <row r="309" spans="1:5" x14ac:dyDescent="0.25">
      <c r="A309" t="s">
        <v>184</v>
      </c>
      <c r="B309" t="s">
        <v>267</v>
      </c>
      <c r="C309">
        <v>1.6847000000000001</v>
      </c>
      <c r="D309">
        <v>0.75849999999999995</v>
      </c>
      <c r="E309">
        <v>1.1660999999999999</v>
      </c>
    </row>
    <row r="310" spans="1:5" x14ac:dyDescent="0.25">
      <c r="A310" t="s">
        <v>184</v>
      </c>
      <c r="B310" t="s">
        <v>268</v>
      </c>
      <c r="C310">
        <v>1.6847000000000001</v>
      </c>
      <c r="D310">
        <v>1.5620000000000001</v>
      </c>
      <c r="E310">
        <v>0.5524</v>
      </c>
    </row>
    <row r="311" spans="1:5" x14ac:dyDescent="0.25">
      <c r="A311" t="s">
        <v>184</v>
      </c>
      <c r="B311" t="s">
        <v>191</v>
      </c>
      <c r="C311">
        <v>1.6847000000000001</v>
      </c>
      <c r="D311">
        <v>0.68730000000000002</v>
      </c>
      <c r="E311">
        <v>1.2746999999999999</v>
      </c>
    </row>
    <row r="312" spans="1:5" x14ac:dyDescent="0.25">
      <c r="A312" t="s">
        <v>184</v>
      </c>
      <c r="B312" t="s">
        <v>193</v>
      </c>
      <c r="C312">
        <v>1.6847000000000001</v>
      </c>
      <c r="D312">
        <v>0.52759999999999996</v>
      </c>
      <c r="E312">
        <v>1.1212</v>
      </c>
    </row>
    <row r="313" spans="1:5" x14ac:dyDescent="0.25">
      <c r="A313" t="s">
        <v>184</v>
      </c>
      <c r="B313" t="s">
        <v>194</v>
      </c>
      <c r="C313">
        <v>1.6847000000000001</v>
      </c>
      <c r="D313">
        <v>0.75849999999999995</v>
      </c>
      <c r="E313">
        <v>0.80730000000000002</v>
      </c>
    </row>
    <row r="314" spans="1:5" x14ac:dyDescent="0.25">
      <c r="A314" t="s">
        <v>31</v>
      </c>
      <c r="B314" t="s">
        <v>200</v>
      </c>
      <c r="C314">
        <v>1.55</v>
      </c>
      <c r="D314">
        <v>0.39429999999999998</v>
      </c>
      <c r="E314">
        <v>0.9778</v>
      </c>
    </row>
    <row r="315" spans="1:5" x14ac:dyDescent="0.25">
      <c r="A315" t="s">
        <v>31</v>
      </c>
      <c r="B315" t="s">
        <v>198</v>
      </c>
      <c r="C315">
        <v>1.55</v>
      </c>
      <c r="D315">
        <v>1.0036</v>
      </c>
      <c r="E315">
        <v>0.75560000000000005</v>
      </c>
    </row>
    <row r="316" spans="1:5" x14ac:dyDescent="0.25">
      <c r="A316" t="s">
        <v>31</v>
      </c>
      <c r="B316" t="s">
        <v>308</v>
      </c>
      <c r="C316">
        <v>1.55</v>
      </c>
      <c r="D316">
        <v>0.75270000000000004</v>
      </c>
      <c r="E316">
        <v>1.5111000000000001</v>
      </c>
    </row>
    <row r="317" spans="1:5" x14ac:dyDescent="0.25">
      <c r="A317" t="s">
        <v>31</v>
      </c>
      <c r="B317" t="s">
        <v>197</v>
      </c>
      <c r="C317">
        <v>1.55</v>
      </c>
      <c r="D317">
        <v>1.5054000000000001</v>
      </c>
      <c r="E317">
        <v>0.9778</v>
      </c>
    </row>
    <row r="318" spans="1:5" x14ac:dyDescent="0.25">
      <c r="A318" t="s">
        <v>31</v>
      </c>
      <c r="B318" t="s">
        <v>187</v>
      </c>
      <c r="C318">
        <v>1.55</v>
      </c>
      <c r="D318">
        <v>0.6452</v>
      </c>
      <c r="E318">
        <v>1.3332999999999999</v>
      </c>
    </row>
    <row r="319" spans="1:5" x14ac:dyDescent="0.25">
      <c r="A319" t="s">
        <v>31</v>
      </c>
      <c r="B319" t="s">
        <v>202</v>
      </c>
      <c r="C319">
        <v>1.55</v>
      </c>
      <c r="D319">
        <v>0.89610000000000001</v>
      </c>
      <c r="E319">
        <v>0.8</v>
      </c>
    </row>
    <row r="320" spans="1:5" x14ac:dyDescent="0.25">
      <c r="A320" t="s">
        <v>31</v>
      </c>
      <c r="B320" t="s">
        <v>32</v>
      </c>
      <c r="C320">
        <v>1.55</v>
      </c>
      <c r="D320">
        <v>1.0394000000000001</v>
      </c>
      <c r="E320">
        <v>0.71109999999999995</v>
      </c>
    </row>
    <row r="321" spans="1:5" x14ac:dyDescent="0.25">
      <c r="A321" t="s">
        <v>31</v>
      </c>
      <c r="B321" t="s">
        <v>341</v>
      </c>
      <c r="C321">
        <v>1.55</v>
      </c>
      <c r="D321">
        <v>1.3977999999999999</v>
      </c>
      <c r="E321">
        <v>0.88890000000000002</v>
      </c>
    </row>
    <row r="322" spans="1:5" x14ac:dyDescent="0.25">
      <c r="A322" t="s">
        <v>31</v>
      </c>
      <c r="B322" t="s">
        <v>345</v>
      </c>
      <c r="C322">
        <v>1.55</v>
      </c>
      <c r="D322">
        <v>1.147</v>
      </c>
      <c r="E322">
        <v>0.9778</v>
      </c>
    </row>
    <row r="323" spans="1:5" x14ac:dyDescent="0.25">
      <c r="A323" t="s">
        <v>31</v>
      </c>
      <c r="B323" t="s">
        <v>201</v>
      </c>
      <c r="C323">
        <v>1.55</v>
      </c>
      <c r="D323">
        <v>1.2185999999999999</v>
      </c>
      <c r="E323">
        <v>1.0667</v>
      </c>
    </row>
    <row r="324" spans="1:5" x14ac:dyDescent="0.25">
      <c r="A324" t="s">
        <v>282</v>
      </c>
      <c r="B324" t="s">
        <v>283</v>
      </c>
      <c r="C324">
        <v>1.6222000000000001</v>
      </c>
      <c r="D324">
        <v>1.7123999999999999</v>
      </c>
      <c r="E324">
        <v>1.1203000000000001</v>
      </c>
    </row>
    <row r="325" spans="1:5" x14ac:dyDescent="0.25">
      <c r="A325" t="s">
        <v>282</v>
      </c>
      <c r="B325" t="s">
        <v>195</v>
      </c>
      <c r="C325">
        <v>1.6222000000000001</v>
      </c>
      <c r="D325">
        <v>1.0617000000000001</v>
      </c>
      <c r="E325">
        <v>0.95430000000000004</v>
      </c>
    </row>
    <row r="326" spans="1:5" x14ac:dyDescent="0.25">
      <c r="A326" t="s">
        <v>282</v>
      </c>
      <c r="B326" t="s">
        <v>307</v>
      </c>
      <c r="C326">
        <v>1.6222000000000001</v>
      </c>
      <c r="D326">
        <v>0.78769999999999996</v>
      </c>
      <c r="E326">
        <v>1.3278000000000001</v>
      </c>
    </row>
    <row r="327" spans="1:5" x14ac:dyDescent="0.25">
      <c r="A327" t="s">
        <v>282</v>
      </c>
      <c r="B327" t="s">
        <v>33</v>
      </c>
      <c r="C327">
        <v>1.6222000000000001</v>
      </c>
      <c r="D327">
        <v>1.0274000000000001</v>
      </c>
      <c r="E327">
        <v>0.41489999999999999</v>
      </c>
    </row>
    <row r="328" spans="1:5" x14ac:dyDescent="0.25">
      <c r="A328" t="s">
        <v>282</v>
      </c>
      <c r="B328" t="s">
        <v>319</v>
      </c>
      <c r="C328">
        <v>1.6222000000000001</v>
      </c>
      <c r="D328">
        <v>1.3013999999999999</v>
      </c>
      <c r="E328">
        <v>0.70540000000000003</v>
      </c>
    </row>
    <row r="329" spans="1:5" x14ac:dyDescent="0.25">
      <c r="A329" t="s">
        <v>282</v>
      </c>
      <c r="B329" t="s">
        <v>468</v>
      </c>
      <c r="C329">
        <v>1.6222000000000001</v>
      </c>
      <c r="D329">
        <v>0.95889999999999997</v>
      </c>
      <c r="E329">
        <v>1.2447999999999999</v>
      </c>
    </row>
    <row r="330" spans="1:5" x14ac:dyDescent="0.25">
      <c r="A330" t="s">
        <v>282</v>
      </c>
      <c r="B330" t="s">
        <v>430</v>
      </c>
      <c r="C330">
        <v>1.6222000000000001</v>
      </c>
      <c r="D330">
        <v>0.71919999999999995</v>
      </c>
      <c r="E330">
        <v>0.74690000000000001</v>
      </c>
    </row>
    <row r="331" spans="1:5" x14ac:dyDescent="0.25">
      <c r="A331" t="s">
        <v>282</v>
      </c>
      <c r="B331" t="s">
        <v>337</v>
      </c>
      <c r="C331">
        <v>1.6222000000000001</v>
      </c>
      <c r="D331">
        <v>1.0617000000000001</v>
      </c>
      <c r="E331">
        <v>1.0788</v>
      </c>
    </row>
    <row r="332" spans="1:5" x14ac:dyDescent="0.25">
      <c r="A332" t="s">
        <v>282</v>
      </c>
      <c r="B332" t="s">
        <v>342</v>
      </c>
      <c r="C332">
        <v>1.6222000000000001</v>
      </c>
      <c r="D332">
        <v>0.34250000000000003</v>
      </c>
      <c r="E332">
        <v>1.3693</v>
      </c>
    </row>
    <row r="333" spans="1:5" x14ac:dyDescent="0.25">
      <c r="A333" t="s">
        <v>282</v>
      </c>
      <c r="B333" t="s">
        <v>199</v>
      </c>
      <c r="C333">
        <v>1.6222000000000001</v>
      </c>
      <c r="D333">
        <v>1.0274000000000001</v>
      </c>
      <c r="E333">
        <v>1.0373000000000001</v>
      </c>
    </row>
    <row r="334" spans="1:5" x14ac:dyDescent="0.25">
      <c r="A334" t="s">
        <v>288</v>
      </c>
      <c r="B334" t="s">
        <v>289</v>
      </c>
      <c r="C334">
        <v>1.4888999999999999</v>
      </c>
      <c r="D334">
        <v>0.74629999999999996</v>
      </c>
      <c r="E334">
        <v>0.85970000000000002</v>
      </c>
    </row>
    <row r="335" spans="1:5" x14ac:dyDescent="0.25">
      <c r="A335" t="s">
        <v>288</v>
      </c>
      <c r="B335" t="s">
        <v>293</v>
      </c>
      <c r="C335">
        <v>1.4888999999999999</v>
      </c>
      <c r="D335">
        <v>1.3432999999999999</v>
      </c>
      <c r="E335">
        <v>0.95020000000000004</v>
      </c>
    </row>
    <row r="336" spans="1:5" x14ac:dyDescent="0.25">
      <c r="A336" t="s">
        <v>288</v>
      </c>
      <c r="B336" t="s">
        <v>469</v>
      </c>
      <c r="C336">
        <v>1.4888999999999999</v>
      </c>
      <c r="D336">
        <v>0.82089999999999996</v>
      </c>
      <c r="E336">
        <v>1.3122</v>
      </c>
    </row>
    <row r="337" spans="1:5" x14ac:dyDescent="0.25">
      <c r="A337" t="s">
        <v>288</v>
      </c>
      <c r="B337" t="s">
        <v>312</v>
      </c>
      <c r="C337">
        <v>1.4888999999999999</v>
      </c>
      <c r="D337">
        <v>0.93279999999999996</v>
      </c>
      <c r="E337">
        <v>0.72399999999999998</v>
      </c>
    </row>
    <row r="338" spans="1:5" x14ac:dyDescent="0.25">
      <c r="A338" t="s">
        <v>288</v>
      </c>
      <c r="B338" t="s">
        <v>313</v>
      </c>
      <c r="C338">
        <v>1.4888999999999999</v>
      </c>
      <c r="D338">
        <v>1.0448</v>
      </c>
      <c r="E338">
        <v>1.0860000000000001</v>
      </c>
    </row>
    <row r="339" spans="1:5" x14ac:dyDescent="0.25">
      <c r="A339" t="s">
        <v>288</v>
      </c>
      <c r="B339" t="s">
        <v>316</v>
      </c>
      <c r="C339">
        <v>1.4888999999999999</v>
      </c>
      <c r="D339">
        <v>0.78359999999999996</v>
      </c>
      <c r="E339">
        <v>1.0860000000000001</v>
      </c>
    </row>
    <row r="340" spans="1:5" x14ac:dyDescent="0.25">
      <c r="A340" t="s">
        <v>288</v>
      </c>
      <c r="B340" t="s">
        <v>320</v>
      </c>
      <c r="C340">
        <v>1.4888999999999999</v>
      </c>
      <c r="D340">
        <v>0.74629999999999996</v>
      </c>
      <c r="E340">
        <v>1.0407</v>
      </c>
    </row>
    <row r="341" spans="1:5" x14ac:dyDescent="0.25">
      <c r="A341" t="s">
        <v>288</v>
      </c>
      <c r="B341" t="s">
        <v>354</v>
      </c>
      <c r="C341">
        <v>1.4888999999999999</v>
      </c>
      <c r="D341">
        <v>0.97009999999999996</v>
      </c>
      <c r="E341">
        <v>1.0860000000000001</v>
      </c>
    </row>
    <row r="342" spans="1:5" x14ac:dyDescent="0.25">
      <c r="A342" t="s">
        <v>288</v>
      </c>
      <c r="B342" t="s">
        <v>355</v>
      </c>
      <c r="C342">
        <v>1.4888999999999999</v>
      </c>
      <c r="D342">
        <v>1.5671999999999999</v>
      </c>
      <c r="E342">
        <v>0.8145</v>
      </c>
    </row>
    <row r="343" spans="1:5" x14ac:dyDescent="0.25">
      <c r="A343" t="s">
        <v>288</v>
      </c>
      <c r="B343" t="s">
        <v>357</v>
      </c>
      <c r="C343">
        <v>1.4888999999999999</v>
      </c>
      <c r="D343">
        <v>1.0448</v>
      </c>
      <c r="E343">
        <v>1.0407</v>
      </c>
    </row>
    <row r="344" spans="1:5" x14ac:dyDescent="0.25">
      <c r="A344" t="s">
        <v>285</v>
      </c>
      <c r="B344" t="s">
        <v>291</v>
      </c>
      <c r="C344">
        <v>1.45</v>
      </c>
      <c r="D344">
        <v>1.1111</v>
      </c>
      <c r="E344">
        <v>1.1549</v>
      </c>
    </row>
    <row r="345" spans="1:5" x14ac:dyDescent="0.25">
      <c r="A345" t="s">
        <v>285</v>
      </c>
      <c r="B345" t="s">
        <v>295</v>
      </c>
      <c r="C345">
        <v>1.45</v>
      </c>
      <c r="D345">
        <v>0.84289999999999998</v>
      </c>
      <c r="E345">
        <v>0.7349</v>
      </c>
    </row>
    <row r="346" spans="1:5" x14ac:dyDescent="0.25">
      <c r="A346" t="s">
        <v>285</v>
      </c>
      <c r="B346" t="s">
        <v>296</v>
      </c>
      <c r="C346">
        <v>1.45</v>
      </c>
      <c r="D346">
        <v>1.4943</v>
      </c>
      <c r="E346">
        <v>0.7349</v>
      </c>
    </row>
    <row r="347" spans="1:5" x14ac:dyDescent="0.25">
      <c r="A347" t="s">
        <v>285</v>
      </c>
      <c r="B347" t="s">
        <v>297</v>
      </c>
      <c r="C347">
        <v>1.45</v>
      </c>
      <c r="D347">
        <v>1.3027</v>
      </c>
      <c r="E347">
        <v>0.21</v>
      </c>
    </row>
    <row r="348" spans="1:5" x14ac:dyDescent="0.25">
      <c r="A348" t="s">
        <v>285</v>
      </c>
      <c r="B348" t="s">
        <v>299</v>
      </c>
      <c r="C348">
        <v>1.45</v>
      </c>
      <c r="D348">
        <v>0.95789999999999997</v>
      </c>
      <c r="E348">
        <v>0.89239999999999997</v>
      </c>
    </row>
    <row r="349" spans="1:5" x14ac:dyDescent="0.25">
      <c r="A349" t="s">
        <v>285</v>
      </c>
      <c r="B349" t="s">
        <v>302</v>
      </c>
      <c r="C349">
        <v>1.45</v>
      </c>
      <c r="D349">
        <v>0.68969999999999998</v>
      </c>
      <c r="E349">
        <v>1.2074</v>
      </c>
    </row>
    <row r="350" spans="1:5" x14ac:dyDescent="0.25">
      <c r="A350" t="s">
        <v>285</v>
      </c>
      <c r="B350" t="s">
        <v>305</v>
      </c>
      <c r="C350">
        <v>1.45</v>
      </c>
      <c r="D350">
        <v>0.91949999999999998</v>
      </c>
      <c r="E350">
        <v>1.0499000000000001</v>
      </c>
    </row>
    <row r="351" spans="1:5" x14ac:dyDescent="0.25">
      <c r="A351" t="s">
        <v>285</v>
      </c>
      <c r="B351" t="s">
        <v>315</v>
      </c>
      <c r="C351">
        <v>1.45</v>
      </c>
      <c r="D351">
        <v>0.65129999999999999</v>
      </c>
      <c r="E351">
        <v>1.4699</v>
      </c>
    </row>
    <row r="352" spans="1:5" x14ac:dyDescent="0.25">
      <c r="A352" t="s">
        <v>285</v>
      </c>
      <c r="B352" t="s">
        <v>317</v>
      </c>
      <c r="C352">
        <v>1.45</v>
      </c>
      <c r="D352">
        <v>0.91949999999999998</v>
      </c>
      <c r="E352">
        <v>1.6798</v>
      </c>
    </row>
    <row r="353" spans="1:5" x14ac:dyDescent="0.25">
      <c r="A353" t="s">
        <v>285</v>
      </c>
      <c r="B353" t="s">
        <v>321</v>
      </c>
      <c r="C353">
        <v>1.45</v>
      </c>
      <c r="D353">
        <v>0.72799999999999998</v>
      </c>
      <c r="E353">
        <v>0.99739999999999995</v>
      </c>
    </row>
    <row r="354" spans="1:5" x14ac:dyDescent="0.25">
      <c r="A354" t="s">
        <v>285</v>
      </c>
      <c r="B354" t="s">
        <v>322</v>
      </c>
      <c r="C354">
        <v>1.45</v>
      </c>
      <c r="D354">
        <v>1.3027</v>
      </c>
      <c r="E354">
        <v>1.2599</v>
      </c>
    </row>
    <row r="355" spans="1:5" x14ac:dyDescent="0.25">
      <c r="A355" t="s">
        <v>285</v>
      </c>
      <c r="B355" t="s">
        <v>334</v>
      </c>
      <c r="C355">
        <v>1.45</v>
      </c>
      <c r="D355">
        <v>0.72799999999999998</v>
      </c>
      <c r="E355">
        <v>0.62990000000000002</v>
      </c>
    </row>
    <row r="356" spans="1:5" x14ac:dyDescent="0.25">
      <c r="A356" t="s">
        <v>285</v>
      </c>
      <c r="B356" t="s">
        <v>339</v>
      </c>
      <c r="C356">
        <v>1.45</v>
      </c>
      <c r="D356">
        <v>0.84289999999999998</v>
      </c>
      <c r="E356">
        <v>1.0499000000000001</v>
      </c>
    </row>
    <row r="357" spans="1:5" x14ac:dyDescent="0.25">
      <c r="A357" t="s">
        <v>285</v>
      </c>
      <c r="B357" t="s">
        <v>347</v>
      </c>
      <c r="C357">
        <v>1.45</v>
      </c>
      <c r="D357">
        <v>1.6475</v>
      </c>
      <c r="E357">
        <v>0.78739999999999999</v>
      </c>
    </row>
    <row r="358" spans="1:5" x14ac:dyDescent="0.25">
      <c r="A358" t="s">
        <v>285</v>
      </c>
      <c r="B358" t="s">
        <v>348</v>
      </c>
      <c r="C358">
        <v>1.45</v>
      </c>
      <c r="D358">
        <v>0.88119999999999998</v>
      </c>
      <c r="E358">
        <v>1.2074</v>
      </c>
    </row>
    <row r="359" spans="1:5" x14ac:dyDescent="0.25">
      <c r="A359" t="s">
        <v>285</v>
      </c>
      <c r="B359" t="s">
        <v>351</v>
      </c>
      <c r="C359">
        <v>1.45</v>
      </c>
      <c r="D359">
        <v>0.91949999999999998</v>
      </c>
      <c r="E359">
        <v>0.78739999999999999</v>
      </c>
    </row>
    <row r="360" spans="1:5" x14ac:dyDescent="0.25">
      <c r="A360" t="s">
        <v>285</v>
      </c>
      <c r="B360" t="s">
        <v>361</v>
      </c>
      <c r="C360">
        <v>1.45</v>
      </c>
      <c r="D360">
        <v>0.95789999999999997</v>
      </c>
      <c r="E360">
        <v>0.89239999999999997</v>
      </c>
    </row>
    <row r="361" spans="1:5" x14ac:dyDescent="0.25">
      <c r="A361" t="s">
        <v>285</v>
      </c>
      <c r="B361" t="s">
        <v>362</v>
      </c>
      <c r="C361">
        <v>1.45</v>
      </c>
      <c r="D361">
        <v>0.80459999999999998</v>
      </c>
      <c r="E361">
        <v>1.3124</v>
      </c>
    </row>
    <row r="362" spans="1:5" x14ac:dyDescent="0.25">
      <c r="A362" t="s">
        <v>285</v>
      </c>
      <c r="B362" t="s">
        <v>363</v>
      </c>
      <c r="C362">
        <v>1.45</v>
      </c>
      <c r="D362">
        <v>0.99619999999999997</v>
      </c>
      <c r="E362">
        <v>1.1024</v>
      </c>
    </row>
    <row r="363" spans="1:5" x14ac:dyDescent="0.25">
      <c r="A363" t="s">
        <v>285</v>
      </c>
      <c r="B363" t="s">
        <v>364</v>
      </c>
      <c r="C363">
        <v>1.45</v>
      </c>
      <c r="D363">
        <v>1.3027</v>
      </c>
      <c r="E363">
        <v>0.83989999999999998</v>
      </c>
    </row>
    <row r="364" spans="1:5" x14ac:dyDescent="0.25">
      <c r="A364" t="s">
        <v>287</v>
      </c>
      <c r="B364" t="s">
        <v>286</v>
      </c>
      <c r="C364">
        <v>1.1707000000000001</v>
      </c>
      <c r="D364">
        <v>1.1389</v>
      </c>
      <c r="E364">
        <v>0.63160000000000005</v>
      </c>
    </row>
    <row r="365" spans="1:5" x14ac:dyDescent="0.25">
      <c r="A365" t="s">
        <v>287</v>
      </c>
      <c r="B365" t="s">
        <v>490</v>
      </c>
      <c r="C365">
        <v>1.1707000000000001</v>
      </c>
      <c r="D365">
        <v>1.1959</v>
      </c>
      <c r="E365">
        <v>1.0852999999999999</v>
      </c>
    </row>
    <row r="366" spans="1:5" x14ac:dyDescent="0.25">
      <c r="A366" t="s">
        <v>287</v>
      </c>
      <c r="B366" t="s">
        <v>489</v>
      </c>
      <c r="C366">
        <v>1.1707000000000001</v>
      </c>
      <c r="D366">
        <v>0.98229999999999995</v>
      </c>
      <c r="E366">
        <v>0.72350000000000003</v>
      </c>
    </row>
    <row r="367" spans="1:5" x14ac:dyDescent="0.25">
      <c r="A367" t="s">
        <v>287</v>
      </c>
      <c r="B367" t="s">
        <v>438</v>
      </c>
      <c r="C367">
        <v>1.1707000000000001</v>
      </c>
      <c r="D367">
        <v>0.93959999999999999</v>
      </c>
      <c r="E367">
        <v>1.0852999999999999</v>
      </c>
    </row>
    <row r="368" spans="1:5" x14ac:dyDescent="0.25">
      <c r="A368" t="s">
        <v>287</v>
      </c>
      <c r="B368" t="s">
        <v>304</v>
      </c>
      <c r="C368">
        <v>1.1707000000000001</v>
      </c>
      <c r="D368">
        <v>0.89490000000000003</v>
      </c>
      <c r="E368">
        <v>1.4355</v>
      </c>
    </row>
    <row r="369" spans="1:5" x14ac:dyDescent="0.25">
      <c r="A369" t="s">
        <v>287</v>
      </c>
      <c r="B369" t="s">
        <v>314</v>
      </c>
      <c r="C369">
        <v>1.1707000000000001</v>
      </c>
      <c r="D369">
        <v>0.97619999999999996</v>
      </c>
      <c r="E369">
        <v>0.74650000000000005</v>
      </c>
    </row>
    <row r="370" spans="1:5" x14ac:dyDescent="0.25">
      <c r="A370" t="s">
        <v>287</v>
      </c>
      <c r="B370" t="s">
        <v>323</v>
      </c>
      <c r="C370">
        <v>1.1707000000000001</v>
      </c>
      <c r="D370">
        <v>1.5803</v>
      </c>
      <c r="E370">
        <v>0.36180000000000001</v>
      </c>
    </row>
    <row r="371" spans="1:5" x14ac:dyDescent="0.25">
      <c r="A371" t="s">
        <v>287</v>
      </c>
      <c r="B371" t="s">
        <v>326</v>
      </c>
      <c r="C371">
        <v>1.1707000000000001</v>
      </c>
      <c r="D371">
        <v>0.98229999999999995</v>
      </c>
      <c r="E371">
        <v>0.72350000000000003</v>
      </c>
    </row>
    <row r="372" spans="1:5" x14ac:dyDescent="0.25">
      <c r="A372" t="s">
        <v>287</v>
      </c>
      <c r="B372" t="s">
        <v>435</v>
      </c>
      <c r="C372">
        <v>1.1707000000000001</v>
      </c>
      <c r="D372">
        <v>0.85419999999999996</v>
      </c>
      <c r="E372">
        <v>1.78</v>
      </c>
    </row>
    <row r="373" spans="1:5" x14ac:dyDescent="0.25">
      <c r="A373" t="s">
        <v>287</v>
      </c>
      <c r="B373" t="s">
        <v>327</v>
      </c>
      <c r="C373">
        <v>1.1707000000000001</v>
      </c>
      <c r="D373">
        <v>1.0249999999999999</v>
      </c>
      <c r="E373">
        <v>0.78380000000000005</v>
      </c>
    </row>
    <row r="374" spans="1:5" x14ac:dyDescent="0.25">
      <c r="A374" t="s">
        <v>287</v>
      </c>
      <c r="B374" t="s">
        <v>328</v>
      </c>
      <c r="C374">
        <v>1.1707000000000001</v>
      </c>
      <c r="D374">
        <v>0.9355</v>
      </c>
      <c r="E374">
        <v>1.091</v>
      </c>
    </row>
    <row r="375" spans="1:5" x14ac:dyDescent="0.25">
      <c r="A375" t="s">
        <v>287</v>
      </c>
      <c r="B375" t="s">
        <v>329</v>
      </c>
      <c r="C375">
        <v>1.1707000000000001</v>
      </c>
      <c r="D375">
        <v>0.98229999999999995</v>
      </c>
      <c r="E375">
        <v>0.60289999999999999</v>
      </c>
    </row>
    <row r="376" spans="1:5" x14ac:dyDescent="0.25">
      <c r="A376" t="s">
        <v>287</v>
      </c>
      <c r="B376" t="s">
        <v>332</v>
      </c>
      <c r="C376">
        <v>1.1707000000000001</v>
      </c>
      <c r="D376">
        <v>0.52880000000000005</v>
      </c>
      <c r="E376">
        <v>1.091</v>
      </c>
    </row>
    <row r="377" spans="1:5" x14ac:dyDescent="0.25">
      <c r="A377" t="s">
        <v>287</v>
      </c>
      <c r="B377" t="s">
        <v>333</v>
      </c>
      <c r="C377">
        <v>1.1707000000000001</v>
      </c>
      <c r="D377">
        <v>0.8115</v>
      </c>
      <c r="E377">
        <v>0.9647</v>
      </c>
    </row>
    <row r="378" spans="1:5" x14ac:dyDescent="0.25">
      <c r="A378" t="s">
        <v>287</v>
      </c>
      <c r="B378" t="s">
        <v>336</v>
      </c>
      <c r="C378">
        <v>1.1707000000000001</v>
      </c>
      <c r="D378">
        <v>1.3016000000000001</v>
      </c>
      <c r="E378">
        <v>1.6077999999999999</v>
      </c>
    </row>
    <row r="379" spans="1:5" x14ac:dyDescent="0.25">
      <c r="A379" t="s">
        <v>287</v>
      </c>
      <c r="B379" t="s">
        <v>340</v>
      </c>
      <c r="C379">
        <v>1.1707000000000001</v>
      </c>
      <c r="D379">
        <v>0.73219999999999996</v>
      </c>
      <c r="E379">
        <v>0.86129999999999995</v>
      </c>
    </row>
    <row r="380" spans="1:5" x14ac:dyDescent="0.25">
      <c r="A380" t="s">
        <v>287</v>
      </c>
      <c r="B380" t="s">
        <v>343</v>
      </c>
      <c r="C380">
        <v>1.1707000000000001</v>
      </c>
      <c r="D380">
        <v>0.73219999999999996</v>
      </c>
      <c r="E380">
        <v>1.3781000000000001</v>
      </c>
    </row>
    <row r="381" spans="1:5" x14ac:dyDescent="0.25">
      <c r="A381" t="s">
        <v>287</v>
      </c>
      <c r="B381" t="s">
        <v>487</v>
      </c>
      <c r="C381">
        <v>1.1707000000000001</v>
      </c>
      <c r="D381">
        <v>0.8115</v>
      </c>
      <c r="E381">
        <v>0.90439999999999998</v>
      </c>
    </row>
    <row r="382" spans="1:5" x14ac:dyDescent="0.25">
      <c r="A382" t="s">
        <v>287</v>
      </c>
      <c r="B382" t="s">
        <v>353</v>
      </c>
      <c r="C382">
        <v>1.1707000000000001</v>
      </c>
      <c r="D382">
        <v>1.1532</v>
      </c>
      <c r="E382">
        <v>1.0852999999999999</v>
      </c>
    </row>
    <row r="383" spans="1:5" x14ac:dyDescent="0.25">
      <c r="A383" t="s">
        <v>287</v>
      </c>
      <c r="B383" t="s">
        <v>359</v>
      </c>
      <c r="C383">
        <v>1.1707000000000001</v>
      </c>
      <c r="D383">
        <v>1.1389</v>
      </c>
      <c r="E383">
        <v>0.68899999999999995</v>
      </c>
    </row>
    <row r="384" spans="1:5" x14ac:dyDescent="0.25">
      <c r="A384" t="s">
        <v>287</v>
      </c>
      <c r="B384" t="s">
        <v>488</v>
      </c>
      <c r="C384">
        <v>1.1707000000000001</v>
      </c>
      <c r="D384">
        <v>1.3016000000000001</v>
      </c>
      <c r="E384">
        <v>1.3781000000000001</v>
      </c>
    </row>
    <row r="385" spans="1:5" x14ac:dyDescent="0.25">
      <c r="A385" t="s">
        <v>287</v>
      </c>
      <c r="B385" t="s">
        <v>368</v>
      </c>
      <c r="C385">
        <v>1.1707000000000001</v>
      </c>
      <c r="D385">
        <v>1.0249999999999999</v>
      </c>
      <c r="E385">
        <v>0.90439999999999998</v>
      </c>
    </row>
    <row r="386" spans="1:5" x14ac:dyDescent="0.25">
      <c r="A386" t="s">
        <v>34</v>
      </c>
      <c r="B386" t="s">
        <v>439</v>
      </c>
      <c r="C386">
        <v>1.6539999999999999</v>
      </c>
      <c r="D386">
        <v>1.5648</v>
      </c>
      <c r="E386">
        <v>0.68779999999999997</v>
      </c>
    </row>
    <row r="387" spans="1:5" x14ac:dyDescent="0.25">
      <c r="A387" t="s">
        <v>34</v>
      </c>
      <c r="B387" t="s">
        <v>284</v>
      </c>
      <c r="C387">
        <v>1.6539999999999999</v>
      </c>
      <c r="D387">
        <v>0.99580000000000002</v>
      </c>
      <c r="E387">
        <v>1.0318000000000001</v>
      </c>
    </row>
    <row r="388" spans="1:5" x14ac:dyDescent="0.25">
      <c r="A388" t="s">
        <v>34</v>
      </c>
      <c r="B388" t="s">
        <v>479</v>
      </c>
      <c r="C388">
        <v>1.6539999999999999</v>
      </c>
      <c r="D388">
        <v>0.83130000000000004</v>
      </c>
      <c r="E388">
        <v>1.0048999999999999</v>
      </c>
    </row>
    <row r="389" spans="1:5" x14ac:dyDescent="0.25">
      <c r="A389" t="s">
        <v>34</v>
      </c>
      <c r="B389" t="s">
        <v>208</v>
      </c>
      <c r="C389">
        <v>1.6539999999999999</v>
      </c>
      <c r="D389">
        <v>0.99580000000000002</v>
      </c>
      <c r="E389">
        <v>1.1176999999999999</v>
      </c>
    </row>
    <row r="390" spans="1:5" x14ac:dyDescent="0.25">
      <c r="A390" t="s">
        <v>34</v>
      </c>
      <c r="B390" t="s">
        <v>270</v>
      </c>
      <c r="C390">
        <v>1.6539999999999999</v>
      </c>
      <c r="D390">
        <v>1.3513999999999999</v>
      </c>
      <c r="E390">
        <v>0.51590000000000003</v>
      </c>
    </row>
    <row r="391" spans="1:5" x14ac:dyDescent="0.25">
      <c r="A391" t="s">
        <v>34</v>
      </c>
      <c r="B391" t="s">
        <v>204</v>
      </c>
      <c r="C391">
        <v>1.6539999999999999</v>
      </c>
      <c r="D391">
        <v>0.94469999999999998</v>
      </c>
      <c r="E391">
        <v>0.73080000000000001</v>
      </c>
    </row>
    <row r="392" spans="1:5" x14ac:dyDescent="0.25">
      <c r="A392" t="s">
        <v>34</v>
      </c>
      <c r="B392" t="s">
        <v>279</v>
      </c>
      <c r="C392">
        <v>1.6539999999999999</v>
      </c>
      <c r="D392">
        <v>1.7003999999999999</v>
      </c>
      <c r="E392">
        <v>1.0963000000000001</v>
      </c>
    </row>
    <row r="393" spans="1:5" x14ac:dyDescent="0.25">
      <c r="A393" t="s">
        <v>34</v>
      </c>
      <c r="B393" t="s">
        <v>271</v>
      </c>
      <c r="C393">
        <v>1.6539999999999999</v>
      </c>
      <c r="D393">
        <v>1.3513999999999999</v>
      </c>
      <c r="E393">
        <v>0.64490000000000003</v>
      </c>
    </row>
    <row r="394" spans="1:5" x14ac:dyDescent="0.25">
      <c r="A394" t="s">
        <v>34</v>
      </c>
      <c r="B394" t="s">
        <v>206</v>
      </c>
      <c r="C394">
        <v>1.6539999999999999</v>
      </c>
      <c r="D394">
        <v>0.60460000000000003</v>
      </c>
      <c r="E394">
        <v>1.4617</v>
      </c>
    </row>
    <row r="395" spans="1:5" x14ac:dyDescent="0.25">
      <c r="A395" t="s">
        <v>34</v>
      </c>
      <c r="B395" t="s">
        <v>440</v>
      </c>
      <c r="C395">
        <v>1.6539999999999999</v>
      </c>
      <c r="D395">
        <v>0.79349999999999998</v>
      </c>
      <c r="E395">
        <v>1.1418999999999999</v>
      </c>
    </row>
    <row r="396" spans="1:5" x14ac:dyDescent="0.25">
      <c r="A396" t="s">
        <v>34</v>
      </c>
      <c r="B396" t="s">
        <v>269</v>
      </c>
      <c r="C396">
        <v>1.6539999999999999</v>
      </c>
      <c r="D396">
        <v>0.45340000000000003</v>
      </c>
      <c r="E396">
        <v>1.4159999999999999</v>
      </c>
    </row>
    <row r="397" spans="1:5" x14ac:dyDescent="0.25">
      <c r="A397" t="s">
        <v>34</v>
      </c>
      <c r="B397" t="s">
        <v>483</v>
      </c>
      <c r="C397">
        <v>1.6539999999999999</v>
      </c>
      <c r="D397">
        <v>0.75570000000000004</v>
      </c>
      <c r="E397">
        <v>1.3246</v>
      </c>
    </row>
    <row r="398" spans="1:5" x14ac:dyDescent="0.25">
      <c r="A398" t="s">
        <v>34</v>
      </c>
      <c r="B398" t="s">
        <v>35</v>
      </c>
      <c r="C398">
        <v>1.6539999999999999</v>
      </c>
      <c r="D398">
        <v>1.3226</v>
      </c>
      <c r="E398">
        <v>1.4159999999999999</v>
      </c>
    </row>
    <row r="399" spans="1:5" x14ac:dyDescent="0.25">
      <c r="A399" t="s">
        <v>34</v>
      </c>
      <c r="B399" t="s">
        <v>280</v>
      </c>
      <c r="C399">
        <v>1.6539999999999999</v>
      </c>
      <c r="D399">
        <v>0.96020000000000005</v>
      </c>
      <c r="E399">
        <v>1.2037</v>
      </c>
    </row>
    <row r="400" spans="1:5" x14ac:dyDescent="0.25">
      <c r="A400" t="s">
        <v>34</v>
      </c>
      <c r="B400" t="s">
        <v>207</v>
      </c>
      <c r="C400">
        <v>1.6539999999999999</v>
      </c>
      <c r="D400">
        <v>0.99580000000000002</v>
      </c>
      <c r="E400">
        <v>0.90280000000000005</v>
      </c>
    </row>
    <row r="401" spans="1:5" x14ac:dyDescent="0.25">
      <c r="A401" t="s">
        <v>34</v>
      </c>
      <c r="B401" t="s">
        <v>203</v>
      </c>
      <c r="C401">
        <v>1.6539999999999999</v>
      </c>
      <c r="D401">
        <v>0.60460000000000003</v>
      </c>
      <c r="E401">
        <v>0.73080000000000001</v>
      </c>
    </row>
    <row r="402" spans="1:5" x14ac:dyDescent="0.25">
      <c r="A402" t="s">
        <v>34</v>
      </c>
      <c r="B402" t="s">
        <v>205</v>
      </c>
      <c r="C402">
        <v>1.6539999999999999</v>
      </c>
      <c r="D402">
        <v>0.79349999999999998</v>
      </c>
      <c r="E402">
        <v>0.91349999999999998</v>
      </c>
    </row>
    <row r="403" spans="1:5" x14ac:dyDescent="0.25">
      <c r="A403" t="s">
        <v>34</v>
      </c>
      <c r="B403" t="s">
        <v>209</v>
      </c>
      <c r="C403">
        <v>1.6539999999999999</v>
      </c>
      <c r="D403">
        <v>1.1736</v>
      </c>
      <c r="E403">
        <v>0.51590000000000003</v>
      </c>
    </row>
    <row r="404" spans="1:5" x14ac:dyDescent="0.25">
      <c r="A404" t="s">
        <v>34</v>
      </c>
      <c r="B404" t="s">
        <v>480</v>
      </c>
      <c r="C404">
        <v>1.6539999999999999</v>
      </c>
      <c r="D404">
        <v>0.78239999999999998</v>
      </c>
      <c r="E404">
        <v>1.2037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sheetData>
    <row r="1" spans="1:5" x14ac:dyDescent="0.25">
      <c r="A1" t="s">
        <v>281</v>
      </c>
      <c r="B1" t="s">
        <v>2</v>
      </c>
      <c r="C1" t="s">
        <v>6</v>
      </c>
      <c r="D1" t="s">
        <v>369</v>
      </c>
      <c r="E1" t="s">
        <v>5</v>
      </c>
    </row>
    <row r="2" spans="1:5" x14ac:dyDescent="0.25">
      <c r="A2" t="s">
        <v>10</v>
      </c>
      <c r="B2" t="s">
        <v>12</v>
      </c>
      <c r="C2">
        <v>1.3855999999999999</v>
      </c>
      <c r="D2">
        <v>0.93400000000000005</v>
      </c>
      <c r="E2">
        <v>0.81979999999999997</v>
      </c>
    </row>
    <row r="3" spans="1:5" x14ac:dyDescent="0.25">
      <c r="A3" t="s">
        <v>10</v>
      </c>
      <c r="B3" t="s">
        <v>211</v>
      </c>
      <c r="C3">
        <v>1.3855999999999999</v>
      </c>
      <c r="D3">
        <v>0.97640000000000005</v>
      </c>
      <c r="E3">
        <v>0.53469999999999995</v>
      </c>
    </row>
    <row r="4" spans="1:5" x14ac:dyDescent="0.25">
      <c r="A4" t="s">
        <v>10</v>
      </c>
      <c r="B4" t="s">
        <v>212</v>
      </c>
      <c r="C4">
        <v>1.3855999999999999</v>
      </c>
      <c r="D4">
        <v>0.80659999999999998</v>
      </c>
      <c r="E4">
        <v>0.998</v>
      </c>
    </row>
    <row r="5" spans="1:5" x14ac:dyDescent="0.25">
      <c r="A5" t="s">
        <v>10</v>
      </c>
      <c r="B5" t="s">
        <v>40</v>
      </c>
      <c r="C5">
        <v>1.3855999999999999</v>
      </c>
      <c r="D5">
        <v>0.93400000000000005</v>
      </c>
      <c r="E5">
        <v>0.8911</v>
      </c>
    </row>
    <row r="6" spans="1:5" x14ac:dyDescent="0.25">
      <c r="A6" t="s">
        <v>10</v>
      </c>
      <c r="B6" t="s">
        <v>214</v>
      </c>
      <c r="C6">
        <v>1.3855999999999999</v>
      </c>
      <c r="D6">
        <v>0.89149999999999996</v>
      </c>
      <c r="E6">
        <v>0.74850000000000005</v>
      </c>
    </row>
    <row r="7" spans="1:5" x14ac:dyDescent="0.25">
      <c r="A7" t="s">
        <v>10</v>
      </c>
      <c r="B7" t="s">
        <v>11</v>
      </c>
      <c r="C7">
        <v>1.3855999999999999</v>
      </c>
      <c r="D7">
        <v>0.76419999999999999</v>
      </c>
      <c r="E7">
        <v>1.4971000000000001</v>
      </c>
    </row>
    <row r="8" spans="1:5" x14ac:dyDescent="0.25">
      <c r="A8" t="s">
        <v>10</v>
      </c>
      <c r="B8" t="s">
        <v>38</v>
      </c>
      <c r="C8">
        <v>1.3855999999999999</v>
      </c>
      <c r="D8">
        <v>1.4434</v>
      </c>
      <c r="E8">
        <v>0.78420000000000001</v>
      </c>
    </row>
    <row r="9" spans="1:5" x14ac:dyDescent="0.25">
      <c r="A9" t="s">
        <v>10</v>
      </c>
      <c r="B9" t="s">
        <v>210</v>
      </c>
      <c r="C9">
        <v>1.3855999999999999</v>
      </c>
      <c r="D9">
        <v>1.5283</v>
      </c>
      <c r="E9">
        <v>0.78420000000000001</v>
      </c>
    </row>
    <row r="10" spans="1:5" x14ac:dyDescent="0.25">
      <c r="A10" t="s">
        <v>10</v>
      </c>
      <c r="B10" t="s">
        <v>37</v>
      </c>
      <c r="C10">
        <v>1.3855999999999999</v>
      </c>
      <c r="D10">
        <v>0.89149999999999996</v>
      </c>
      <c r="E10">
        <v>1.1406000000000001</v>
      </c>
    </row>
    <row r="11" spans="1:5" x14ac:dyDescent="0.25">
      <c r="A11" t="s">
        <v>10</v>
      </c>
      <c r="B11" t="s">
        <v>41</v>
      </c>
      <c r="C11">
        <v>1.3855999999999999</v>
      </c>
      <c r="D11">
        <v>0.84909999999999997</v>
      </c>
      <c r="E11">
        <v>1.2831999999999999</v>
      </c>
    </row>
    <row r="12" spans="1:5" x14ac:dyDescent="0.25">
      <c r="A12" t="s">
        <v>10</v>
      </c>
      <c r="B12" t="s">
        <v>36</v>
      </c>
      <c r="C12">
        <v>1.3855999999999999</v>
      </c>
      <c r="D12">
        <v>0.80659999999999998</v>
      </c>
      <c r="E12">
        <v>1.5327</v>
      </c>
    </row>
    <row r="13" spans="1:5" x14ac:dyDescent="0.25">
      <c r="A13" t="s">
        <v>10</v>
      </c>
      <c r="B13" t="s">
        <v>216</v>
      </c>
      <c r="C13">
        <v>1.3855999999999999</v>
      </c>
      <c r="D13">
        <v>1.1462000000000001</v>
      </c>
      <c r="E13">
        <v>0.85550000000000004</v>
      </c>
    </row>
    <row r="14" spans="1:5" x14ac:dyDescent="0.25">
      <c r="A14" t="s">
        <v>10</v>
      </c>
      <c r="B14" t="s">
        <v>425</v>
      </c>
      <c r="C14">
        <v>1.3855999999999999</v>
      </c>
      <c r="D14">
        <v>0.84909999999999997</v>
      </c>
      <c r="E14">
        <v>1.3900999999999999</v>
      </c>
    </row>
    <row r="15" spans="1:5" x14ac:dyDescent="0.25">
      <c r="A15" t="s">
        <v>10</v>
      </c>
      <c r="B15" t="s">
        <v>215</v>
      </c>
      <c r="C15">
        <v>1.3855999999999999</v>
      </c>
      <c r="D15">
        <v>0.72170000000000001</v>
      </c>
      <c r="E15">
        <v>0.74850000000000005</v>
      </c>
    </row>
    <row r="16" spans="1:5" x14ac:dyDescent="0.25">
      <c r="A16" t="s">
        <v>10</v>
      </c>
      <c r="B16" t="s">
        <v>429</v>
      </c>
      <c r="C16">
        <v>1.3855999999999999</v>
      </c>
      <c r="D16">
        <v>1.5708</v>
      </c>
      <c r="E16">
        <v>0.8911</v>
      </c>
    </row>
    <row r="17" spans="1:5" x14ac:dyDescent="0.25">
      <c r="A17" t="s">
        <v>10</v>
      </c>
      <c r="B17" t="s">
        <v>213</v>
      </c>
      <c r="C17">
        <v>1.3855999999999999</v>
      </c>
      <c r="D17">
        <v>1.0188999999999999</v>
      </c>
      <c r="E17">
        <v>0.998</v>
      </c>
    </row>
    <row r="18" spans="1:5" x14ac:dyDescent="0.25">
      <c r="A18" t="s">
        <v>10</v>
      </c>
      <c r="B18" t="s">
        <v>39</v>
      </c>
      <c r="C18">
        <v>1.3855999999999999</v>
      </c>
      <c r="D18">
        <v>0.97640000000000005</v>
      </c>
      <c r="E18">
        <v>1.1406000000000001</v>
      </c>
    </row>
    <row r="19" spans="1:5" x14ac:dyDescent="0.25">
      <c r="A19" t="s">
        <v>10</v>
      </c>
      <c r="B19" t="s">
        <v>465</v>
      </c>
      <c r="C19">
        <v>1.3855999999999999</v>
      </c>
      <c r="D19">
        <v>0.89149999999999996</v>
      </c>
      <c r="E19">
        <v>0.96240000000000003</v>
      </c>
    </row>
    <row r="20" spans="1:5" x14ac:dyDescent="0.25">
      <c r="A20" t="s">
        <v>13</v>
      </c>
      <c r="B20" t="s">
        <v>49</v>
      </c>
      <c r="C20">
        <v>1.3231999999999999</v>
      </c>
      <c r="D20">
        <v>1.2281</v>
      </c>
      <c r="E20">
        <v>1.2464999999999999</v>
      </c>
    </row>
    <row r="21" spans="1:5" x14ac:dyDescent="0.25">
      <c r="A21" t="s">
        <v>13</v>
      </c>
      <c r="B21" t="s">
        <v>217</v>
      </c>
      <c r="C21">
        <v>1.3231999999999999</v>
      </c>
      <c r="D21">
        <v>1.7477</v>
      </c>
      <c r="E21">
        <v>0.67379999999999995</v>
      </c>
    </row>
    <row r="22" spans="1:5" x14ac:dyDescent="0.25">
      <c r="A22" t="s">
        <v>13</v>
      </c>
      <c r="B22" t="s">
        <v>54</v>
      </c>
      <c r="C22">
        <v>1.3231999999999999</v>
      </c>
      <c r="D22">
        <v>0.53349999999999997</v>
      </c>
      <c r="E22">
        <v>1.2683</v>
      </c>
    </row>
    <row r="23" spans="1:5" x14ac:dyDescent="0.25">
      <c r="A23" t="s">
        <v>13</v>
      </c>
      <c r="B23" t="s">
        <v>42</v>
      </c>
      <c r="C23">
        <v>1.3231999999999999</v>
      </c>
      <c r="D23">
        <v>1.2447999999999999</v>
      </c>
      <c r="E23">
        <v>0.85609999999999997</v>
      </c>
    </row>
    <row r="24" spans="1:5" x14ac:dyDescent="0.25">
      <c r="A24" t="s">
        <v>13</v>
      </c>
      <c r="B24" t="s">
        <v>219</v>
      </c>
      <c r="C24">
        <v>1.3231999999999999</v>
      </c>
      <c r="D24">
        <v>1.0225</v>
      </c>
      <c r="E24">
        <v>1.0781000000000001</v>
      </c>
    </row>
    <row r="25" spans="1:5" x14ac:dyDescent="0.25">
      <c r="A25" t="s">
        <v>13</v>
      </c>
      <c r="B25" t="s">
        <v>44</v>
      </c>
      <c r="C25">
        <v>1.3231999999999999</v>
      </c>
      <c r="D25">
        <v>0.93359999999999999</v>
      </c>
      <c r="E25">
        <v>1.0781000000000001</v>
      </c>
    </row>
    <row r="26" spans="1:5" x14ac:dyDescent="0.25">
      <c r="A26" t="s">
        <v>13</v>
      </c>
      <c r="B26" t="s">
        <v>218</v>
      </c>
      <c r="C26">
        <v>1.3231999999999999</v>
      </c>
      <c r="D26">
        <v>1.0390999999999999</v>
      </c>
      <c r="E26">
        <v>0.97699999999999998</v>
      </c>
    </row>
    <row r="27" spans="1:5" x14ac:dyDescent="0.25">
      <c r="A27" t="s">
        <v>13</v>
      </c>
      <c r="B27" t="s">
        <v>45</v>
      </c>
      <c r="C27">
        <v>1.3231999999999999</v>
      </c>
      <c r="D27">
        <v>0.75570000000000004</v>
      </c>
      <c r="E27">
        <v>1.3813</v>
      </c>
    </row>
    <row r="28" spans="1:5" x14ac:dyDescent="0.25">
      <c r="A28" t="s">
        <v>13</v>
      </c>
      <c r="B28" t="s">
        <v>46</v>
      </c>
      <c r="C28">
        <v>1.3231999999999999</v>
      </c>
      <c r="D28">
        <v>0.89739999999999998</v>
      </c>
      <c r="E28">
        <v>0.90959999999999996</v>
      </c>
    </row>
    <row r="29" spans="1:5" x14ac:dyDescent="0.25">
      <c r="A29" t="s">
        <v>13</v>
      </c>
      <c r="B29" t="s">
        <v>15</v>
      </c>
      <c r="C29">
        <v>1.3231999999999999</v>
      </c>
      <c r="D29">
        <v>1.0390999999999999</v>
      </c>
      <c r="E29">
        <v>0.77480000000000004</v>
      </c>
    </row>
    <row r="30" spans="1:5" x14ac:dyDescent="0.25">
      <c r="A30" t="s">
        <v>13</v>
      </c>
      <c r="B30" t="s">
        <v>43</v>
      </c>
      <c r="C30">
        <v>1.3231999999999999</v>
      </c>
      <c r="D30">
        <v>0.9919</v>
      </c>
      <c r="E30">
        <v>0.94330000000000003</v>
      </c>
    </row>
    <row r="31" spans="1:5" x14ac:dyDescent="0.25">
      <c r="A31" t="s">
        <v>13</v>
      </c>
      <c r="B31" t="s">
        <v>53</v>
      </c>
      <c r="C31">
        <v>1.3231999999999999</v>
      </c>
      <c r="D31">
        <v>0.84470000000000001</v>
      </c>
      <c r="E31">
        <v>1.1732</v>
      </c>
    </row>
    <row r="32" spans="1:5" x14ac:dyDescent="0.25">
      <c r="A32" t="s">
        <v>13</v>
      </c>
      <c r="B32" t="s">
        <v>51</v>
      </c>
      <c r="C32">
        <v>1.3231999999999999</v>
      </c>
      <c r="D32">
        <v>1.1557999999999999</v>
      </c>
      <c r="E32">
        <v>0.72929999999999995</v>
      </c>
    </row>
    <row r="33" spans="1:5" x14ac:dyDescent="0.25">
      <c r="A33" t="s">
        <v>13</v>
      </c>
      <c r="B33" t="s">
        <v>220</v>
      </c>
      <c r="C33">
        <v>1.3231999999999999</v>
      </c>
      <c r="D33">
        <v>0.4723</v>
      </c>
      <c r="E33">
        <v>1.0444</v>
      </c>
    </row>
    <row r="34" spans="1:5" x14ac:dyDescent="0.25">
      <c r="A34" t="s">
        <v>13</v>
      </c>
      <c r="B34" t="s">
        <v>52</v>
      </c>
      <c r="C34">
        <v>1.3231999999999999</v>
      </c>
      <c r="D34">
        <v>0.97799999999999998</v>
      </c>
      <c r="E34">
        <v>1.1097999999999999</v>
      </c>
    </row>
    <row r="35" spans="1:5" x14ac:dyDescent="0.25">
      <c r="A35" t="s">
        <v>13</v>
      </c>
      <c r="B35" t="s">
        <v>14</v>
      </c>
      <c r="C35">
        <v>1.3231999999999999</v>
      </c>
      <c r="D35">
        <v>0.93359999999999999</v>
      </c>
      <c r="E35">
        <v>0.85609999999999997</v>
      </c>
    </row>
    <row r="36" spans="1:5" x14ac:dyDescent="0.25">
      <c r="A36" t="s">
        <v>13</v>
      </c>
      <c r="B36" t="s">
        <v>48</v>
      </c>
      <c r="C36">
        <v>1.3231999999999999</v>
      </c>
      <c r="D36">
        <v>1.1808000000000001</v>
      </c>
      <c r="E36">
        <v>1.1791</v>
      </c>
    </row>
    <row r="37" spans="1:5" x14ac:dyDescent="0.25">
      <c r="A37" t="s">
        <v>13</v>
      </c>
      <c r="B37" t="s">
        <v>50</v>
      </c>
      <c r="C37">
        <v>1.3231999999999999</v>
      </c>
      <c r="D37">
        <v>1.0225</v>
      </c>
      <c r="E37">
        <v>0.72929999999999995</v>
      </c>
    </row>
    <row r="38" spans="1:5" x14ac:dyDescent="0.25">
      <c r="A38" t="s">
        <v>16</v>
      </c>
      <c r="B38" t="s">
        <v>47</v>
      </c>
      <c r="C38">
        <v>1.2963</v>
      </c>
      <c r="D38">
        <v>1.0607</v>
      </c>
      <c r="E38">
        <v>1.1053999999999999</v>
      </c>
    </row>
    <row r="39" spans="1:5" x14ac:dyDescent="0.25">
      <c r="A39" t="s">
        <v>16</v>
      </c>
      <c r="B39" t="s">
        <v>464</v>
      </c>
      <c r="C39">
        <v>1.2963</v>
      </c>
      <c r="D39">
        <v>0.8679</v>
      </c>
      <c r="E39">
        <v>1.3341000000000001</v>
      </c>
    </row>
    <row r="40" spans="1:5" x14ac:dyDescent="0.25">
      <c r="A40" t="s">
        <v>16</v>
      </c>
      <c r="B40" t="s">
        <v>222</v>
      </c>
      <c r="C40">
        <v>1.2963</v>
      </c>
      <c r="D40">
        <v>1.1089</v>
      </c>
      <c r="E40">
        <v>0.6099</v>
      </c>
    </row>
    <row r="41" spans="1:5" x14ac:dyDescent="0.25">
      <c r="A41" t="s">
        <v>16</v>
      </c>
      <c r="B41" t="s">
        <v>56</v>
      </c>
      <c r="C41">
        <v>1.2963</v>
      </c>
      <c r="D41">
        <v>0.91610000000000003</v>
      </c>
      <c r="E41">
        <v>0.91479999999999995</v>
      </c>
    </row>
    <row r="42" spans="1:5" x14ac:dyDescent="0.25">
      <c r="A42" t="s">
        <v>16</v>
      </c>
      <c r="B42" t="s">
        <v>17</v>
      </c>
      <c r="C42">
        <v>1.2963</v>
      </c>
      <c r="D42">
        <v>0.86219999999999997</v>
      </c>
      <c r="E42">
        <v>1.1121000000000001</v>
      </c>
    </row>
    <row r="43" spans="1:5" x14ac:dyDescent="0.25">
      <c r="A43" t="s">
        <v>16</v>
      </c>
      <c r="B43" t="s">
        <v>272</v>
      </c>
      <c r="C43">
        <v>1.2963</v>
      </c>
      <c r="D43">
        <v>1.4945999999999999</v>
      </c>
      <c r="E43">
        <v>0.95289999999999997</v>
      </c>
    </row>
    <row r="44" spans="1:5" x14ac:dyDescent="0.25">
      <c r="A44" t="s">
        <v>16</v>
      </c>
      <c r="B44" t="s">
        <v>57</v>
      </c>
      <c r="C44">
        <v>1.2963</v>
      </c>
      <c r="D44">
        <v>1.0437000000000001</v>
      </c>
      <c r="E44">
        <v>1.0404</v>
      </c>
    </row>
    <row r="45" spans="1:5" x14ac:dyDescent="0.25">
      <c r="A45" t="s">
        <v>16</v>
      </c>
      <c r="B45" t="s">
        <v>426</v>
      </c>
      <c r="C45">
        <v>1.2963</v>
      </c>
      <c r="D45">
        <v>0.63529999999999998</v>
      </c>
      <c r="E45">
        <v>0.82509999999999994</v>
      </c>
    </row>
    <row r="46" spans="1:5" x14ac:dyDescent="0.25">
      <c r="A46" t="s">
        <v>16</v>
      </c>
      <c r="B46" t="s">
        <v>221</v>
      </c>
      <c r="C46">
        <v>1.2963</v>
      </c>
      <c r="D46">
        <v>1.1089</v>
      </c>
      <c r="E46">
        <v>0.68610000000000004</v>
      </c>
    </row>
    <row r="47" spans="1:5" x14ac:dyDescent="0.25">
      <c r="A47" t="s">
        <v>16</v>
      </c>
      <c r="B47" t="s">
        <v>223</v>
      </c>
      <c r="C47">
        <v>1.2963</v>
      </c>
      <c r="D47">
        <v>1.1571</v>
      </c>
      <c r="E47">
        <v>1.1816</v>
      </c>
    </row>
    <row r="48" spans="1:5" x14ac:dyDescent="0.25">
      <c r="A48" t="s">
        <v>16</v>
      </c>
      <c r="B48" t="s">
        <v>462</v>
      </c>
      <c r="C48">
        <v>1.2963</v>
      </c>
      <c r="D48">
        <v>0.95289999999999997</v>
      </c>
      <c r="E48">
        <v>0.78920000000000001</v>
      </c>
    </row>
    <row r="49" spans="1:5" x14ac:dyDescent="0.25">
      <c r="A49" t="s">
        <v>16</v>
      </c>
      <c r="B49" t="s">
        <v>224</v>
      </c>
      <c r="C49">
        <v>1.2963</v>
      </c>
      <c r="D49">
        <v>1.1089</v>
      </c>
      <c r="E49">
        <v>1.0291999999999999</v>
      </c>
    </row>
    <row r="50" spans="1:5" x14ac:dyDescent="0.25">
      <c r="A50" t="s">
        <v>16</v>
      </c>
      <c r="B50" t="s">
        <v>463</v>
      </c>
      <c r="C50">
        <v>1.2963</v>
      </c>
      <c r="D50">
        <v>1.1345000000000001</v>
      </c>
      <c r="E50">
        <v>1.1839</v>
      </c>
    </row>
    <row r="51" spans="1:5" x14ac:dyDescent="0.25">
      <c r="A51" t="s">
        <v>16</v>
      </c>
      <c r="B51" t="s">
        <v>55</v>
      </c>
      <c r="C51">
        <v>1.2963</v>
      </c>
      <c r="D51">
        <v>0.62680000000000002</v>
      </c>
      <c r="E51">
        <v>1.2197</v>
      </c>
    </row>
    <row r="52" spans="1:5" x14ac:dyDescent="0.25">
      <c r="A52" t="s">
        <v>16</v>
      </c>
      <c r="B52" t="s">
        <v>18</v>
      </c>
      <c r="C52">
        <v>1.2963</v>
      </c>
      <c r="D52">
        <v>0.99829999999999997</v>
      </c>
      <c r="E52">
        <v>0.86099999999999999</v>
      </c>
    </row>
    <row r="53" spans="1:5" x14ac:dyDescent="0.25">
      <c r="A53" t="s">
        <v>16</v>
      </c>
      <c r="B53" t="s">
        <v>225</v>
      </c>
      <c r="C53">
        <v>1.2963</v>
      </c>
      <c r="D53">
        <v>0.77139999999999997</v>
      </c>
      <c r="E53">
        <v>1.0762</v>
      </c>
    </row>
    <row r="54" spans="1:5" x14ac:dyDescent="0.25">
      <c r="A54" t="s">
        <v>16</v>
      </c>
      <c r="B54" t="s">
        <v>226</v>
      </c>
      <c r="C54">
        <v>1.2963</v>
      </c>
      <c r="D54">
        <v>0.77139999999999997</v>
      </c>
      <c r="E54">
        <v>1.0762</v>
      </c>
    </row>
    <row r="55" spans="1:5" x14ac:dyDescent="0.25">
      <c r="A55" t="s">
        <v>16</v>
      </c>
      <c r="B55" t="s">
        <v>58</v>
      </c>
      <c r="C55">
        <v>1.2963</v>
      </c>
      <c r="D55">
        <v>1.4067000000000001</v>
      </c>
      <c r="E55">
        <v>1.0044999999999999</v>
      </c>
    </row>
    <row r="56" spans="1:5" x14ac:dyDescent="0.25">
      <c r="A56" t="s">
        <v>59</v>
      </c>
      <c r="B56" t="s">
        <v>273</v>
      </c>
      <c r="C56">
        <v>1.2161999999999999</v>
      </c>
      <c r="D56">
        <v>1.5145999999999999</v>
      </c>
      <c r="E56">
        <v>0.58320000000000005</v>
      </c>
    </row>
    <row r="57" spans="1:5" x14ac:dyDescent="0.25">
      <c r="A57" t="s">
        <v>59</v>
      </c>
      <c r="B57" t="s">
        <v>294</v>
      </c>
      <c r="C57">
        <v>1.2161999999999999</v>
      </c>
      <c r="D57">
        <v>0.77900000000000003</v>
      </c>
      <c r="E57">
        <v>0.81010000000000004</v>
      </c>
    </row>
    <row r="58" spans="1:5" x14ac:dyDescent="0.25">
      <c r="A58" t="s">
        <v>59</v>
      </c>
      <c r="B58" t="s">
        <v>75</v>
      </c>
      <c r="C58">
        <v>1.2161999999999999</v>
      </c>
      <c r="D58">
        <v>0.77659999999999996</v>
      </c>
      <c r="E58">
        <v>1.4365000000000001</v>
      </c>
    </row>
    <row r="59" spans="1:5" x14ac:dyDescent="0.25">
      <c r="A59" t="s">
        <v>59</v>
      </c>
      <c r="B59" t="s">
        <v>301</v>
      </c>
      <c r="C59">
        <v>1.2161999999999999</v>
      </c>
      <c r="D59">
        <v>0.99529999999999996</v>
      </c>
      <c r="E59">
        <v>0.9073</v>
      </c>
    </row>
    <row r="60" spans="1:5" x14ac:dyDescent="0.25">
      <c r="A60" t="s">
        <v>59</v>
      </c>
      <c r="B60" t="s">
        <v>63</v>
      </c>
      <c r="C60">
        <v>1.2161999999999999</v>
      </c>
      <c r="D60">
        <v>1.5530999999999999</v>
      </c>
      <c r="E60">
        <v>1.0261</v>
      </c>
    </row>
    <row r="61" spans="1:5" x14ac:dyDescent="0.25">
      <c r="A61" t="s">
        <v>59</v>
      </c>
      <c r="B61" t="s">
        <v>67</v>
      </c>
      <c r="C61">
        <v>1.2161999999999999</v>
      </c>
      <c r="D61">
        <v>0.77900000000000003</v>
      </c>
      <c r="E61">
        <v>0.9073</v>
      </c>
    </row>
    <row r="62" spans="1:5" x14ac:dyDescent="0.25">
      <c r="A62" t="s">
        <v>59</v>
      </c>
      <c r="B62" t="s">
        <v>232</v>
      </c>
      <c r="C62">
        <v>1.2161999999999999</v>
      </c>
      <c r="D62">
        <v>0.82220000000000004</v>
      </c>
      <c r="E62">
        <v>0.84250000000000003</v>
      </c>
    </row>
    <row r="63" spans="1:5" x14ac:dyDescent="0.25">
      <c r="A63" t="s">
        <v>59</v>
      </c>
      <c r="B63" t="s">
        <v>318</v>
      </c>
      <c r="C63">
        <v>1.2161999999999999</v>
      </c>
      <c r="D63">
        <v>0.77900000000000003</v>
      </c>
      <c r="E63">
        <v>0.97209999999999996</v>
      </c>
    </row>
    <row r="64" spans="1:5" x14ac:dyDescent="0.25">
      <c r="A64" t="s">
        <v>59</v>
      </c>
      <c r="B64" t="s">
        <v>66</v>
      </c>
      <c r="C64">
        <v>1.2161999999999999</v>
      </c>
      <c r="D64">
        <v>1.0506</v>
      </c>
      <c r="E64">
        <v>0.75249999999999995</v>
      </c>
    </row>
    <row r="65" spans="1:5" x14ac:dyDescent="0.25">
      <c r="A65" t="s">
        <v>59</v>
      </c>
      <c r="B65" t="s">
        <v>62</v>
      </c>
      <c r="C65">
        <v>1.2161999999999999</v>
      </c>
      <c r="D65">
        <v>0.95209999999999995</v>
      </c>
      <c r="E65">
        <v>1.3285</v>
      </c>
    </row>
    <row r="66" spans="1:5" x14ac:dyDescent="0.25">
      <c r="A66" t="s">
        <v>59</v>
      </c>
      <c r="B66" t="s">
        <v>68</v>
      </c>
      <c r="C66">
        <v>1.2161999999999999</v>
      </c>
      <c r="D66">
        <v>1.2117</v>
      </c>
      <c r="E66">
        <v>1.3285</v>
      </c>
    </row>
    <row r="67" spans="1:5" x14ac:dyDescent="0.25">
      <c r="A67" t="s">
        <v>59</v>
      </c>
      <c r="B67" t="s">
        <v>229</v>
      </c>
      <c r="C67">
        <v>1.2161999999999999</v>
      </c>
      <c r="D67">
        <v>1.1419999999999999</v>
      </c>
      <c r="E67">
        <v>0.88929999999999998</v>
      </c>
    </row>
    <row r="68" spans="1:5" x14ac:dyDescent="0.25">
      <c r="A68" t="s">
        <v>59</v>
      </c>
      <c r="B68" t="s">
        <v>231</v>
      </c>
      <c r="C68">
        <v>1.2161999999999999</v>
      </c>
      <c r="D68">
        <v>1.5530999999999999</v>
      </c>
      <c r="E68">
        <v>0.51300000000000001</v>
      </c>
    </row>
    <row r="69" spans="1:5" x14ac:dyDescent="0.25">
      <c r="A69" t="s">
        <v>59</v>
      </c>
      <c r="B69" t="s">
        <v>230</v>
      </c>
      <c r="C69">
        <v>1.2161999999999999</v>
      </c>
      <c r="D69">
        <v>0.95209999999999995</v>
      </c>
      <c r="E69">
        <v>1.0692999999999999</v>
      </c>
    </row>
    <row r="70" spans="1:5" x14ac:dyDescent="0.25">
      <c r="A70" t="s">
        <v>59</v>
      </c>
      <c r="B70" t="s">
        <v>274</v>
      </c>
      <c r="C70">
        <v>1.2161999999999999</v>
      </c>
      <c r="D70">
        <v>1.4160999999999999</v>
      </c>
      <c r="E70">
        <v>0.61560000000000004</v>
      </c>
    </row>
    <row r="71" spans="1:5" x14ac:dyDescent="0.25">
      <c r="A71" t="s">
        <v>59</v>
      </c>
      <c r="B71" t="s">
        <v>83</v>
      </c>
      <c r="C71">
        <v>1.2161999999999999</v>
      </c>
      <c r="D71">
        <v>0.45679999999999998</v>
      </c>
      <c r="E71">
        <v>1.4706999999999999</v>
      </c>
    </row>
    <row r="72" spans="1:5" x14ac:dyDescent="0.25">
      <c r="A72" t="s">
        <v>59</v>
      </c>
      <c r="B72" t="s">
        <v>69</v>
      </c>
      <c r="C72">
        <v>1.2161999999999999</v>
      </c>
      <c r="D72">
        <v>0.73570000000000002</v>
      </c>
      <c r="E72">
        <v>1.1665000000000001</v>
      </c>
    </row>
    <row r="73" spans="1:5" x14ac:dyDescent="0.25">
      <c r="A73" t="s">
        <v>59</v>
      </c>
      <c r="B73" t="s">
        <v>228</v>
      </c>
      <c r="C73">
        <v>1.2161999999999999</v>
      </c>
      <c r="D73">
        <v>1.3247</v>
      </c>
      <c r="E73">
        <v>1.2655000000000001</v>
      </c>
    </row>
    <row r="74" spans="1:5" x14ac:dyDescent="0.25">
      <c r="A74" t="s">
        <v>59</v>
      </c>
      <c r="B74" t="s">
        <v>64</v>
      </c>
      <c r="C74">
        <v>1.2161999999999999</v>
      </c>
      <c r="D74">
        <v>0.68520000000000003</v>
      </c>
      <c r="E74">
        <v>0.9919</v>
      </c>
    </row>
    <row r="75" spans="1:5" x14ac:dyDescent="0.25">
      <c r="A75" t="s">
        <v>59</v>
      </c>
      <c r="B75" t="s">
        <v>60</v>
      </c>
      <c r="C75">
        <v>1.2161999999999999</v>
      </c>
      <c r="D75">
        <v>0.54820000000000002</v>
      </c>
      <c r="E75">
        <v>1.1287</v>
      </c>
    </row>
    <row r="76" spans="1:5" x14ac:dyDescent="0.25">
      <c r="A76" t="s">
        <v>70</v>
      </c>
      <c r="B76" t="s">
        <v>72</v>
      </c>
      <c r="C76">
        <v>1.1069</v>
      </c>
      <c r="D76">
        <v>0.90339999999999998</v>
      </c>
      <c r="E76">
        <v>1.1163000000000001</v>
      </c>
    </row>
    <row r="77" spans="1:5" x14ac:dyDescent="0.25">
      <c r="A77" t="s">
        <v>70</v>
      </c>
      <c r="B77" t="s">
        <v>73</v>
      </c>
      <c r="C77">
        <v>1.1069</v>
      </c>
      <c r="D77">
        <v>0.98199999999999998</v>
      </c>
      <c r="E77">
        <v>1.1491</v>
      </c>
    </row>
    <row r="78" spans="1:5" x14ac:dyDescent="0.25">
      <c r="A78" t="s">
        <v>70</v>
      </c>
      <c r="B78" t="s">
        <v>101</v>
      </c>
      <c r="C78">
        <v>1.1069</v>
      </c>
      <c r="D78">
        <v>0.78559999999999997</v>
      </c>
      <c r="E78">
        <v>1.2476</v>
      </c>
    </row>
    <row r="79" spans="1:5" x14ac:dyDescent="0.25">
      <c r="A79" t="s">
        <v>70</v>
      </c>
      <c r="B79" t="s">
        <v>77</v>
      </c>
      <c r="C79">
        <v>1.1069</v>
      </c>
      <c r="D79">
        <v>0.98199999999999998</v>
      </c>
      <c r="E79">
        <v>1.0506</v>
      </c>
    </row>
    <row r="80" spans="1:5" x14ac:dyDescent="0.25">
      <c r="A80" t="s">
        <v>70</v>
      </c>
      <c r="B80" t="s">
        <v>65</v>
      </c>
      <c r="C80">
        <v>1.1069</v>
      </c>
      <c r="D80">
        <v>1.4925999999999999</v>
      </c>
      <c r="E80">
        <v>0.65659999999999996</v>
      </c>
    </row>
    <row r="81" spans="1:5" x14ac:dyDescent="0.25">
      <c r="A81" t="s">
        <v>70</v>
      </c>
      <c r="B81" t="s">
        <v>79</v>
      </c>
      <c r="C81">
        <v>1.1069</v>
      </c>
      <c r="D81">
        <v>0.82489999999999997</v>
      </c>
      <c r="E81">
        <v>1.1163000000000001</v>
      </c>
    </row>
    <row r="82" spans="1:5" x14ac:dyDescent="0.25">
      <c r="A82" t="s">
        <v>70</v>
      </c>
      <c r="B82" t="s">
        <v>309</v>
      </c>
      <c r="C82">
        <v>1.1069</v>
      </c>
      <c r="D82">
        <v>1.0998000000000001</v>
      </c>
      <c r="E82">
        <v>0.72230000000000005</v>
      </c>
    </row>
    <row r="83" spans="1:5" x14ac:dyDescent="0.25">
      <c r="A83" t="s">
        <v>70</v>
      </c>
      <c r="B83" t="s">
        <v>86</v>
      </c>
      <c r="C83">
        <v>1.1069</v>
      </c>
      <c r="D83">
        <v>0.82489999999999997</v>
      </c>
      <c r="E83">
        <v>1.2148000000000001</v>
      </c>
    </row>
    <row r="84" spans="1:5" x14ac:dyDescent="0.25">
      <c r="A84" t="s">
        <v>70</v>
      </c>
      <c r="B84" t="s">
        <v>100</v>
      </c>
      <c r="C84">
        <v>1.1069</v>
      </c>
      <c r="D84">
        <v>1.0605</v>
      </c>
      <c r="E84">
        <v>1.1163000000000001</v>
      </c>
    </row>
    <row r="85" spans="1:5" x14ac:dyDescent="0.25">
      <c r="A85" t="s">
        <v>70</v>
      </c>
      <c r="B85" t="s">
        <v>76</v>
      </c>
      <c r="C85">
        <v>1.1069</v>
      </c>
      <c r="D85">
        <v>1.0213000000000001</v>
      </c>
      <c r="E85">
        <v>0.59099999999999997</v>
      </c>
    </row>
    <row r="86" spans="1:5" x14ac:dyDescent="0.25">
      <c r="A86" t="s">
        <v>70</v>
      </c>
      <c r="B86" t="s">
        <v>71</v>
      </c>
      <c r="C86">
        <v>1.1069</v>
      </c>
      <c r="D86">
        <v>1.4925999999999999</v>
      </c>
      <c r="E86">
        <v>1.2148000000000001</v>
      </c>
    </row>
    <row r="87" spans="1:5" x14ac:dyDescent="0.25">
      <c r="A87" t="s">
        <v>70</v>
      </c>
      <c r="B87" t="s">
        <v>84</v>
      </c>
      <c r="C87">
        <v>1.1069</v>
      </c>
      <c r="D87">
        <v>0.90339999999999998</v>
      </c>
      <c r="E87">
        <v>0.91930000000000001</v>
      </c>
    </row>
    <row r="88" spans="1:5" x14ac:dyDescent="0.25">
      <c r="A88" t="s">
        <v>70</v>
      </c>
      <c r="B88" t="s">
        <v>80</v>
      </c>
      <c r="C88">
        <v>1.1069</v>
      </c>
      <c r="D88">
        <v>1.1783999999999999</v>
      </c>
      <c r="E88">
        <v>0.88639999999999997</v>
      </c>
    </row>
    <row r="89" spans="1:5" x14ac:dyDescent="0.25">
      <c r="A89" t="s">
        <v>70</v>
      </c>
      <c r="B89" t="s">
        <v>78</v>
      </c>
      <c r="C89">
        <v>1.1069</v>
      </c>
      <c r="D89">
        <v>0.98199999999999998</v>
      </c>
      <c r="E89">
        <v>1.0178</v>
      </c>
    </row>
    <row r="90" spans="1:5" x14ac:dyDescent="0.25">
      <c r="A90" t="s">
        <v>70</v>
      </c>
      <c r="B90" t="s">
        <v>344</v>
      </c>
      <c r="C90">
        <v>1.1069</v>
      </c>
      <c r="D90">
        <v>0.90339999999999998</v>
      </c>
      <c r="E90">
        <v>1.1819</v>
      </c>
    </row>
    <row r="91" spans="1:5" x14ac:dyDescent="0.25">
      <c r="A91" t="s">
        <v>70</v>
      </c>
      <c r="B91" t="s">
        <v>346</v>
      </c>
      <c r="C91">
        <v>1.1069</v>
      </c>
      <c r="D91">
        <v>0.58919999999999995</v>
      </c>
      <c r="E91">
        <v>1.4446000000000001</v>
      </c>
    </row>
    <row r="92" spans="1:5" x14ac:dyDescent="0.25">
      <c r="A92" t="s">
        <v>70</v>
      </c>
      <c r="B92" t="s">
        <v>82</v>
      </c>
      <c r="C92">
        <v>1.1069</v>
      </c>
      <c r="D92">
        <v>0.47139999999999999</v>
      </c>
      <c r="E92">
        <v>0.9849</v>
      </c>
    </row>
    <row r="93" spans="1:5" x14ac:dyDescent="0.25">
      <c r="A93" t="s">
        <v>70</v>
      </c>
      <c r="B93" t="s">
        <v>227</v>
      </c>
      <c r="C93">
        <v>1.1069</v>
      </c>
      <c r="D93">
        <v>1.0213000000000001</v>
      </c>
      <c r="E93">
        <v>0.65659999999999996</v>
      </c>
    </row>
    <row r="94" spans="1:5" x14ac:dyDescent="0.25">
      <c r="A94" t="s">
        <v>70</v>
      </c>
      <c r="B94" t="s">
        <v>74</v>
      </c>
      <c r="C94">
        <v>1.1069</v>
      </c>
      <c r="D94">
        <v>1.1783999999999999</v>
      </c>
      <c r="E94">
        <v>0.88639999999999997</v>
      </c>
    </row>
    <row r="95" spans="1:5" x14ac:dyDescent="0.25">
      <c r="A95" t="s">
        <v>70</v>
      </c>
      <c r="B95" t="s">
        <v>91</v>
      </c>
      <c r="C95">
        <v>1.1069</v>
      </c>
      <c r="D95">
        <v>1.3748</v>
      </c>
      <c r="E95">
        <v>0.72230000000000005</v>
      </c>
    </row>
    <row r="96" spans="1:5" x14ac:dyDescent="0.25">
      <c r="A96" t="s">
        <v>70</v>
      </c>
      <c r="B96" t="s">
        <v>88</v>
      </c>
      <c r="C96">
        <v>1.1069</v>
      </c>
      <c r="D96">
        <v>1.1783999999999999</v>
      </c>
      <c r="E96">
        <v>1.0506</v>
      </c>
    </row>
    <row r="97" spans="1:5" x14ac:dyDescent="0.25">
      <c r="A97" t="s">
        <v>70</v>
      </c>
      <c r="B97" t="s">
        <v>85</v>
      </c>
      <c r="C97">
        <v>1.1069</v>
      </c>
      <c r="D97">
        <v>0.82489999999999997</v>
      </c>
      <c r="E97">
        <v>0.9849</v>
      </c>
    </row>
    <row r="98" spans="1:5" x14ac:dyDescent="0.25">
      <c r="A98" t="s">
        <v>70</v>
      </c>
      <c r="B98" t="s">
        <v>61</v>
      </c>
      <c r="C98">
        <v>1.1069</v>
      </c>
      <c r="D98">
        <v>1.0998000000000001</v>
      </c>
      <c r="E98">
        <v>1.0833999999999999</v>
      </c>
    </row>
    <row r="99" spans="1:5" x14ac:dyDescent="0.25">
      <c r="A99" t="s">
        <v>70</v>
      </c>
      <c r="B99" t="s">
        <v>109</v>
      </c>
      <c r="C99">
        <v>1.1069</v>
      </c>
      <c r="D99">
        <v>0.82489999999999997</v>
      </c>
      <c r="E99">
        <v>0.9849</v>
      </c>
    </row>
    <row r="100" spans="1:5" x14ac:dyDescent="0.25">
      <c r="A100" t="s">
        <v>89</v>
      </c>
      <c r="B100" t="s">
        <v>92</v>
      </c>
      <c r="C100">
        <v>1.1467000000000001</v>
      </c>
      <c r="D100">
        <v>0.4929</v>
      </c>
      <c r="E100">
        <v>1.1677</v>
      </c>
    </row>
    <row r="101" spans="1:5" x14ac:dyDescent="0.25">
      <c r="A101" t="s">
        <v>89</v>
      </c>
      <c r="B101" t="s">
        <v>87</v>
      </c>
      <c r="C101">
        <v>1.1467000000000001</v>
      </c>
      <c r="D101">
        <v>1.3270999999999999</v>
      </c>
      <c r="E101">
        <v>0.70679999999999998</v>
      </c>
    </row>
    <row r="102" spans="1:5" x14ac:dyDescent="0.25">
      <c r="A102" t="s">
        <v>89</v>
      </c>
      <c r="B102" t="s">
        <v>115</v>
      </c>
      <c r="C102">
        <v>1.1467000000000001</v>
      </c>
      <c r="D102">
        <v>1.1375</v>
      </c>
      <c r="E102">
        <v>0.70679999999999998</v>
      </c>
    </row>
    <row r="103" spans="1:5" x14ac:dyDescent="0.25">
      <c r="A103" t="s">
        <v>89</v>
      </c>
      <c r="B103" t="s">
        <v>94</v>
      </c>
      <c r="C103">
        <v>1.1467000000000001</v>
      </c>
      <c r="D103">
        <v>1.1754</v>
      </c>
      <c r="E103">
        <v>1.137</v>
      </c>
    </row>
    <row r="104" spans="1:5" x14ac:dyDescent="0.25">
      <c r="A104" t="s">
        <v>89</v>
      </c>
      <c r="B104" t="s">
        <v>96</v>
      </c>
      <c r="C104">
        <v>1.1467000000000001</v>
      </c>
      <c r="D104">
        <v>1.0995999999999999</v>
      </c>
      <c r="E104">
        <v>1.4135</v>
      </c>
    </row>
    <row r="105" spans="1:5" x14ac:dyDescent="0.25">
      <c r="A105" t="s">
        <v>89</v>
      </c>
      <c r="B105" t="s">
        <v>120</v>
      </c>
      <c r="C105">
        <v>1.1467000000000001</v>
      </c>
      <c r="D105">
        <v>0.64459999999999995</v>
      </c>
      <c r="E105">
        <v>1.2906</v>
      </c>
    </row>
    <row r="106" spans="1:5" x14ac:dyDescent="0.25">
      <c r="A106" t="s">
        <v>89</v>
      </c>
      <c r="B106" t="s">
        <v>95</v>
      </c>
      <c r="C106">
        <v>1.1467000000000001</v>
      </c>
      <c r="D106">
        <v>0.98580000000000001</v>
      </c>
      <c r="E106">
        <v>1.0754999999999999</v>
      </c>
    </row>
    <row r="107" spans="1:5" x14ac:dyDescent="0.25">
      <c r="A107" t="s">
        <v>89</v>
      </c>
      <c r="B107" t="s">
        <v>116</v>
      </c>
      <c r="C107">
        <v>1.1467000000000001</v>
      </c>
      <c r="D107">
        <v>0.75829999999999997</v>
      </c>
      <c r="E107">
        <v>1.0448</v>
      </c>
    </row>
    <row r="108" spans="1:5" x14ac:dyDescent="0.25">
      <c r="A108" t="s">
        <v>89</v>
      </c>
      <c r="B108" t="s">
        <v>81</v>
      </c>
      <c r="C108">
        <v>1.1467000000000001</v>
      </c>
      <c r="D108">
        <v>1.0237000000000001</v>
      </c>
      <c r="E108">
        <v>0.79900000000000004</v>
      </c>
    </row>
    <row r="109" spans="1:5" x14ac:dyDescent="0.25">
      <c r="A109" t="s">
        <v>89</v>
      </c>
      <c r="B109" t="s">
        <v>125</v>
      </c>
      <c r="C109">
        <v>1.1467000000000001</v>
      </c>
      <c r="D109">
        <v>1.0616000000000001</v>
      </c>
      <c r="E109">
        <v>1.2599</v>
      </c>
    </row>
    <row r="110" spans="1:5" x14ac:dyDescent="0.25">
      <c r="A110" t="s">
        <v>89</v>
      </c>
      <c r="B110" t="s">
        <v>98</v>
      </c>
      <c r="C110">
        <v>1.1467000000000001</v>
      </c>
      <c r="D110">
        <v>1.0616000000000001</v>
      </c>
      <c r="E110">
        <v>0.79900000000000004</v>
      </c>
    </row>
    <row r="111" spans="1:5" x14ac:dyDescent="0.25">
      <c r="A111" t="s">
        <v>89</v>
      </c>
      <c r="B111" t="s">
        <v>121</v>
      </c>
      <c r="C111">
        <v>1.1467000000000001</v>
      </c>
      <c r="D111">
        <v>0.60670000000000002</v>
      </c>
      <c r="E111">
        <v>1.4442999999999999</v>
      </c>
    </row>
    <row r="112" spans="1:5" x14ac:dyDescent="0.25">
      <c r="A112" t="s">
        <v>89</v>
      </c>
      <c r="B112" t="s">
        <v>97</v>
      </c>
      <c r="C112">
        <v>1.1467000000000001</v>
      </c>
      <c r="D112">
        <v>1.5546</v>
      </c>
      <c r="E112">
        <v>0.67600000000000005</v>
      </c>
    </row>
    <row r="113" spans="1:5" x14ac:dyDescent="0.25">
      <c r="A113" t="s">
        <v>89</v>
      </c>
      <c r="B113" t="s">
        <v>330</v>
      </c>
      <c r="C113">
        <v>1.1467000000000001</v>
      </c>
      <c r="D113">
        <v>0.94789999999999996</v>
      </c>
      <c r="E113">
        <v>0.92190000000000005</v>
      </c>
    </row>
    <row r="114" spans="1:5" x14ac:dyDescent="0.25">
      <c r="A114" t="s">
        <v>89</v>
      </c>
      <c r="B114" t="s">
        <v>105</v>
      </c>
      <c r="C114">
        <v>1.1467000000000001</v>
      </c>
      <c r="D114">
        <v>0.91</v>
      </c>
      <c r="E114">
        <v>1.0141</v>
      </c>
    </row>
    <row r="115" spans="1:5" x14ac:dyDescent="0.25">
      <c r="A115" t="s">
        <v>89</v>
      </c>
      <c r="B115" t="s">
        <v>127</v>
      </c>
      <c r="C115">
        <v>1.1467000000000001</v>
      </c>
      <c r="D115">
        <v>0.64459999999999995</v>
      </c>
      <c r="E115">
        <v>1.4442999999999999</v>
      </c>
    </row>
    <row r="116" spans="1:5" x14ac:dyDescent="0.25">
      <c r="A116" t="s">
        <v>89</v>
      </c>
      <c r="B116" t="s">
        <v>103</v>
      </c>
      <c r="C116">
        <v>1.1467000000000001</v>
      </c>
      <c r="D116">
        <v>0.75829999999999997</v>
      </c>
      <c r="E116">
        <v>0.76819999999999999</v>
      </c>
    </row>
    <row r="117" spans="1:5" x14ac:dyDescent="0.25">
      <c r="A117" t="s">
        <v>89</v>
      </c>
      <c r="B117" t="s">
        <v>104</v>
      </c>
      <c r="C117">
        <v>1.1467000000000001</v>
      </c>
      <c r="D117">
        <v>1.4029</v>
      </c>
      <c r="E117">
        <v>0.8911</v>
      </c>
    </row>
    <row r="118" spans="1:5" x14ac:dyDescent="0.25">
      <c r="A118" t="s">
        <v>89</v>
      </c>
      <c r="B118" t="s">
        <v>106</v>
      </c>
      <c r="C118">
        <v>1.1467000000000001</v>
      </c>
      <c r="D118">
        <v>1.4408000000000001</v>
      </c>
      <c r="E118">
        <v>0.9526</v>
      </c>
    </row>
    <row r="119" spans="1:5" x14ac:dyDescent="0.25">
      <c r="A119" t="s">
        <v>89</v>
      </c>
      <c r="B119" t="s">
        <v>122</v>
      </c>
      <c r="C119">
        <v>1.1467000000000001</v>
      </c>
      <c r="D119">
        <v>0.94789999999999996</v>
      </c>
      <c r="E119">
        <v>1.2599</v>
      </c>
    </row>
    <row r="120" spans="1:5" x14ac:dyDescent="0.25">
      <c r="A120" t="s">
        <v>89</v>
      </c>
      <c r="B120" t="s">
        <v>99</v>
      </c>
      <c r="C120">
        <v>1.1467000000000001</v>
      </c>
      <c r="D120">
        <v>1.0237000000000001</v>
      </c>
      <c r="E120">
        <v>0.86040000000000005</v>
      </c>
    </row>
    <row r="121" spans="1:5" x14ac:dyDescent="0.25">
      <c r="A121" t="s">
        <v>89</v>
      </c>
      <c r="B121" t="s">
        <v>349</v>
      </c>
      <c r="C121">
        <v>1.1467000000000001</v>
      </c>
      <c r="D121">
        <v>1.2133</v>
      </c>
      <c r="E121">
        <v>0.64529999999999998</v>
      </c>
    </row>
    <row r="122" spans="1:5" x14ac:dyDescent="0.25">
      <c r="A122" t="s">
        <v>89</v>
      </c>
      <c r="B122" t="s">
        <v>350</v>
      </c>
      <c r="C122">
        <v>1.1467000000000001</v>
      </c>
      <c r="D122">
        <v>0.75829999999999997</v>
      </c>
      <c r="E122">
        <v>0.8911</v>
      </c>
    </row>
    <row r="123" spans="1:5" x14ac:dyDescent="0.25">
      <c r="A123" t="s">
        <v>89</v>
      </c>
      <c r="B123" t="s">
        <v>367</v>
      </c>
      <c r="C123">
        <v>1.1467000000000001</v>
      </c>
      <c r="D123">
        <v>1.0237000000000001</v>
      </c>
      <c r="E123">
        <v>0.82969999999999999</v>
      </c>
    </row>
    <row r="124" spans="1:5" x14ac:dyDescent="0.25">
      <c r="A124" t="s">
        <v>112</v>
      </c>
      <c r="B124" t="s">
        <v>90</v>
      </c>
      <c r="C124">
        <v>1.0616000000000001</v>
      </c>
      <c r="D124">
        <v>0.90100000000000002</v>
      </c>
      <c r="E124">
        <v>1.0169999999999999</v>
      </c>
    </row>
    <row r="125" spans="1:5" x14ac:dyDescent="0.25">
      <c r="A125" t="s">
        <v>112</v>
      </c>
      <c r="B125" t="s">
        <v>113</v>
      </c>
      <c r="C125">
        <v>1.0616000000000001</v>
      </c>
      <c r="D125">
        <v>0.73719999999999997</v>
      </c>
      <c r="E125">
        <v>1.1526000000000001</v>
      </c>
    </row>
    <row r="126" spans="1:5" x14ac:dyDescent="0.25">
      <c r="A126" t="s">
        <v>112</v>
      </c>
      <c r="B126" t="s">
        <v>117</v>
      </c>
      <c r="C126">
        <v>1.0616000000000001</v>
      </c>
      <c r="D126">
        <v>1.1468</v>
      </c>
      <c r="E126">
        <v>0.67800000000000005</v>
      </c>
    </row>
    <row r="127" spans="1:5" x14ac:dyDescent="0.25">
      <c r="A127" t="s">
        <v>112</v>
      </c>
      <c r="B127" t="s">
        <v>303</v>
      </c>
      <c r="C127">
        <v>1.0616000000000001</v>
      </c>
      <c r="D127">
        <v>1.3106</v>
      </c>
      <c r="E127">
        <v>0.74580000000000002</v>
      </c>
    </row>
    <row r="128" spans="1:5" x14ac:dyDescent="0.25">
      <c r="A128" t="s">
        <v>112</v>
      </c>
      <c r="B128" t="s">
        <v>119</v>
      </c>
      <c r="C128">
        <v>1.0616000000000001</v>
      </c>
      <c r="D128">
        <v>0.7782</v>
      </c>
      <c r="E128">
        <v>0.94920000000000004</v>
      </c>
    </row>
    <row r="129" spans="1:5" x14ac:dyDescent="0.25">
      <c r="A129" t="s">
        <v>112</v>
      </c>
      <c r="B129" t="s">
        <v>118</v>
      </c>
      <c r="C129">
        <v>1.0616000000000001</v>
      </c>
      <c r="D129">
        <v>0.69620000000000004</v>
      </c>
      <c r="E129">
        <v>1.3897999999999999</v>
      </c>
    </row>
    <row r="130" spans="1:5" x14ac:dyDescent="0.25">
      <c r="A130" t="s">
        <v>112</v>
      </c>
      <c r="B130" t="s">
        <v>107</v>
      </c>
      <c r="C130">
        <v>1.0616000000000001</v>
      </c>
      <c r="D130">
        <v>0.65529999999999999</v>
      </c>
      <c r="E130">
        <v>1.1526000000000001</v>
      </c>
    </row>
    <row r="131" spans="1:5" x14ac:dyDescent="0.25">
      <c r="A131" t="s">
        <v>112</v>
      </c>
      <c r="B131" t="s">
        <v>111</v>
      </c>
      <c r="C131">
        <v>1.0616000000000001</v>
      </c>
      <c r="D131">
        <v>0.7782</v>
      </c>
      <c r="E131">
        <v>1.1863999999999999</v>
      </c>
    </row>
    <row r="132" spans="1:5" x14ac:dyDescent="0.25">
      <c r="A132" t="s">
        <v>112</v>
      </c>
      <c r="B132" t="s">
        <v>93</v>
      </c>
      <c r="C132">
        <v>1.0616000000000001</v>
      </c>
      <c r="D132">
        <v>0.61429999999999996</v>
      </c>
      <c r="E132">
        <v>0.98309999999999997</v>
      </c>
    </row>
    <row r="133" spans="1:5" x14ac:dyDescent="0.25">
      <c r="A133" t="s">
        <v>112</v>
      </c>
      <c r="B133" t="s">
        <v>447</v>
      </c>
      <c r="C133">
        <v>1.0616000000000001</v>
      </c>
      <c r="D133">
        <v>1.0239</v>
      </c>
      <c r="E133">
        <v>1.0508999999999999</v>
      </c>
    </row>
    <row r="134" spans="1:5" x14ac:dyDescent="0.25">
      <c r="A134" t="s">
        <v>112</v>
      </c>
      <c r="B134" t="s">
        <v>124</v>
      </c>
      <c r="C134">
        <v>1.0616000000000001</v>
      </c>
      <c r="D134">
        <v>1.1468</v>
      </c>
      <c r="E134">
        <v>1.2202999999999999</v>
      </c>
    </row>
    <row r="135" spans="1:5" x14ac:dyDescent="0.25">
      <c r="A135" t="s">
        <v>112</v>
      </c>
      <c r="B135" t="s">
        <v>325</v>
      </c>
      <c r="C135">
        <v>1.0616000000000001</v>
      </c>
      <c r="D135">
        <v>1.0239</v>
      </c>
      <c r="E135">
        <v>1.4237</v>
      </c>
    </row>
    <row r="136" spans="1:5" x14ac:dyDescent="0.25">
      <c r="A136" t="s">
        <v>112</v>
      </c>
      <c r="B136" t="s">
        <v>126</v>
      </c>
      <c r="C136">
        <v>1.0616000000000001</v>
      </c>
      <c r="D136">
        <v>1.1877</v>
      </c>
      <c r="E136">
        <v>0.71189999999999998</v>
      </c>
    </row>
    <row r="137" spans="1:5" x14ac:dyDescent="0.25">
      <c r="A137" t="s">
        <v>112</v>
      </c>
      <c r="B137" t="s">
        <v>335</v>
      </c>
      <c r="C137">
        <v>1.0616000000000001</v>
      </c>
      <c r="D137">
        <v>1.4334</v>
      </c>
      <c r="E137">
        <v>0.81359999999999999</v>
      </c>
    </row>
    <row r="138" spans="1:5" x14ac:dyDescent="0.25">
      <c r="A138" t="s">
        <v>112</v>
      </c>
      <c r="B138" t="s">
        <v>128</v>
      </c>
      <c r="C138">
        <v>1.0616000000000001</v>
      </c>
      <c r="D138">
        <v>1.0648</v>
      </c>
      <c r="E138">
        <v>0.88139999999999996</v>
      </c>
    </row>
    <row r="139" spans="1:5" x14ac:dyDescent="0.25">
      <c r="A139" t="s">
        <v>112</v>
      </c>
      <c r="B139" t="s">
        <v>102</v>
      </c>
      <c r="C139">
        <v>1.0616000000000001</v>
      </c>
      <c r="D139">
        <v>1.2696000000000001</v>
      </c>
      <c r="E139">
        <v>0.74580000000000002</v>
      </c>
    </row>
    <row r="140" spans="1:5" x14ac:dyDescent="0.25">
      <c r="A140" t="s">
        <v>112</v>
      </c>
      <c r="B140" t="s">
        <v>108</v>
      </c>
      <c r="C140">
        <v>1.0616000000000001</v>
      </c>
      <c r="D140">
        <v>0.69620000000000004</v>
      </c>
      <c r="E140">
        <v>1.0848</v>
      </c>
    </row>
    <row r="141" spans="1:5" x14ac:dyDescent="0.25">
      <c r="A141" t="s">
        <v>112</v>
      </c>
      <c r="B141" t="s">
        <v>129</v>
      </c>
      <c r="C141">
        <v>1.0616000000000001</v>
      </c>
      <c r="D141">
        <v>1.802</v>
      </c>
      <c r="E141">
        <v>1.0508999999999999</v>
      </c>
    </row>
    <row r="142" spans="1:5" x14ac:dyDescent="0.25">
      <c r="A142" t="s">
        <v>112</v>
      </c>
      <c r="B142" t="s">
        <v>130</v>
      </c>
      <c r="C142">
        <v>1.0616000000000001</v>
      </c>
      <c r="D142">
        <v>0.86009999999999998</v>
      </c>
      <c r="E142">
        <v>0.77969999999999995</v>
      </c>
    </row>
    <row r="143" spans="1:5" x14ac:dyDescent="0.25">
      <c r="A143" t="s">
        <v>112</v>
      </c>
      <c r="B143" t="s">
        <v>356</v>
      </c>
      <c r="C143">
        <v>1.0616000000000001</v>
      </c>
      <c r="D143">
        <v>1.3514999999999999</v>
      </c>
      <c r="E143">
        <v>0.71189999999999998</v>
      </c>
    </row>
    <row r="144" spans="1:5" x14ac:dyDescent="0.25">
      <c r="A144" t="s">
        <v>112</v>
      </c>
      <c r="B144" t="s">
        <v>358</v>
      </c>
      <c r="C144">
        <v>1.0616000000000001</v>
      </c>
      <c r="D144">
        <v>0.81910000000000005</v>
      </c>
      <c r="E144">
        <v>1.2542</v>
      </c>
    </row>
    <row r="145" spans="1:5" x14ac:dyDescent="0.25">
      <c r="A145" t="s">
        <v>112</v>
      </c>
      <c r="B145" t="s">
        <v>110</v>
      </c>
      <c r="C145">
        <v>1.0616000000000001</v>
      </c>
      <c r="D145">
        <v>1.2286999999999999</v>
      </c>
      <c r="E145">
        <v>1.0508999999999999</v>
      </c>
    </row>
    <row r="146" spans="1:5" x14ac:dyDescent="0.25">
      <c r="A146" t="s">
        <v>112</v>
      </c>
      <c r="B146" t="s">
        <v>131</v>
      </c>
      <c r="C146">
        <v>1.0616000000000001</v>
      </c>
      <c r="D146">
        <v>0.73719999999999997</v>
      </c>
      <c r="E146">
        <v>0.94920000000000004</v>
      </c>
    </row>
    <row r="147" spans="1:5" x14ac:dyDescent="0.25">
      <c r="A147" t="s">
        <v>112</v>
      </c>
      <c r="B147" t="s">
        <v>132</v>
      </c>
      <c r="C147">
        <v>1.0616000000000001</v>
      </c>
      <c r="D147">
        <v>0.73719999999999997</v>
      </c>
      <c r="E147">
        <v>1.0169999999999999</v>
      </c>
    </row>
    <row r="148" spans="1:5" x14ac:dyDescent="0.25">
      <c r="A148" t="s">
        <v>134</v>
      </c>
      <c r="B148" t="s">
        <v>290</v>
      </c>
      <c r="C148">
        <v>1.25</v>
      </c>
      <c r="D148">
        <v>1.1477999999999999</v>
      </c>
      <c r="E148">
        <v>1.1294</v>
      </c>
    </row>
    <row r="149" spans="1:5" x14ac:dyDescent="0.25">
      <c r="A149" t="s">
        <v>134</v>
      </c>
      <c r="B149" t="s">
        <v>292</v>
      </c>
      <c r="C149">
        <v>1.25</v>
      </c>
      <c r="D149">
        <v>1.1477999999999999</v>
      </c>
      <c r="E149">
        <v>1.44</v>
      </c>
    </row>
    <row r="150" spans="1:5" x14ac:dyDescent="0.25">
      <c r="A150" t="s">
        <v>134</v>
      </c>
      <c r="B150" t="s">
        <v>298</v>
      </c>
      <c r="C150">
        <v>1.25</v>
      </c>
      <c r="D150">
        <v>1.3913</v>
      </c>
      <c r="E150">
        <v>1.0447</v>
      </c>
    </row>
    <row r="151" spans="1:5" x14ac:dyDescent="0.25">
      <c r="A151" t="s">
        <v>134</v>
      </c>
      <c r="B151" t="s">
        <v>300</v>
      </c>
      <c r="C151">
        <v>1.25</v>
      </c>
      <c r="D151">
        <v>1.0435000000000001</v>
      </c>
      <c r="E151">
        <v>0.59289999999999998</v>
      </c>
    </row>
    <row r="152" spans="1:5" x14ac:dyDescent="0.25">
      <c r="A152" t="s">
        <v>134</v>
      </c>
      <c r="B152" t="s">
        <v>444</v>
      </c>
      <c r="C152">
        <v>1.25</v>
      </c>
      <c r="D152">
        <v>1.1477999999999999</v>
      </c>
      <c r="E152">
        <v>0.84699999999999998</v>
      </c>
    </row>
    <row r="153" spans="1:5" x14ac:dyDescent="0.25">
      <c r="A153" t="s">
        <v>134</v>
      </c>
      <c r="B153" t="s">
        <v>306</v>
      </c>
      <c r="C153">
        <v>1.25</v>
      </c>
      <c r="D153">
        <v>1.1477999999999999</v>
      </c>
      <c r="E153">
        <v>0.70589999999999997</v>
      </c>
    </row>
    <row r="154" spans="1:5" x14ac:dyDescent="0.25">
      <c r="A154" t="s">
        <v>134</v>
      </c>
      <c r="B154" t="s">
        <v>310</v>
      </c>
      <c r="C154">
        <v>1.25</v>
      </c>
      <c r="D154">
        <v>0.97389999999999999</v>
      </c>
      <c r="E154">
        <v>1.0729</v>
      </c>
    </row>
    <row r="155" spans="1:5" x14ac:dyDescent="0.25">
      <c r="A155" t="s">
        <v>134</v>
      </c>
      <c r="B155" t="s">
        <v>472</v>
      </c>
      <c r="C155">
        <v>1.25</v>
      </c>
      <c r="D155">
        <v>0.93910000000000005</v>
      </c>
      <c r="E155">
        <v>1.3835</v>
      </c>
    </row>
    <row r="156" spans="1:5" x14ac:dyDescent="0.25">
      <c r="A156" t="s">
        <v>134</v>
      </c>
      <c r="B156" t="s">
        <v>445</v>
      </c>
      <c r="C156">
        <v>1.25</v>
      </c>
      <c r="D156">
        <v>0.8</v>
      </c>
      <c r="E156">
        <v>0.98819999999999997</v>
      </c>
    </row>
    <row r="157" spans="1:5" x14ac:dyDescent="0.25">
      <c r="A157" t="s">
        <v>134</v>
      </c>
      <c r="B157" t="s">
        <v>471</v>
      </c>
      <c r="C157">
        <v>1.25</v>
      </c>
      <c r="D157">
        <v>1.1477999999999999</v>
      </c>
      <c r="E157">
        <v>0.93169999999999997</v>
      </c>
    </row>
    <row r="158" spans="1:5" x14ac:dyDescent="0.25">
      <c r="A158" t="s">
        <v>134</v>
      </c>
      <c r="B158" t="s">
        <v>324</v>
      </c>
      <c r="C158">
        <v>1.25</v>
      </c>
      <c r="D158">
        <v>0.55649999999999999</v>
      </c>
      <c r="E158">
        <v>0.70589999999999997</v>
      </c>
    </row>
    <row r="159" spans="1:5" x14ac:dyDescent="0.25">
      <c r="A159" t="s">
        <v>134</v>
      </c>
      <c r="B159" t="s">
        <v>135</v>
      </c>
      <c r="C159">
        <v>1.25</v>
      </c>
      <c r="D159">
        <v>0.69569999999999999</v>
      </c>
      <c r="E159">
        <v>1.1294</v>
      </c>
    </row>
    <row r="160" spans="1:5" x14ac:dyDescent="0.25">
      <c r="A160" t="s">
        <v>134</v>
      </c>
      <c r="B160" t="s">
        <v>470</v>
      </c>
      <c r="C160">
        <v>1.25</v>
      </c>
      <c r="D160">
        <v>0.73040000000000005</v>
      </c>
      <c r="E160">
        <v>1.6940999999999999</v>
      </c>
    </row>
    <row r="161" spans="1:5" x14ac:dyDescent="0.25">
      <c r="A161" t="s">
        <v>134</v>
      </c>
      <c r="B161" t="s">
        <v>338</v>
      </c>
      <c r="C161">
        <v>1.25</v>
      </c>
      <c r="D161">
        <v>2.1913</v>
      </c>
      <c r="E161">
        <v>0.84699999999999998</v>
      </c>
    </row>
    <row r="162" spans="1:5" x14ac:dyDescent="0.25">
      <c r="A162" t="s">
        <v>134</v>
      </c>
      <c r="B162" t="s">
        <v>133</v>
      </c>
      <c r="C162">
        <v>1.25</v>
      </c>
      <c r="D162">
        <v>0.90429999999999999</v>
      </c>
      <c r="E162">
        <v>0.96</v>
      </c>
    </row>
    <row r="163" spans="1:5" x14ac:dyDescent="0.25">
      <c r="A163" t="s">
        <v>134</v>
      </c>
      <c r="B163" t="s">
        <v>114</v>
      </c>
      <c r="C163">
        <v>1.25</v>
      </c>
      <c r="D163">
        <v>0.55649999999999999</v>
      </c>
      <c r="E163">
        <v>1.2423</v>
      </c>
    </row>
    <row r="164" spans="1:5" x14ac:dyDescent="0.25">
      <c r="A164" t="s">
        <v>134</v>
      </c>
      <c r="B164" t="s">
        <v>352</v>
      </c>
      <c r="C164">
        <v>1.25</v>
      </c>
      <c r="D164">
        <v>0.90429999999999999</v>
      </c>
      <c r="E164">
        <v>1.1011</v>
      </c>
    </row>
    <row r="165" spans="1:5" x14ac:dyDescent="0.25">
      <c r="A165" t="s">
        <v>134</v>
      </c>
      <c r="B165" t="s">
        <v>123</v>
      </c>
      <c r="C165">
        <v>1.25</v>
      </c>
      <c r="D165">
        <v>0.86960000000000004</v>
      </c>
      <c r="E165">
        <v>0.73409999999999997</v>
      </c>
    </row>
    <row r="166" spans="1:5" x14ac:dyDescent="0.25">
      <c r="A166" t="s">
        <v>134</v>
      </c>
      <c r="B166" t="s">
        <v>360</v>
      </c>
      <c r="C166">
        <v>1.25</v>
      </c>
      <c r="D166">
        <v>0.76519999999999999</v>
      </c>
      <c r="E166">
        <v>1.1011</v>
      </c>
    </row>
    <row r="167" spans="1:5" x14ac:dyDescent="0.25">
      <c r="A167" t="s">
        <v>134</v>
      </c>
      <c r="B167" t="s">
        <v>365</v>
      </c>
      <c r="C167">
        <v>1.25</v>
      </c>
      <c r="D167">
        <v>0.76519999999999999</v>
      </c>
      <c r="E167">
        <v>1.1294</v>
      </c>
    </row>
    <row r="168" spans="1:5" x14ac:dyDescent="0.25">
      <c r="A168" t="s">
        <v>134</v>
      </c>
      <c r="B168" t="s">
        <v>366</v>
      </c>
      <c r="C168">
        <v>1.25</v>
      </c>
      <c r="D168">
        <v>1.1477999999999999</v>
      </c>
      <c r="E168">
        <v>0.67759999999999998</v>
      </c>
    </row>
    <row r="169" spans="1:5" x14ac:dyDescent="0.25">
      <c r="A169" t="s">
        <v>134</v>
      </c>
      <c r="B169" t="s">
        <v>136</v>
      </c>
      <c r="C169">
        <v>1.25</v>
      </c>
      <c r="D169">
        <v>1.4609000000000001</v>
      </c>
      <c r="E169">
        <v>0.67759999999999998</v>
      </c>
    </row>
    <row r="170" spans="1:5" x14ac:dyDescent="0.25">
      <c r="A170" t="s">
        <v>134</v>
      </c>
      <c r="B170" t="s">
        <v>446</v>
      </c>
      <c r="C170">
        <v>1.25</v>
      </c>
      <c r="D170">
        <v>0.59130000000000005</v>
      </c>
      <c r="E170">
        <v>0.98819999999999997</v>
      </c>
    </row>
    <row r="171" spans="1:5" x14ac:dyDescent="0.25">
      <c r="A171" t="s">
        <v>134</v>
      </c>
      <c r="B171" t="s">
        <v>473</v>
      </c>
      <c r="C171">
        <v>1.25</v>
      </c>
      <c r="D171">
        <v>0.97389999999999999</v>
      </c>
      <c r="E171">
        <v>0.87529999999999997</v>
      </c>
    </row>
    <row r="172" spans="1:5" x14ac:dyDescent="0.25">
      <c r="A172" t="s">
        <v>19</v>
      </c>
      <c r="B172" t="s">
        <v>146</v>
      </c>
      <c r="C172">
        <v>1.3222</v>
      </c>
      <c r="D172">
        <v>0.54620000000000002</v>
      </c>
      <c r="E172">
        <v>1.5384</v>
      </c>
    </row>
    <row r="173" spans="1:5" x14ac:dyDescent="0.25">
      <c r="A173" t="s">
        <v>19</v>
      </c>
      <c r="B173" t="s">
        <v>139</v>
      </c>
      <c r="C173">
        <v>1.3222</v>
      </c>
      <c r="D173">
        <v>0.54620000000000002</v>
      </c>
      <c r="E173">
        <v>1.651</v>
      </c>
    </row>
    <row r="174" spans="1:5" x14ac:dyDescent="0.25">
      <c r="A174" t="s">
        <v>19</v>
      </c>
      <c r="B174" t="s">
        <v>150</v>
      </c>
      <c r="C174">
        <v>1.3222</v>
      </c>
      <c r="D174">
        <v>0.67230000000000001</v>
      </c>
      <c r="E174">
        <v>1.2758</v>
      </c>
    </row>
    <row r="175" spans="1:5" x14ac:dyDescent="0.25">
      <c r="A175" t="s">
        <v>19</v>
      </c>
      <c r="B175" t="s">
        <v>233</v>
      </c>
      <c r="C175">
        <v>1.3222</v>
      </c>
      <c r="D175">
        <v>0.75629999999999997</v>
      </c>
      <c r="E175">
        <v>1.0130999999999999</v>
      </c>
    </row>
    <row r="176" spans="1:5" x14ac:dyDescent="0.25">
      <c r="A176" t="s">
        <v>19</v>
      </c>
      <c r="B176" t="s">
        <v>152</v>
      </c>
      <c r="C176">
        <v>1.3222</v>
      </c>
      <c r="D176">
        <v>0.9244</v>
      </c>
      <c r="E176">
        <v>0.71289999999999998</v>
      </c>
    </row>
    <row r="177" spans="1:5" x14ac:dyDescent="0.25">
      <c r="A177" t="s">
        <v>19</v>
      </c>
      <c r="B177" t="s">
        <v>236</v>
      </c>
      <c r="C177">
        <v>1.3222</v>
      </c>
      <c r="D177">
        <v>1.0084</v>
      </c>
      <c r="E177">
        <v>0.56279999999999997</v>
      </c>
    </row>
    <row r="178" spans="1:5" x14ac:dyDescent="0.25">
      <c r="A178" t="s">
        <v>19</v>
      </c>
      <c r="B178" t="s">
        <v>241</v>
      </c>
      <c r="C178">
        <v>1.3222</v>
      </c>
      <c r="D178">
        <v>1.0084</v>
      </c>
      <c r="E178">
        <v>0.6754</v>
      </c>
    </row>
    <row r="179" spans="1:5" x14ac:dyDescent="0.25">
      <c r="A179" t="s">
        <v>19</v>
      </c>
      <c r="B179" t="s">
        <v>331</v>
      </c>
      <c r="C179">
        <v>1.3222</v>
      </c>
      <c r="D179">
        <v>1.0925</v>
      </c>
      <c r="E179">
        <v>1.1256999999999999</v>
      </c>
    </row>
    <row r="180" spans="1:5" x14ac:dyDescent="0.25">
      <c r="A180" t="s">
        <v>19</v>
      </c>
      <c r="B180" t="s">
        <v>243</v>
      </c>
      <c r="C180">
        <v>1.3222</v>
      </c>
      <c r="D180">
        <v>1.2184999999999999</v>
      </c>
      <c r="E180">
        <v>0.93810000000000004</v>
      </c>
    </row>
    <row r="181" spans="1:5" x14ac:dyDescent="0.25">
      <c r="A181" t="s">
        <v>19</v>
      </c>
      <c r="B181" t="s">
        <v>137</v>
      </c>
      <c r="C181">
        <v>1.3222</v>
      </c>
      <c r="D181">
        <v>1.3446</v>
      </c>
      <c r="E181">
        <v>0.56279999999999997</v>
      </c>
    </row>
    <row r="182" spans="1:5" x14ac:dyDescent="0.25">
      <c r="A182" t="s">
        <v>19</v>
      </c>
      <c r="B182" t="s">
        <v>21</v>
      </c>
      <c r="C182">
        <v>1.3222</v>
      </c>
      <c r="D182">
        <v>1.3866000000000001</v>
      </c>
      <c r="E182">
        <v>0.86299999999999999</v>
      </c>
    </row>
    <row r="183" spans="1:5" x14ac:dyDescent="0.25">
      <c r="A183" t="s">
        <v>19</v>
      </c>
      <c r="B183" t="s">
        <v>20</v>
      </c>
      <c r="C183">
        <v>1.3222</v>
      </c>
      <c r="D183">
        <v>1.3866000000000001</v>
      </c>
      <c r="E183">
        <v>1.2007000000000001</v>
      </c>
    </row>
    <row r="184" spans="1:5" x14ac:dyDescent="0.25">
      <c r="A184" t="s">
        <v>19</v>
      </c>
      <c r="B184" t="s">
        <v>235</v>
      </c>
      <c r="C184">
        <v>1.3222</v>
      </c>
      <c r="D184">
        <v>0.67230000000000001</v>
      </c>
      <c r="E184">
        <v>1.0130999999999999</v>
      </c>
    </row>
    <row r="185" spans="1:5" x14ac:dyDescent="0.25">
      <c r="A185" t="s">
        <v>19</v>
      </c>
      <c r="B185" t="s">
        <v>237</v>
      </c>
      <c r="C185">
        <v>1.3222</v>
      </c>
      <c r="D185">
        <v>0.88239999999999996</v>
      </c>
      <c r="E185">
        <v>0.63790000000000002</v>
      </c>
    </row>
    <row r="186" spans="1:5" x14ac:dyDescent="0.25">
      <c r="A186" t="s">
        <v>19</v>
      </c>
      <c r="B186" t="s">
        <v>140</v>
      </c>
      <c r="C186">
        <v>1.3222</v>
      </c>
      <c r="D186">
        <v>1.8068</v>
      </c>
      <c r="E186">
        <v>0.52529999999999999</v>
      </c>
    </row>
    <row r="187" spans="1:5" x14ac:dyDescent="0.25">
      <c r="A187" t="s">
        <v>19</v>
      </c>
      <c r="B187" t="s">
        <v>242</v>
      </c>
      <c r="C187">
        <v>1.3222</v>
      </c>
      <c r="D187">
        <v>0.71430000000000005</v>
      </c>
      <c r="E187">
        <v>0.71289999999999998</v>
      </c>
    </row>
    <row r="188" spans="1:5" x14ac:dyDescent="0.25">
      <c r="A188" t="s">
        <v>19</v>
      </c>
      <c r="B188" t="s">
        <v>234</v>
      </c>
      <c r="C188">
        <v>1.3222</v>
      </c>
      <c r="D188">
        <v>1.0084</v>
      </c>
      <c r="E188">
        <v>0.90049999999999997</v>
      </c>
    </row>
    <row r="189" spans="1:5" x14ac:dyDescent="0.25">
      <c r="A189" t="s">
        <v>19</v>
      </c>
      <c r="B189" t="s">
        <v>239</v>
      </c>
      <c r="C189">
        <v>1.3222</v>
      </c>
      <c r="D189">
        <v>1.0504</v>
      </c>
      <c r="E189">
        <v>1.1632</v>
      </c>
    </row>
    <row r="190" spans="1:5" x14ac:dyDescent="0.25">
      <c r="A190" t="s">
        <v>19</v>
      </c>
      <c r="B190" t="s">
        <v>142</v>
      </c>
      <c r="C190">
        <v>1.3222</v>
      </c>
      <c r="D190">
        <v>0.9244</v>
      </c>
      <c r="E190">
        <v>1.0881000000000001</v>
      </c>
    </row>
    <row r="191" spans="1:5" x14ac:dyDescent="0.25">
      <c r="A191" t="s">
        <v>19</v>
      </c>
      <c r="B191" t="s">
        <v>144</v>
      </c>
      <c r="C191">
        <v>1.3222</v>
      </c>
      <c r="D191">
        <v>1.0504</v>
      </c>
      <c r="E191">
        <v>1.8386</v>
      </c>
    </row>
    <row r="192" spans="1:5" x14ac:dyDescent="0.25">
      <c r="A192" t="s">
        <v>141</v>
      </c>
      <c r="B192" t="s">
        <v>148</v>
      </c>
      <c r="C192">
        <v>1.0889</v>
      </c>
      <c r="D192">
        <v>0.86729999999999996</v>
      </c>
      <c r="E192">
        <v>1.2236</v>
      </c>
    </row>
    <row r="193" spans="1:5" x14ac:dyDescent="0.25">
      <c r="A193" t="s">
        <v>141</v>
      </c>
      <c r="B193" t="s">
        <v>466</v>
      </c>
      <c r="C193">
        <v>1.0889</v>
      </c>
      <c r="D193">
        <v>1.0713999999999999</v>
      </c>
      <c r="E193">
        <v>1.3502000000000001</v>
      </c>
    </row>
    <row r="194" spans="1:5" x14ac:dyDescent="0.25">
      <c r="A194" t="s">
        <v>141</v>
      </c>
      <c r="B194" t="s">
        <v>427</v>
      </c>
      <c r="C194">
        <v>1.0889</v>
      </c>
      <c r="D194">
        <v>1.2244999999999999</v>
      </c>
      <c r="E194">
        <v>1.1392</v>
      </c>
    </row>
    <row r="195" spans="1:5" x14ac:dyDescent="0.25">
      <c r="A195" t="s">
        <v>141</v>
      </c>
      <c r="B195" t="s">
        <v>238</v>
      </c>
      <c r="C195">
        <v>1.0889</v>
      </c>
      <c r="D195">
        <v>1.1735</v>
      </c>
      <c r="E195">
        <v>0.71730000000000005</v>
      </c>
    </row>
    <row r="196" spans="1:5" x14ac:dyDescent="0.25">
      <c r="A196" t="s">
        <v>141</v>
      </c>
      <c r="B196" t="s">
        <v>147</v>
      </c>
      <c r="C196">
        <v>1.0889</v>
      </c>
      <c r="D196">
        <v>0.96940000000000004</v>
      </c>
      <c r="E196">
        <v>1.0548</v>
      </c>
    </row>
    <row r="197" spans="1:5" x14ac:dyDescent="0.25">
      <c r="A197" t="s">
        <v>141</v>
      </c>
      <c r="B197" t="s">
        <v>311</v>
      </c>
      <c r="C197">
        <v>1.0889</v>
      </c>
      <c r="D197">
        <v>0.86729999999999996</v>
      </c>
      <c r="E197">
        <v>1.0548</v>
      </c>
    </row>
    <row r="198" spans="1:5" x14ac:dyDescent="0.25">
      <c r="A198" t="s">
        <v>141</v>
      </c>
      <c r="B198" t="s">
        <v>143</v>
      </c>
      <c r="C198">
        <v>1.0889</v>
      </c>
      <c r="D198">
        <v>0.71430000000000005</v>
      </c>
      <c r="E198">
        <v>0.80169999999999997</v>
      </c>
    </row>
    <row r="199" spans="1:5" x14ac:dyDescent="0.25">
      <c r="A199" t="s">
        <v>141</v>
      </c>
      <c r="B199" t="s">
        <v>153</v>
      </c>
      <c r="C199">
        <v>1.0889</v>
      </c>
      <c r="D199">
        <v>1.1735</v>
      </c>
      <c r="E199">
        <v>0.92820000000000003</v>
      </c>
    </row>
    <row r="200" spans="1:5" x14ac:dyDescent="0.25">
      <c r="A200" t="s">
        <v>141</v>
      </c>
      <c r="B200" t="s">
        <v>467</v>
      </c>
      <c r="C200">
        <v>1.0889</v>
      </c>
      <c r="D200">
        <v>0.76529999999999998</v>
      </c>
      <c r="E200">
        <v>1.3080000000000001</v>
      </c>
    </row>
    <row r="201" spans="1:5" x14ac:dyDescent="0.25">
      <c r="A201" t="s">
        <v>141</v>
      </c>
      <c r="B201" t="s">
        <v>149</v>
      </c>
      <c r="C201">
        <v>1.0889</v>
      </c>
      <c r="D201">
        <v>1.1224000000000001</v>
      </c>
      <c r="E201">
        <v>0.37969999999999998</v>
      </c>
    </row>
    <row r="202" spans="1:5" x14ac:dyDescent="0.25">
      <c r="A202" t="s">
        <v>141</v>
      </c>
      <c r="B202" t="s">
        <v>244</v>
      </c>
      <c r="C202">
        <v>1.0889</v>
      </c>
      <c r="D202">
        <v>1.6326000000000001</v>
      </c>
      <c r="E202">
        <v>0.75949999999999995</v>
      </c>
    </row>
    <row r="203" spans="1:5" x14ac:dyDescent="0.25">
      <c r="A203" t="s">
        <v>141</v>
      </c>
      <c r="B203" t="s">
        <v>138</v>
      </c>
      <c r="C203">
        <v>1.0889</v>
      </c>
      <c r="D203">
        <v>0.86729999999999996</v>
      </c>
      <c r="E203">
        <v>1.5610999999999999</v>
      </c>
    </row>
    <row r="204" spans="1:5" x14ac:dyDescent="0.25">
      <c r="A204" t="s">
        <v>141</v>
      </c>
      <c r="B204" t="s">
        <v>151</v>
      </c>
      <c r="C204">
        <v>1.0889</v>
      </c>
      <c r="D204">
        <v>0.56120000000000003</v>
      </c>
      <c r="E204">
        <v>1.2236</v>
      </c>
    </row>
    <row r="205" spans="1:5" x14ac:dyDescent="0.25">
      <c r="A205" t="s">
        <v>141</v>
      </c>
      <c r="B205" t="s">
        <v>157</v>
      </c>
      <c r="C205">
        <v>1.0889</v>
      </c>
      <c r="D205">
        <v>1.0204</v>
      </c>
      <c r="E205">
        <v>0.84389999999999998</v>
      </c>
    </row>
    <row r="206" spans="1:5" x14ac:dyDescent="0.25">
      <c r="A206" t="s">
        <v>141</v>
      </c>
      <c r="B206" t="s">
        <v>155</v>
      </c>
      <c r="C206">
        <v>1.0889</v>
      </c>
      <c r="D206">
        <v>0.86729999999999996</v>
      </c>
      <c r="E206">
        <v>0.97040000000000004</v>
      </c>
    </row>
    <row r="207" spans="1:5" x14ac:dyDescent="0.25">
      <c r="A207" t="s">
        <v>141</v>
      </c>
      <c r="B207" t="s">
        <v>428</v>
      </c>
      <c r="C207">
        <v>1.0889</v>
      </c>
      <c r="D207">
        <v>0.81630000000000003</v>
      </c>
      <c r="E207">
        <v>0.92820000000000003</v>
      </c>
    </row>
    <row r="208" spans="1:5" x14ac:dyDescent="0.25">
      <c r="A208" t="s">
        <v>141</v>
      </c>
      <c r="B208" t="s">
        <v>154</v>
      </c>
      <c r="C208">
        <v>1.0889</v>
      </c>
      <c r="D208">
        <v>1.0204</v>
      </c>
      <c r="E208">
        <v>0.71730000000000005</v>
      </c>
    </row>
    <row r="209" spans="1:5" x14ac:dyDescent="0.25">
      <c r="A209" t="s">
        <v>141</v>
      </c>
      <c r="B209" t="s">
        <v>145</v>
      </c>
      <c r="C209">
        <v>1.0889</v>
      </c>
      <c r="D209">
        <v>1.1224000000000001</v>
      </c>
      <c r="E209">
        <v>0.84389999999999998</v>
      </c>
    </row>
    <row r="210" spans="1:5" x14ac:dyDescent="0.25">
      <c r="A210" t="s">
        <v>141</v>
      </c>
      <c r="B210" t="s">
        <v>240</v>
      </c>
      <c r="C210">
        <v>1.0889</v>
      </c>
      <c r="D210">
        <v>1.3774999999999999</v>
      </c>
      <c r="E210">
        <v>1.1814</v>
      </c>
    </row>
    <row r="211" spans="1:5" x14ac:dyDescent="0.25">
      <c r="A211" t="s">
        <v>141</v>
      </c>
      <c r="B211" t="s">
        <v>156</v>
      </c>
      <c r="C211">
        <v>1.0889</v>
      </c>
      <c r="D211">
        <v>0.76529999999999998</v>
      </c>
      <c r="E211">
        <v>1.0125999999999999</v>
      </c>
    </row>
    <row r="212" spans="1:5" x14ac:dyDescent="0.25">
      <c r="A212" t="s">
        <v>448</v>
      </c>
      <c r="B212" t="s">
        <v>456</v>
      </c>
      <c r="C212">
        <v>1.0667</v>
      </c>
      <c r="D212">
        <v>1.5104</v>
      </c>
      <c r="E212">
        <v>0.43290000000000001</v>
      </c>
    </row>
    <row r="213" spans="1:5" x14ac:dyDescent="0.25">
      <c r="A213" t="s">
        <v>448</v>
      </c>
      <c r="B213" t="s">
        <v>460</v>
      </c>
      <c r="C213">
        <v>1.0667</v>
      </c>
      <c r="D213">
        <v>1.0936999999999999</v>
      </c>
      <c r="E213">
        <v>1.0389999999999999</v>
      </c>
    </row>
    <row r="214" spans="1:5" x14ac:dyDescent="0.25">
      <c r="A214" t="s">
        <v>448</v>
      </c>
      <c r="B214" t="s">
        <v>450</v>
      </c>
      <c r="C214">
        <v>1.0667</v>
      </c>
      <c r="D214">
        <v>0.46870000000000001</v>
      </c>
      <c r="E214">
        <v>1.2663</v>
      </c>
    </row>
    <row r="215" spans="1:5" x14ac:dyDescent="0.25">
      <c r="A215" t="s">
        <v>448</v>
      </c>
      <c r="B215" t="s">
        <v>459</v>
      </c>
      <c r="C215">
        <v>1.0667</v>
      </c>
      <c r="D215">
        <v>0.82030000000000003</v>
      </c>
      <c r="E215">
        <v>1.0714999999999999</v>
      </c>
    </row>
    <row r="216" spans="1:5" x14ac:dyDescent="0.25">
      <c r="A216" t="s">
        <v>448</v>
      </c>
      <c r="B216" t="s">
        <v>455</v>
      </c>
      <c r="C216">
        <v>1.0667</v>
      </c>
      <c r="D216">
        <v>0.88229999999999997</v>
      </c>
      <c r="E216">
        <v>1.2835000000000001</v>
      </c>
    </row>
    <row r="217" spans="1:5" x14ac:dyDescent="0.25">
      <c r="A217" t="s">
        <v>448</v>
      </c>
      <c r="B217" t="s">
        <v>457</v>
      </c>
      <c r="C217">
        <v>1.0667</v>
      </c>
      <c r="D217">
        <v>0.66169999999999995</v>
      </c>
      <c r="E217">
        <v>1.3292999999999999</v>
      </c>
    </row>
    <row r="218" spans="1:5" x14ac:dyDescent="0.25">
      <c r="A218" t="s">
        <v>448</v>
      </c>
      <c r="B218" t="s">
        <v>453</v>
      </c>
      <c r="C218">
        <v>1.0667</v>
      </c>
      <c r="D218">
        <v>0.55149999999999999</v>
      </c>
      <c r="E218">
        <v>1.2376</v>
      </c>
    </row>
    <row r="219" spans="1:5" x14ac:dyDescent="0.25">
      <c r="A219" t="s">
        <v>448</v>
      </c>
      <c r="B219" t="s">
        <v>491</v>
      </c>
      <c r="C219">
        <v>1.0667</v>
      </c>
      <c r="D219">
        <v>0.55149999999999999</v>
      </c>
      <c r="E219">
        <v>1.2835000000000001</v>
      </c>
    </row>
    <row r="220" spans="1:5" x14ac:dyDescent="0.25">
      <c r="A220" t="s">
        <v>448</v>
      </c>
      <c r="B220" t="s">
        <v>461</v>
      </c>
      <c r="C220">
        <v>1.0667</v>
      </c>
      <c r="D220">
        <v>1.3475999999999999</v>
      </c>
      <c r="E220">
        <v>0.92530000000000001</v>
      </c>
    </row>
    <row r="221" spans="1:5" x14ac:dyDescent="0.25">
      <c r="A221" t="s">
        <v>448</v>
      </c>
      <c r="B221" t="s">
        <v>458</v>
      </c>
      <c r="C221">
        <v>1.0667</v>
      </c>
      <c r="D221">
        <v>1.4061999999999999</v>
      </c>
      <c r="E221">
        <v>0.51949999999999996</v>
      </c>
    </row>
    <row r="222" spans="1:5" x14ac:dyDescent="0.25">
      <c r="A222" t="s">
        <v>448</v>
      </c>
      <c r="B222" t="s">
        <v>451</v>
      </c>
      <c r="C222">
        <v>1.0667</v>
      </c>
      <c r="D222">
        <v>1.25</v>
      </c>
      <c r="E222">
        <v>0.3463</v>
      </c>
    </row>
    <row r="223" spans="1:5" x14ac:dyDescent="0.25">
      <c r="A223" t="s">
        <v>448</v>
      </c>
      <c r="B223" t="s">
        <v>449</v>
      </c>
      <c r="C223">
        <v>1.0667</v>
      </c>
      <c r="D223">
        <v>1.1132</v>
      </c>
      <c r="E223">
        <v>1.3636999999999999</v>
      </c>
    </row>
    <row r="224" spans="1:5" x14ac:dyDescent="0.25">
      <c r="A224" t="s">
        <v>448</v>
      </c>
      <c r="B224" t="s">
        <v>454</v>
      </c>
      <c r="C224">
        <v>1.0667</v>
      </c>
      <c r="D224">
        <v>1.302</v>
      </c>
      <c r="E224">
        <v>0.7359</v>
      </c>
    </row>
    <row r="225" spans="1:5" x14ac:dyDescent="0.25">
      <c r="A225" t="s">
        <v>448</v>
      </c>
      <c r="B225" t="s">
        <v>452</v>
      </c>
      <c r="C225">
        <v>1.0667</v>
      </c>
      <c r="D225">
        <v>0.9375</v>
      </c>
      <c r="E225">
        <v>1.2987</v>
      </c>
    </row>
    <row r="226" spans="1:5" x14ac:dyDescent="0.25">
      <c r="A226" t="s">
        <v>22</v>
      </c>
      <c r="B226" t="s">
        <v>250</v>
      </c>
      <c r="C226">
        <v>1.125</v>
      </c>
      <c r="D226">
        <v>1.284</v>
      </c>
      <c r="E226">
        <v>0.754</v>
      </c>
    </row>
    <row r="227" spans="1:5" x14ac:dyDescent="0.25">
      <c r="A227" t="s">
        <v>22</v>
      </c>
      <c r="B227" t="s">
        <v>158</v>
      </c>
      <c r="C227">
        <v>1.125</v>
      </c>
      <c r="D227">
        <v>1.284</v>
      </c>
      <c r="E227">
        <v>1.3095000000000001</v>
      </c>
    </row>
    <row r="228" spans="1:5" x14ac:dyDescent="0.25">
      <c r="A228" t="s">
        <v>22</v>
      </c>
      <c r="B228" t="s">
        <v>254</v>
      </c>
      <c r="C228">
        <v>1.125</v>
      </c>
      <c r="D228">
        <v>0.93830000000000002</v>
      </c>
      <c r="E228">
        <v>1.3889</v>
      </c>
    </row>
    <row r="229" spans="1:5" x14ac:dyDescent="0.25">
      <c r="A229" t="s">
        <v>22</v>
      </c>
      <c r="B229" t="s">
        <v>255</v>
      </c>
      <c r="C229">
        <v>1.125</v>
      </c>
      <c r="D229">
        <v>0.69140000000000001</v>
      </c>
      <c r="E229">
        <v>0.99209999999999998</v>
      </c>
    </row>
    <row r="230" spans="1:5" x14ac:dyDescent="0.25">
      <c r="A230" t="s">
        <v>22</v>
      </c>
      <c r="B230" t="s">
        <v>246</v>
      </c>
      <c r="C230">
        <v>1.125</v>
      </c>
      <c r="D230">
        <v>0.98770000000000002</v>
      </c>
      <c r="E230">
        <v>0.79369999999999996</v>
      </c>
    </row>
    <row r="231" spans="1:5" x14ac:dyDescent="0.25">
      <c r="A231" t="s">
        <v>22</v>
      </c>
      <c r="B231" t="s">
        <v>252</v>
      </c>
      <c r="C231">
        <v>1.125</v>
      </c>
      <c r="D231">
        <v>1.6295999999999999</v>
      </c>
      <c r="E231">
        <v>1.1111</v>
      </c>
    </row>
    <row r="232" spans="1:5" x14ac:dyDescent="0.25">
      <c r="A232" t="s">
        <v>22</v>
      </c>
      <c r="B232" t="s">
        <v>253</v>
      </c>
      <c r="C232">
        <v>1.125</v>
      </c>
      <c r="D232">
        <v>0.83950000000000002</v>
      </c>
      <c r="E232">
        <v>0.71430000000000005</v>
      </c>
    </row>
    <row r="233" spans="1:5" x14ac:dyDescent="0.25">
      <c r="A233" t="s">
        <v>22</v>
      </c>
      <c r="B233" t="s">
        <v>23</v>
      </c>
      <c r="C233">
        <v>1.125</v>
      </c>
      <c r="D233">
        <v>1.284</v>
      </c>
      <c r="E233">
        <v>0.47620000000000001</v>
      </c>
    </row>
    <row r="234" spans="1:5" x14ac:dyDescent="0.25">
      <c r="A234" t="s">
        <v>22</v>
      </c>
      <c r="B234" t="s">
        <v>172</v>
      </c>
      <c r="C234">
        <v>1.125</v>
      </c>
      <c r="D234">
        <v>0.69140000000000001</v>
      </c>
      <c r="E234">
        <v>0.873</v>
      </c>
    </row>
    <row r="235" spans="1:5" x14ac:dyDescent="0.25">
      <c r="A235" t="s">
        <v>22</v>
      </c>
      <c r="B235" t="s">
        <v>276</v>
      </c>
      <c r="C235">
        <v>1.125</v>
      </c>
      <c r="D235">
        <v>1.0864</v>
      </c>
      <c r="E235">
        <v>0.91269999999999996</v>
      </c>
    </row>
    <row r="236" spans="1:5" x14ac:dyDescent="0.25">
      <c r="A236" t="s">
        <v>22</v>
      </c>
      <c r="B236" t="s">
        <v>166</v>
      </c>
      <c r="C236">
        <v>1.125</v>
      </c>
      <c r="D236">
        <v>1.0369999999999999</v>
      </c>
      <c r="E236">
        <v>0.99209999999999998</v>
      </c>
    </row>
    <row r="237" spans="1:5" x14ac:dyDescent="0.25">
      <c r="A237" t="s">
        <v>22</v>
      </c>
      <c r="B237" t="s">
        <v>245</v>
      </c>
      <c r="C237">
        <v>1.125</v>
      </c>
      <c r="D237">
        <v>1.7283999999999999</v>
      </c>
      <c r="E237">
        <v>0.4365</v>
      </c>
    </row>
    <row r="238" spans="1:5" x14ac:dyDescent="0.25">
      <c r="A238" t="s">
        <v>22</v>
      </c>
      <c r="B238" t="s">
        <v>24</v>
      </c>
      <c r="C238">
        <v>1.125</v>
      </c>
      <c r="D238">
        <v>1.0369999999999999</v>
      </c>
      <c r="E238">
        <v>0.83330000000000004</v>
      </c>
    </row>
    <row r="239" spans="1:5" x14ac:dyDescent="0.25">
      <c r="A239" t="s">
        <v>22</v>
      </c>
      <c r="B239" t="s">
        <v>256</v>
      </c>
      <c r="C239">
        <v>1.125</v>
      </c>
      <c r="D239">
        <v>0.88890000000000002</v>
      </c>
      <c r="E239">
        <v>1.3492</v>
      </c>
    </row>
    <row r="240" spans="1:5" x14ac:dyDescent="0.25">
      <c r="A240" t="s">
        <v>22</v>
      </c>
      <c r="B240" t="s">
        <v>162</v>
      </c>
      <c r="C240">
        <v>1.125</v>
      </c>
      <c r="D240">
        <v>0.59260000000000002</v>
      </c>
      <c r="E240">
        <v>1.627</v>
      </c>
    </row>
    <row r="241" spans="1:5" x14ac:dyDescent="0.25">
      <c r="A241" t="s">
        <v>22</v>
      </c>
      <c r="B241" t="s">
        <v>248</v>
      </c>
      <c r="C241">
        <v>1.125</v>
      </c>
      <c r="D241">
        <v>1.0369999999999999</v>
      </c>
      <c r="E241">
        <v>1.4286000000000001</v>
      </c>
    </row>
    <row r="242" spans="1:5" x14ac:dyDescent="0.25">
      <c r="A242" t="s">
        <v>22</v>
      </c>
      <c r="B242" t="s">
        <v>161</v>
      </c>
      <c r="C242">
        <v>1.125</v>
      </c>
      <c r="D242">
        <v>0.59260000000000002</v>
      </c>
      <c r="E242">
        <v>1.1904999999999999</v>
      </c>
    </row>
    <row r="243" spans="1:5" x14ac:dyDescent="0.25">
      <c r="A243" t="s">
        <v>22</v>
      </c>
      <c r="B243" t="s">
        <v>160</v>
      </c>
      <c r="C243">
        <v>1.125</v>
      </c>
      <c r="D243">
        <v>1.1357999999999999</v>
      </c>
      <c r="E243">
        <v>0.873</v>
      </c>
    </row>
    <row r="244" spans="1:5" x14ac:dyDescent="0.25">
      <c r="A244" t="s">
        <v>22</v>
      </c>
      <c r="B244" t="s">
        <v>163</v>
      </c>
      <c r="C244">
        <v>1.125</v>
      </c>
      <c r="D244">
        <v>0.74070000000000003</v>
      </c>
      <c r="E244">
        <v>0.99209999999999998</v>
      </c>
    </row>
    <row r="245" spans="1:5" x14ac:dyDescent="0.25">
      <c r="A245" t="s">
        <v>22</v>
      </c>
      <c r="B245" t="s">
        <v>159</v>
      </c>
      <c r="C245">
        <v>1.125</v>
      </c>
      <c r="D245">
        <v>0.49380000000000002</v>
      </c>
      <c r="E245">
        <v>0.95240000000000002</v>
      </c>
    </row>
    <row r="246" spans="1:5" x14ac:dyDescent="0.25">
      <c r="A246" t="s">
        <v>25</v>
      </c>
      <c r="B246" t="s">
        <v>165</v>
      </c>
      <c r="C246">
        <v>1.05</v>
      </c>
      <c r="D246">
        <v>1.0024999999999999</v>
      </c>
      <c r="E246">
        <v>1.0163</v>
      </c>
    </row>
    <row r="247" spans="1:5" x14ac:dyDescent="0.25">
      <c r="A247" t="s">
        <v>25</v>
      </c>
      <c r="B247" t="s">
        <v>481</v>
      </c>
      <c r="C247">
        <v>1.05</v>
      </c>
      <c r="D247">
        <v>1.4035</v>
      </c>
      <c r="E247">
        <v>0.73170000000000002</v>
      </c>
    </row>
    <row r="248" spans="1:5" x14ac:dyDescent="0.25">
      <c r="A248" t="s">
        <v>25</v>
      </c>
      <c r="B248" t="s">
        <v>247</v>
      </c>
      <c r="C248">
        <v>1.05</v>
      </c>
      <c r="D248">
        <v>0.85209999999999997</v>
      </c>
      <c r="E248">
        <v>0.97560000000000002</v>
      </c>
    </row>
    <row r="249" spans="1:5" x14ac:dyDescent="0.25">
      <c r="A249" t="s">
        <v>25</v>
      </c>
      <c r="B249" t="s">
        <v>169</v>
      </c>
      <c r="C249">
        <v>1.05</v>
      </c>
      <c r="D249">
        <v>0.95240000000000002</v>
      </c>
      <c r="E249">
        <v>1.4228000000000001</v>
      </c>
    </row>
    <row r="250" spans="1:5" x14ac:dyDescent="0.25">
      <c r="A250" t="s">
        <v>25</v>
      </c>
      <c r="B250" t="s">
        <v>275</v>
      </c>
      <c r="C250">
        <v>1.05</v>
      </c>
      <c r="D250">
        <v>1.1028</v>
      </c>
      <c r="E250">
        <v>0.69110000000000005</v>
      </c>
    </row>
    <row r="251" spans="1:5" x14ac:dyDescent="0.25">
      <c r="A251" t="s">
        <v>25</v>
      </c>
      <c r="B251" t="s">
        <v>164</v>
      </c>
      <c r="C251">
        <v>1.05</v>
      </c>
      <c r="D251">
        <v>0.75190000000000001</v>
      </c>
      <c r="E251">
        <v>0.93500000000000005</v>
      </c>
    </row>
    <row r="252" spans="1:5" x14ac:dyDescent="0.25">
      <c r="A252" t="s">
        <v>25</v>
      </c>
      <c r="B252" t="s">
        <v>443</v>
      </c>
      <c r="C252">
        <v>1.05</v>
      </c>
      <c r="D252">
        <v>0.95240000000000002</v>
      </c>
      <c r="E252">
        <v>1.1382000000000001</v>
      </c>
    </row>
    <row r="253" spans="1:5" x14ac:dyDescent="0.25">
      <c r="A253" t="s">
        <v>25</v>
      </c>
      <c r="B253" t="s">
        <v>167</v>
      </c>
      <c r="C253">
        <v>1.05</v>
      </c>
      <c r="D253">
        <v>0.50129999999999997</v>
      </c>
      <c r="E253">
        <v>1.4228000000000001</v>
      </c>
    </row>
    <row r="254" spans="1:5" x14ac:dyDescent="0.25">
      <c r="A254" t="s">
        <v>25</v>
      </c>
      <c r="B254" t="s">
        <v>26</v>
      </c>
      <c r="C254">
        <v>1.05</v>
      </c>
      <c r="D254">
        <v>1.4035</v>
      </c>
      <c r="E254">
        <v>0.60980000000000001</v>
      </c>
    </row>
    <row r="255" spans="1:5" x14ac:dyDescent="0.25">
      <c r="A255" t="s">
        <v>25</v>
      </c>
      <c r="B255" t="s">
        <v>251</v>
      </c>
      <c r="C255">
        <v>1.05</v>
      </c>
      <c r="D255">
        <v>1.2030000000000001</v>
      </c>
      <c r="E255">
        <v>0.73170000000000002</v>
      </c>
    </row>
    <row r="256" spans="1:5" x14ac:dyDescent="0.25">
      <c r="A256" t="s">
        <v>25</v>
      </c>
      <c r="B256" t="s">
        <v>485</v>
      </c>
      <c r="C256">
        <v>1.05</v>
      </c>
      <c r="D256">
        <v>1.0526</v>
      </c>
      <c r="E256">
        <v>1.4228000000000001</v>
      </c>
    </row>
    <row r="257" spans="1:5" x14ac:dyDescent="0.25">
      <c r="A257" t="s">
        <v>25</v>
      </c>
      <c r="B257" t="s">
        <v>482</v>
      </c>
      <c r="C257">
        <v>1.05</v>
      </c>
      <c r="D257">
        <v>1.1529</v>
      </c>
      <c r="E257">
        <v>1.3008999999999999</v>
      </c>
    </row>
    <row r="258" spans="1:5" x14ac:dyDescent="0.25">
      <c r="A258" t="s">
        <v>25</v>
      </c>
      <c r="B258" t="s">
        <v>249</v>
      </c>
      <c r="C258">
        <v>1.05</v>
      </c>
      <c r="D258">
        <v>1.1028</v>
      </c>
      <c r="E258">
        <v>0.93500000000000005</v>
      </c>
    </row>
    <row r="259" spans="1:5" x14ac:dyDescent="0.25">
      <c r="A259" t="s">
        <v>25</v>
      </c>
      <c r="B259" t="s">
        <v>441</v>
      </c>
      <c r="C259">
        <v>1.05</v>
      </c>
      <c r="D259">
        <v>0.90229999999999999</v>
      </c>
      <c r="E259">
        <v>1.0569</v>
      </c>
    </row>
    <row r="260" spans="1:5" x14ac:dyDescent="0.25">
      <c r="A260" t="s">
        <v>25</v>
      </c>
      <c r="B260" t="s">
        <v>168</v>
      </c>
      <c r="C260">
        <v>1.05</v>
      </c>
      <c r="D260">
        <v>1.0526</v>
      </c>
      <c r="E260">
        <v>0.85370000000000001</v>
      </c>
    </row>
    <row r="261" spans="1:5" x14ac:dyDescent="0.25">
      <c r="A261" t="s">
        <v>25</v>
      </c>
      <c r="B261" t="s">
        <v>171</v>
      </c>
      <c r="C261">
        <v>1.05</v>
      </c>
      <c r="D261">
        <v>1.0526</v>
      </c>
      <c r="E261">
        <v>0.93500000000000005</v>
      </c>
    </row>
    <row r="262" spans="1:5" x14ac:dyDescent="0.25">
      <c r="A262" t="s">
        <v>25</v>
      </c>
      <c r="B262" t="s">
        <v>277</v>
      </c>
      <c r="C262">
        <v>1.05</v>
      </c>
      <c r="D262">
        <v>0.80200000000000005</v>
      </c>
      <c r="E262">
        <v>0.97560000000000002</v>
      </c>
    </row>
    <row r="263" spans="1:5" x14ac:dyDescent="0.25">
      <c r="A263" t="s">
        <v>25</v>
      </c>
      <c r="B263" t="s">
        <v>484</v>
      </c>
      <c r="C263">
        <v>1.05</v>
      </c>
      <c r="D263">
        <v>0.85209999999999997</v>
      </c>
      <c r="E263">
        <v>0.65039999999999998</v>
      </c>
    </row>
    <row r="264" spans="1:5" x14ac:dyDescent="0.25">
      <c r="A264" t="s">
        <v>25</v>
      </c>
      <c r="B264" t="s">
        <v>442</v>
      </c>
      <c r="C264">
        <v>1.05</v>
      </c>
      <c r="D264">
        <v>0.80200000000000005</v>
      </c>
      <c r="E264">
        <v>1.2602</v>
      </c>
    </row>
    <row r="265" spans="1:5" x14ac:dyDescent="0.25">
      <c r="A265" t="s">
        <v>25</v>
      </c>
      <c r="B265" t="s">
        <v>170</v>
      </c>
      <c r="C265">
        <v>1.05</v>
      </c>
      <c r="D265">
        <v>1.1028</v>
      </c>
      <c r="E265">
        <v>0.93500000000000005</v>
      </c>
    </row>
    <row r="266" spans="1:5" x14ac:dyDescent="0.25">
      <c r="A266" t="s">
        <v>173</v>
      </c>
      <c r="B266" t="s">
        <v>261</v>
      </c>
      <c r="C266">
        <v>1.3199000000000001</v>
      </c>
      <c r="D266">
        <v>1.7994000000000001</v>
      </c>
      <c r="E266">
        <v>0.76139999999999997</v>
      </c>
    </row>
    <row r="267" spans="1:5" x14ac:dyDescent="0.25">
      <c r="A267" t="s">
        <v>173</v>
      </c>
      <c r="B267" t="s">
        <v>179</v>
      </c>
      <c r="C267">
        <v>1.3199000000000001</v>
      </c>
      <c r="D267">
        <v>1.4260999999999999</v>
      </c>
      <c r="E267">
        <v>0.51180000000000003</v>
      </c>
    </row>
    <row r="268" spans="1:5" x14ac:dyDescent="0.25">
      <c r="A268" t="s">
        <v>173</v>
      </c>
      <c r="B268" t="s">
        <v>437</v>
      </c>
      <c r="C268">
        <v>1.3199000000000001</v>
      </c>
      <c r="D268">
        <v>0.53480000000000005</v>
      </c>
      <c r="E268">
        <v>1.2283999999999999</v>
      </c>
    </row>
    <row r="269" spans="1:5" x14ac:dyDescent="0.25">
      <c r="A269" t="s">
        <v>173</v>
      </c>
      <c r="B269" t="s">
        <v>474</v>
      </c>
      <c r="C269">
        <v>1.3199000000000001</v>
      </c>
      <c r="D269">
        <v>0.37880000000000003</v>
      </c>
      <c r="E269">
        <v>1.5226999999999999</v>
      </c>
    </row>
    <row r="270" spans="1:5" x14ac:dyDescent="0.25">
      <c r="A270" t="s">
        <v>173</v>
      </c>
      <c r="B270" t="s">
        <v>475</v>
      </c>
      <c r="C270">
        <v>1.3199000000000001</v>
      </c>
      <c r="D270">
        <v>0.71030000000000004</v>
      </c>
      <c r="E270">
        <v>1.4138999999999999</v>
      </c>
    </row>
    <row r="271" spans="1:5" x14ac:dyDescent="0.25">
      <c r="A271" t="s">
        <v>173</v>
      </c>
      <c r="B271" t="s">
        <v>262</v>
      </c>
      <c r="C271">
        <v>1.3199000000000001</v>
      </c>
      <c r="D271">
        <v>1.9609000000000001</v>
      </c>
      <c r="E271">
        <v>0.68240000000000001</v>
      </c>
    </row>
    <row r="272" spans="1:5" x14ac:dyDescent="0.25">
      <c r="A272" t="s">
        <v>173</v>
      </c>
      <c r="B272" t="s">
        <v>178</v>
      </c>
      <c r="C272">
        <v>1.3199000000000001</v>
      </c>
      <c r="D272">
        <v>0.80220000000000002</v>
      </c>
      <c r="E272">
        <v>1.1601999999999999</v>
      </c>
    </row>
    <row r="273" spans="1:5" x14ac:dyDescent="0.25">
      <c r="A273" t="s">
        <v>173</v>
      </c>
      <c r="B273" t="s">
        <v>434</v>
      </c>
      <c r="C273">
        <v>1.3199000000000001</v>
      </c>
      <c r="D273">
        <v>0.85229999999999995</v>
      </c>
      <c r="E273">
        <v>1.1238999999999999</v>
      </c>
    </row>
    <row r="274" spans="1:5" x14ac:dyDescent="0.25">
      <c r="A274" t="s">
        <v>173</v>
      </c>
      <c r="B274" t="s">
        <v>258</v>
      </c>
      <c r="C274">
        <v>1.3199000000000001</v>
      </c>
      <c r="D274">
        <v>0.49020000000000002</v>
      </c>
      <c r="E274">
        <v>1.399</v>
      </c>
    </row>
    <row r="275" spans="1:5" x14ac:dyDescent="0.25">
      <c r="A275" t="s">
        <v>173</v>
      </c>
      <c r="B275" t="s">
        <v>260</v>
      </c>
      <c r="C275">
        <v>1.3199000000000001</v>
      </c>
      <c r="D275">
        <v>1.0249999999999999</v>
      </c>
      <c r="E275">
        <v>0.81889999999999996</v>
      </c>
    </row>
    <row r="276" spans="1:5" x14ac:dyDescent="0.25">
      <c r="A276" t="s">
        <v>173</v>
      </c>
      <c r="B276" t="s">
        <v>436</v>
      </c>
      <c r="C276">
        <v>1.3199000000000001</v>
      </c>
      <c r="D276">
        <v>0.61560000000000004</v>
      </c>
      <c r="E276">
        <v>0.58009999999999995</v>
      </c>
    </row>
    <row r="277" spans="1:5" x14ac:dyDescent="0.25">
      <c r="A277" t="s">
        <v>173</v>
      </c>
      <c r="B277" t="s">
        <v>176</v>
      </c>
      <c r="C277">
        <v>1.3199000000000001</v>
      </c>
      <c r="D277">
        <v>1.5626</v>
      </c>
      <c r="E277">
        <v>0.90639999999999998</v>
      </c>
    </row>
    <row r="278" spans="1:5" x14ac:dyDescent="0.25">
      <c r="A278" t="s">
        <v>173</v>
      </c>
      <c r="B278" t="s">
        <v>175</v>
      </c>
      <c r="C278">
        <v>1.3199000000000001</v>
      </c>
      <c r="D278">
        <v>1.0891</v>
      </c>
      <c r="E278">
        <v>0.68879999999999997</v>
      </c>
    </row>
    <row r="279" spans="1:5" x14ac:dyDescent="0.25">
      <c r="A279" t="s">
        <v>173</v>
      </c>
      <c r="B279" t="s">
        <v>259</v>
      </c>
      <c r="C279">
        <v>1.3199000000000001</v>
      </c>
      <c r="D279">
        <v>0.89129999999999998</v>
      </c>
      <c r="E279">
        <v>0.54600000000000004</v>
      </c>
    </row>
    <row r="280" spans="1:5" x14ac:dyDescent="0.25">
      <c r="A280" t="s">
        <v>173</v>
      </c>
      <c r="B280" t="s">
        <v>177</v>
      </c>
      <c r="C280">
        <v>1.3199000000000001</v>
      </c>
      <c r="D280">
        <v>1.5598000000000001</v>
      </c>
      <c r="E280">
        <v>1.1942999999999999</v>
      </c>
    </row>
    <row r="281" spans="1:5" x14ac:dyDescent="0.25">
      <c r="A281" t="s">
        <v>173</v>
      </c>
      <c r="B281" t="s">
        <v>174</v>
      </c>
      <c r="C281">
        <v>1.3199000000000001</v>
      </c>
      <c r="D281">
        <v>0.94699999999999995</v>
      </c>
      <c r="E281">
        <v>0.90639999999999998</v>
      </c>
    </row>
    <row r="282" spans="1:5" x14ac:dyDescent="0.25">
      <c r="A282" t="s">
        <v>173</v>
      </c>
      <c r="B282" t="s">
        <v>486</v>
      </c>
      <c r="C282">
        <v>1.3199000000000001</v>
      </c>
      <c r="D282">
        <v>0.57940000000000003</v>
      </c>
      <c r="E282">
        <v>1.3308</v>
      </c>
    </row>
    <row r="283" spans="1:5" x14ac:dyDescent="0.25">
      <c r="A283" t="s">
        <v>173</v>
      </c>
      <c r="B283" t="s">
        <v>257</v>
      </c>
      <c r="C283">
        <v>1.3199000000000001</v>
      </c>
      <c r="D283">
        <v>0.75760000000000005</v>
      </c>
      <c r="E283">
        <v>1.2326999999999999</v>
      </c>
    </row>
    <row r="284" spans="1:5" x14ac:dyDescent="0.25">
      <c r="A284" t="s">
        <v>27</v>
      </c>
      <c r="B284" t="s">
        <v>432</v>
      </c>
      <c r="C284">
        <v>1.0741000000000001</v>
      </c>
      <c r="D284">
        <v>0.69830000000000003</v>
      </c>
      <c r="E284">
        <v>0.89239999999999997</v>
      </c>
    </row>
    <row r="285" spans="1:5" x14ac:dyDescent="0.25">
      <c r="A285" t="s">
        <v>27</v>
      </c>
      <c r="B285" t="s">
        <v>30</v>
      </c>
      <c r="C285">
        <v>1.0741000000000001</v>
      </c>
      <c r="D285">
        <v>1.8620000000000001</v>
      </c>
      <c r="E285">
        <v>0.33600000000000002</v>
      </c>
    </row>
    <row r="286" spans="1:5" x14ac:dyDescent="0.25">
      <c r="A286" t="s">
        <v>27</v>
      </c>
      <c r="B286" t="s">
        <v>183</v>
      </c>
      <c r="C286">
        <v>1.0741000000000001</v>
      </c>
      <c r="D286">
        <v>0.93100000000000005</v>
      </c>
      <c r="E286">
        <v>1.4278999999999999</v>
      </c>
    </row>
    <row r="287" spans="1:5" x14ac:dyDescent="0.25">
      <c r="A287" t="s">
        <v>27</v>
      </c>
      <c r="B287" t="s">
        <v>477</v>
      </c>
      <c r="C287">
        <v>1.0741000000000001</v>
      </c>
      <c r="D287">
        <v>0.75639999999999996</v>
      </c>
      <c r="E287">
        <v>0.98170000000000002</v>
      </c>
    </row>
    <row r="288" spans="1:5" x14ac:dyDescent="0.25">
      <c r="A288" t="s">
        <v>27</v>
      </c>
      <c r="B288" t="s">
        <v>478</v>
      </c>
      <c r="C288">
        <v>1.0741000000000001</v>
      </c>
      <c r="D288">
        <v>0.82150000000000001</v>
      </c>
      <c r="E288">
        <v>0.79790000000000005</v>
      </c>
    </row>
    <row r="289" spans="1:5" x14ac:dyDescent="0.25">
      <c r="A289" t="s">
        <v>27</v>
      </c>
      <c r="B289" t="s">
        <v>433</v>
      </c>
      <c r="C289">
        <v>1.0741000000000001</v>
      </c>
      <c r="D289">
        <v>0.71199999999999997</v>
      </c>
      <c r="E289">
        <v>1.0499000000000001</v>
      </c>
    </row>
    <row r="290" spans="1:5" x14ac:dyDescent="0.25">
      <c r="A290" t="s">
        <v>27</v>
      </c>
      <c r="B290" t="s">
        <v>264</v>
      </c>
      <c r="C290">
        <v>1.0741000000000001</v>
      </c>
      <c r="D290">
        <v>0.93100000000000005</v>
      </c>
      <c r="E290">
        <v>1.1600999999999999</v>
      </c>
    </row>
    <row r="291" spans="1:5" x14ac:dyDescent="0.25">
      <c r="A291" t="s">
        <v>27</v>
      </c>
      <c r="B291" t="s">
        <v>265</v>
      </c>
      <c r="C291">
        <v>1.0741000000000001</v>
      </c>
      <c r="D291">
        <v>0.93100000000000005</v>
      </c>
      <c r="E291">
        <v>1.1338999999999999</v>
      </c>
    </row>
    <row r="292" spans="1:5" x14ac:dyDescent="0.25">
      <c r="A292" t="s">
        <v>27</v>
      </c>
      <c r="B292" t="s">
        <v>182</v>
      </c>
      <c r="C292">
        <v>1.0741000000000001</v>
      </c>
      <c r="D292">
        <v>0.93100000000000005</v>
      </c>
      <c r="E292">
        <v>1.0709</v>
      </c>
    </row>
    <row r="293" spans="1:5" x14ac:dyDescent="0.25">
      <c r="A293" t="s">
        <v>27</v>
      </c>
      <c r="B293" t="s">
        <v>266</v>
      </c>
      <c r="C293">
        <v>1.0741000000000001</v>
      </c>
      <c r="D293">
        <v>0.58189999999999997</v>
      </c>
      <c r="E293">
        <v>1.651</v>
      </c>
    </row>
    <row r="294" spans="1:5" x14ac:dyDescent="0.25">
      <c r="A294" t="s">
        <v>27</v>
      </c>
      <c r="B294" t="s">
        <v>180</v>
      </c>
      <c r="C294">
        <v>1.0741000000000001</v>
      </c>
      <c r="D294">
        <v>0.75639999999999996</v>
      </c>
      <c r="E294">
        <v>1.1600999999999999</v>
      </c>
    </row>
    <row r="295" spans="1:5" x14ac:dyDescent="0.25">
      <c r="A295" t="s">
        <v>27</v>
      </c>
      <c r="B295" t="s">
        <v>278</v>
      </c>
      <c r="C295">
        <v>1.0741000000000001</v>
      </c>
      <c r="D295">
        <v>0.60240000000000005</v>
      </c>
      <c r="E295">
        <v>1.1338999999999999</v>
      </c>
    </row>
    <row r="296" spans="1:5" x14ac:dyDescent="0.25">
      <c r="A296" t="s">
        <v>27</v>
      </c>
      <c r="B296" t="s">
        <v>29</v>
      </c>
      <c r="C296">
        <v>1.0741000000000001</v>
      </c>
      <c r="D296">
        <v>1.5882000000000001</v>
      </c>
      <c r="E296">
        <v>0.46200000000000002</v>
      </c>
    </row>
    <row r="297" spans="1:5" x14ac:dyDescent="0.25">
      <c r="A297" t="s">
        <v>27</v>
      </c>
      <c r="B297" t="s">
        <v>476</v>
      </c>
      <c r="C297">
        <v>1.0741000000000001</v>
      </c>
      <c r="D297">
        <v>0.98580000000000001</v>
      </c>
      <c r="E297">
        <v>1.2179</v>
      </c>
    </row>
    <row r="298" spans="1:5" x14ac:dyDescent="0.25">
      <c r="A298" t="s">
        <v>27</v>
      </c>
      <c r="B298" t="s">
        <v>263</v>
      </c>
      <c r="C298">
        <v>1.0741000000000001</v>
      </c>
      <c r="D298">
        <v>0.46550000000000002</v>
      </c>
      <c r="E298">
        <v>1.1600999999999999</v>
      </c>
    </row>
    <row r="299" spans="1:5" x14ac:dyDescent="0.25">
      <c r="A299" t="s">
        <v>27</v>
      </c>
      <c r="B299" t="s">
        <v>181</v>
      </c>
      <c r="C299">
        <v>1.0741000000000001</v>
      </c>
      <c r="D299">
        <v>1.9168000000000001</v>
      </c>
      <c r="E299">
        <v>0.79790000000000005</v>
      </c>
    </row>
    <row r="300" spans="1:5" x14ac:dyDescent="0.25">
      <c r="A300" t="s">
        <v>27</v>
      </c>
      <c r="B300" t="s">
        <v>28</v>
      </c>
      <c r="C300">
        <v>1.0741000000000001</v>
      </c>
      <c r="D300">
        <v>1.5710999999999999</v>
      </c>
      <c r="E300">
        <v>0.8478</v>
      </c>
    </row>
    <row r="301" spans="1:5" x14ac:dyDescent="0.25">
      <c r="A301" t="s">
        <v>27</v>
      </c>
      <c r="B301" t="s">
        <v>431</v>
      </c>
      <c r="C301">
        <v>1.0741000000000001</v>
      </c>
      <c r="D301">
        <v>0.87619999999999998</v>
      </c>
      <c r="E301">
        <v>0.79790000000000005</v>
      </c>
    </row>
    <row r="302" spans="1:5" x14ac:dyDescent="0.25">
      <c r="A302" t="s">
        <v>184</v>
      </c>
      <c r="B302" t="s">
        <v>192</v>
      </c>
      <c r="C302">
        <v>1.2386999999999999</v>
      </c>
      <c r="D302">
        <v>0.67269999999999996</v>
      </c>
      <c r="E302">
        <v>1.3520000000000001</v>
      </c>
    </row>
    <row r="303" spans="1:5" x14ac:dyDescent="0.25">
      <c r="A303" t="s">
        <v>184</v>
      </c>
      <c r="B303" t="s">
        <v>185</v>
      </c>
      <c r="C303">
        <v>1.2386999999999999</v>
      </c>
      <c r="D303">
        <v>2.3794</v>
      </c>
      <c r="E303">
        <v>0.62480000000000002</v>
      </c>
    </row>
    <row r="304" spans="1:5" x14ac:dyDescent="0.25">
      <c r="A304" t="s">
        <v>184</v>
      </c>
      <c r="B304" t="s">
        <v>188</v>
      </c>
      <c r="C304">
        <v>1.2386999999999999</v>
      </c>
      <c r="D304">
        <v>0.67269999999999996</v>
      </c>
      <c r="E304">
        <v>1.0551999999999999</v>
      </c>
    </row>
    <row r="305" spans="1:5" x14ac:dyDescent="0.25">
      <c r="A305" t="s">
        <v>184</v>
      </c>
      <c r="B305" t="s">
        <v>196</v>
      </c>
      <c r="C305">
        <v>1.2386999999999999</v>
      </c>
      <c r="D305">
        <v>0.8498</v>
      </c>
      <c r="E305">
        <v>0.93720000000000003</v>
      </c>
    </row>
    <row r="306" spans="1:5" x14ac:dyDescent="0.25">
      <c r="A306" t="s">
        <v>184</v>
      </c>
      <c r="B306" t="s">
        <v>189</v>
      </c>
      <c r="C306">
        <v>1.2386999999999999</v>
      </c>
      <c r="D306">
        <v>0.89700000000000002</v>
      </c>
      <c r="E306">
        <v>1.0223</v>
      </c>
    </row>
    <row r="307" spans="1:5" x14ac:dyDescent="0.25">
      <c r="A307" t="s">
        <v>184</v>
      </c>
      <c r="B307" t="s">
        <v>190</v>
      </c>
      <c r="C307">
        <v>1.2386999999999999</v>
      </c>
      <c r="D307">
        <v>0.46739999999999998</v>
      </c>
      <c r="E307">
        <v>1.1247</v>
      </c>
    </row>
    <row r="308" spans="1:5" x14ac:dyDescent="0.25">
      <c r="A308" t="s">
        <v>184</v>
      </c>
      <c r="B308" t="s">
        <v>186</v>
      </c>
      <c r="C308">
        <v>1.2386999999999999</v>
      </c>
      <c r="D308">
        <v>0.62790000000000001</v>
      </c>
      <c r="E308">
        <v>1.1872</v>
      </c>
    </row>
    <row r="309" spans="1:5" x14ac:dyDescent="0.25">
      <c r="A309" t="s">
        <v>184</v>
      </c>
      <c r="B309" t="s">
        <v>267</v>
      </c>
      <c r="C309">
        <v>1.2386999999999999</v>
      </c>
      <c r="D309">
        <v>1.1472</v>
      </c>
      <c r="E309">
        <v>0.71850000000000003</v>
      </c>
    </row>
    <row r="310" spans="1:5" x14ac:dyDescent="0.25">
      <c r="A310" t="s">
        <v>184</v>
      </c>
      <c r="B310" t="s">
        <v>268</v>
      </c>
      <c r="C310">
        <v>1.2386999999999999</v>
      </c>
      <c r="D310">
        <v>1.794</v>
      </c>
      <c r="E310">
        <v>0.79139999999999999</v>
      </c>
    </row>
    <row r="311" spans="1:5" x14ac:dyDescent="0.25">
      <c r="A311" t="s">
        <v>184</v>
      </c>
      <c r="B311" t="s">
        <v>191</v>
      </c>
      <c r="C311">
        <v>1.2386999999999999</v>
      </c>
      <c r="D311">
        <v>0.62790000000000001</v>
      </c>
      <c r="E311">
        <v>0.89039999999999997</v>
      </c>
    </row>
    <row r="312" spans="1:5" x14ac:dyDescent="0.25">
      <c r="A312" t="s">
        <v>184</v>
      </c>
      <c r="B312" t="s">
        <v>193</v>
      </c>
      <c r="C312">
        <v>1.2386999999999999</v>
      </c>
      <c r="D312">
        <v>0.97729999999999995</v>
      </c>
      <c r="E312">
        <v>1.0622</v>
      </c>
    </row>
    <row r="313" spans="1:5" x14ac:dyDescent="0.25">
      <c r="A313" t="s">
        <v>184</v>
      </c>
      <c r="B313" t="s">
        <v>194</v>
      </c>
      <c r="C313">
        <v>1.2386999999999999</v>
      </c>
      <c r="D313">
        <v>0.8498</v>
      </c>
      <c r="E313">
        <v>1.2496</v>
      </c>
    </row>
    <row r="314" spans="1:5" x14ac:dyDescent="0.25">
      <c r="A314" t="s">
        <v>31</v>
      </c>
      <c r="B314" t="s">
        <v>200</v>
      </c>
      <c r="C314">
        <v>1.25</v>
      </c>
      <c r="D314">
        <v>0.8</v>
      </c>
      <c r="E314">
        <v>0.89610000000000001</v>
      </c>
    </row>
    <row r="315" spans="1:5" x14ac:dyDescent="0.25">
      <c r="A315" t="s">
        <v>31</v>
      </c>
      <c r="B315" t="s">
        <v>198</v>
      </c>
      <c r="C315">
        <v>1.25</v>
      </c>
      <c r="D315">
        <v>1.4666999999999999</v>
      </c>
      <c r="E315">
        <v>0.93189999999999995</v>
      </c>
    </row>
    <row r="316" spans="1:5" x14ac:dyDescent="0.25">
      <c r="A316" t="s">
        <v>31</v>
      </c>
      <c r="B316" t="s">
        <v>308</v>
      </c>
      <c r="C316">
        <v>1.25</v>
      </c>
      <c r="D316">
        <v>0.75560000000000005</v>
      </c>
      <c r="E316">
        <v>1.4695</v>
      </c>
    </row>
    <row r="317" spans="1:5" x14ac:dyDescent="0.25">
      <c r="A317" t="s">
        <v>31</v>
      </c>
      <c r="B317" t="s">
        <v>197</v>
      </c>
      <c r="C317">
        <v>1.25</v>
      </c>
      <c r="D317">
        <v>1.0667</v>
      </c>
      <c r="E317">
        <v>0.6452</v>
      </c>
    </row>
    <row r="318" spans="1:5" x14ac:dyDescent="0.25">
      <c r="A318" t="s">
        <v>31</v>
      </c>
      <c r="B318" t="s">
        <v>187</v>
      </c>
      <c r="C318">
        <v>1.25</v>
      </c>
      <c r="D318">
        <v>0.57779999999999998</v>
      </c>
      <c r="E318">
        <v>1.1828000000000001</v>
      </c>
    </row>
    <row r="319" spans="1:5" x14ac:dyDescent="0.25">
      <c r="A319" t="s">
        <v>31</v>
      </c>
      <c r="B319" t="s">
        <v>202</v>
      </c>
      <c r="C319">
        <v>1.25</v>
      </c>
      <c r="D319">
        <v>1.2</v>
      </c>
      <c r="E319">
        <v>1.0394000000000001</v>
      </c>
    </row>
    <row r="320" spans="1:5" x14ac:dyDescent="0.25">
      <c r="A320" t="s">
        <v>31</v>
      </c>
      <c r="B320" t="s">
        <v>32</v>
      </c>
      <c r="C320">
        <v>1.25</v>
      </c>
      <c r="D320">
        <v>1.0667</v>
      </c>
      <c r="E320">
        <v>0.9677</v>
      </c>
    </row>
    <row r="321" spans="1:5" x14ac:dyDescent="0.25">
      <c r="A321" t="s">
        <v>31</v>
      </c>
      <c r="B321" t="s">
        <v>341</v>
      </c>
      <c r="C321">
        <v>1.25</v>
      </c>
      <c r="D321">
        <v>1.1556</v>
      </c>
      <c r="E321">
        <v>0.89610000000000001</v>
      </c>
    </row>
    <row r="322" spans="1:5" x14ac:dyDescent="0.25">
      <c r="A322" t="s">
        <v>31</v>
      </c>
      <c r="B322" t="s">
        <v>345</v>
      </c>
      <c r="C322">
        <v>1.25</v>
      </c>
      <c r="D322">
        <v>1.3777999999999999</v>
      </c>
      <c r="E322">
        <v>1.0752999999999999</v>
      </c>
    </row>
    <row r="323" spans="1:5" x14ac:dyDescent="0.25">
      <c r="A323" t="s">
        <v>31</v>
      </c>
      <c r="B323" t="s">
        <v>201</v>
      </c>
      <c r="C323">
        <v>1.25</v>
      </c>
      <c r="D323">
        <v>0.5333</v>
      </c>
      <c r="E323">
        <v>0.89610000000000001</v>
      </c>
    </row>
    <row r="324" spans="1:5" x14ac:dyDescent="0.25">
      <c r="A324" t="s">
        <v>282</v>
      </c>
      <c r="B324" t="s">
        <v>283</v>
      </c>
      <c r="C324">
        <v>1.3389</v>
      </c>
      <c r="D324">
        <v>1.3278000000000001</v>
      </c>
      <c r="E324">
        <v>0.82189999999999996</v>
      </c>
    </row>
    <row r="325" spans="1:5" x14ac:dyDescent="0.25">
      <c r="A325" t="s">
        <v>282</v>
      </c>
      <c r="B325" t="s">
        <v>195</v>
      </c>
      <c r="C325">
        <v>1.3389</v>
      </c>
      <c r="D325">
        <v>1.0373000000000001</v>
      </c>
      <c r="E325">
        <v>0.82189999999999996</v>
      </c>
    </row>
    <row r="326" spans="1:5" x14ac:dyDescent="0.25">
      <c r="A326" t="s">
        <v>282</v>
      </c>
      <c r="B326" t="s">
        <v>307</v>
      </c>
      <c r="C326">
        <v>1.3389</v>
      </c>
      <c r="D326">
        <v>0.49790000000000001</v>
      </c>
      <c r="E326">
        <v>1.2329000000000001</v>
      </c>
    </row>
    <row r="327" spans="1:5" x14ac:dyDescent="0.25">
      <c r="A327" t="s">
        <v>282</v>
      </c>
      <c r="B327" t="s">
        <v>33</v>
      </c>
      <c r="C327">
        <v>1.3389</v>
      </c>
      <c r="D327">
        <v>1.3693</v>
      </c>
      <c r="E327">
        <v>0.37669999999999998</v>
      </c>
    </row>
    <row r="328" spans="1:5" x14ac:dyDescent="0.25">
      <c r="A328" t="s">
        <v>282</v>
      </c>
      <c r="B328" t="s">
        <v>319</v>
      </c>
      <c r="C328">
        <v>1.3389</v>
      </c>
      <c r="D328">
        <v>1.3278000000000001</v>
      </c>
      <c r="E328">
        <v>0.75339999999999996</v>
      </c>
    </row>
    <row r="329" spans="1:5" x14ac:dyDescent="0.25">
      <c r="A329" t="s">
        <v>282</v>
      </c>
      <c r="B329" t="s">
        <v>468</v>
      </c>
      <c r="C329">
        <v>1.3389</v>
      </c>
      <c r="D329">
        <v>1.3278000000000001</v>
      </c>
      <c r="E329">
        <v>0.85619999999999996</v>
      </c>
    </row>
    <row r="330" spans="1:5" x14ac:dyDescent="0.25">
      <c r="A330" t="s">
        <v>282</v>
      </c>
      <c r="B330" t="s">
        <v>430</v>
      </c>
      <c r="C330">
        <v>1.3389</v>
      </c>
      <c r="D330">
        <v>0.74690000000000001</v>
      </c>
      <c r="E330">
        <v>1.2329000000000001</v>
      </c>
    </row>
    <row r="331" spans="1:5" x14ac:dyDescent="0.25">
      <c r="A331" t="s">
        <v>282</v>
      </c>
      <c r="B331" t="s">
        <v>337</v>
      </c>
      <c r="C331">
        <v>1.3389</v>
      </c>
      <c r="D331">
        <v>0.78839999999999999</v>
      </c>
      <c r="E331">
        <v>0.99319999999999997</v>
      </c>
    </row>
    <row r="332" spans="1:5" x14ac:dyDescent="0.25">
      <c r="A332" t="s">
        <v>282</v>
      </c>
      <c r="B332" t="s">
        <v>342</v>
      </c>
      <c r="C332">
        <v>1.3389</v>
      </c>
      <c r="D332">
        <v>0.37340000000000001</v>
      </c>
      <c r="E332">
        <v>1.7465999999999999</v>
      </c>
    </row>
    <row r="333" spans="1:5" x14ac:dyDescent="0.25">
      <c r="A333" t="s">
        <v>282</v>
      </c>
      <c r="B333" t="s">
        <v>199</v>
      </c>
      <c r="C333">
        <v>1.3389</v>
      </c>
      <c r="D333">
        <v>1.2033</v>
      </c>
      <c r="E333">
        <v>1.1644000000000001</v>
      </c>
    </row>
    <row r="334" spans="1:5" x14ac:dyDescent="0.25">
      <c r="A334" t="s">
        <v>288</v>
      </c>
      <c r="B334" t="s">
        <v>289</v>
      </c>
      <c r="C334">
        <v>1.2278</v>
      </c>
      <c r="D334">
        <v>1.2217</v>
      </c>
      <c r="E334">
        <v>1.0821000000000001</v>
      </c>
    </row>
    <row r="335" spans="1:5" x14ac:dyDescent="0.25">
      <c r="A335" t="s">
        <v>288</v>
      </c>
      <c r="B335" t="s">
        <v>293</v>
      </c>
      <c r="C335">
        <v>1.2278</v>
      </c>
      <c r="D335">
        <v>1.1312</v>
      </c>
      <c r="E335">
        <v>1.1194</v>
      </c>
    </row>
    <row r="336" spans="1:5" x14ac:dyDescent="0.25">
      <c r="A336" t="s">
        <v>288</v>
      </c>
      <c r="B336" t="s">
        <v>469</v>
      </c>
      <c r="C336">
        <v>1.2278</v>
      </c>
      <c r="D336">
        <v>0.63349999999999995</v>
      </c>
      <c r="E336">
        <v>0.67159999999999997</v>
      </c>
    </row>
    <row r="337" spans="1:5" x14ac:dyDescent="0.25">
      <c r="A337" t="s">
        <v>288</v>
      </c>
      <c r="B337" t="s">
        <v>312</v>
      </c>
      <c r="C337">
        <v>1.2278</v>
      </c>
      <c r="D337">
        <v>1.0860000000000001</v>
      </c>
      <c r="E337">
        <v>0.85819999999999996</v>
      </c>
    </row>
    <row r="338" spans="1:5" x14ac:dyDescent="0.25">
      <c r="A338" t="s">
        <v>288</v>
      </c>
      <c r="B338" t="s">
        <v>313</v>
      </c>
      <c r="C338">
        <v>1.2278</v>
      </c>
      <c r="D338">
        <v>1.1763999999999999</v>
      </c>
      <c r="E338">
        <v>0.97009999999999996</v>
      </c>
    </row>
    <row r="339" spans="1:5" x14ac:dyDescent="0.25">
      <c r="A339" t="s">
        <v>288</v>
      </c>
      <c r="B339" t="s">
        <v>316</v>
      </c>
      <c r="C339">
        <v>1.2278</v>
      </c>
      <c r="D339">
        <v>1.0407</v>
      </c>
      <c r="E339">
        <v>1.4178999999999999</v>
      </c>
    </row>
    <row r="340" spans="1:5" x14ac:dyDescent="0.25">
      <c r="A340" t="s">
        <v>288</v>
      </c>
      <c r="B340" t="s">
        <v>320</v>
      </c>
      <c r="C340">
        <v>1.2278</v>
      </c>
      <c r="D340">
        <v>0.76919999999999999</v>
      </c>
      <c r="E340">
        <v>0.74629999999999996</v>
      </c>
    </row>
    <row r="341" spans="1:5" x14ac:dyDescent="0.25">
      <c r="A341" t="s">
        <v>288</v>
      </c>
      <c r="B341" t="s">
        <v>354</v>
      </c>
      <c r="C341">
        <v>1.2278</v>
      </c>
      <c r="D341">
        <v>1.1312</v>
      </c>
      <c r="E341">
        <v>1.1567000000000001</v>
      </c>
    </row>
    <row r="342" spans="1:5" x14ac:dyDescent="0.25">
      <c r="A342" t="s">
        <v>288</v>
      </c>
      <c r="B342" t="s">
        <v>355</v>
      </c>
      <c r="C342">
        <v>1.2278</v>
      </c>
      <c r="D342">
        <v>1.1312</v>
      </c>
      <c r="E342">
        <v>0.70889999999999997</v>
      </c>
    </row>
    <row r="343" spans="1:5" x14ac:dyDescent="0.25">
      <c r="A343" t="s">
        <v>288</v>
      </c>
      <c r="B343" t="s">
        <v>357</v>
      </c>
      <c r="C343">
        <v>1.2278</v>
      </c>
      <c r="D343">
        <v>0.67869999999999997</v>
      </c>
      <c r="E343">
        <v>1.2685999999999999</v>
      </c>
    </row>
    <row r="344" spans="1:5" x14ac:dyDescent="0.25">
      <c r="A344" t="s">
        <v>285</v>
      </c>
      <c r="B344" t="s">
        <v>291</v>
      </c>
      <c r="C344">
        <v>1.0583</v>
      </c>
      <c r="D344">
        <v>0.89239999999999997</v>
      </c>
      <c r="E344">
        <v>1.5326</v>
      </c>
    </row>
    <row r="345" spans="1:5" x14ac:dyDescent="0.25">
      <c r="A345" t="s">
        <v>285</v>
      </c>
      <c r="B345" t="s">
        <v>295</v>
      </c>
      <c r="C345">
        <v>1.0583</v>
      </c>
      <c r="D345">
        <v>1.2599</v>
      </c>
      <c r="E345">
        <v>1.0345</v>
      </c>
    </row>
    <row r="346" spans="1:5" x14ac:dyDescent="0.25">
      <c r="A346" t="s">
        <v>285</v>
      </c>
      <c r="B346" t="s">
        <v>296</v>
      </c>
      <c r="C346">
        <v>1.0583</v>
      </c>
      <c r="D346">
        <v>1.4174</v>
      </c>
      <c r="E346">
        <v>0.61299999999999999</v>
      </c>
    </row>
    <row r="347" spans="1:5" x14ac:dyDescent="0.25">
      <c r="A347" t="s">
        <v>285</v>
      </c>
      <c r="B347" t="s">
        <v>297</v>
      </c>
      <c r="C347">
        <v>1.0583</v>
      </c>
      <c r="D347">
        <v>1.6798</v>
      </c>
      <c r="E347">
        <v>0.53639999999999999</v>
      </c>
    </row>
    <row r="348" spans="1:5" x14ac:dyDescent="0.25">
      <c r="A348" t="s">
        <v>285</v>
      </c>
      <c r="B348" t="s">
        <v>299</v>
      </c>
      <c r="C348">
        <v>1.0583</v>
      </c>
      <c r="D348">
        <v>0.94489999999999996</v>
      </c>
      <c r="E348">
        <v>0.84289999999999998</v>
      </c>
    </row>
    <row r="349" spans="1:5" x14ac:dyDescent="0.25">
      <c r="A349" t="s">
        <v>285</v>
      </c>
      <c r="B349" t="s">
        <v>302</v>
      </c>
      <c r="C349">
        <v>1.0583</v>
      </c>
      <c r="D349">
        <v>0.52500000000000002</v>
      </c>
      <c r="E349">
        <v>1.1111</v>
      </c>
    </row>
    <row r="350" spans="1:5" x14ac:dyDescent="0.25">
      <c r="A350" t="s">
        <v>285</v>
      </c>
      <c r="B350" t="s">
        <v>305</v>
      </c>
      <c r="C350">
        <v>1.0583</v>
      </c>
      <c r="D350">
        <v>0.89239999999999997</v>
      </c>
      <c r="E350">
        <v>1.1877</v>
      </c>
    </row>
    <row r="351" spans="1:5" x14ac:dyDescent="0.25">
      <c r="A351" t="s">
        <v>285</v>
      </c>
      <c r="B351" t="s">
        <v>315</v>
      </c>
      <c r="C351">
        <v>1.0583</v>
      </c>
      <c r="D351">
        <v>0.57740000000000002</v>
      </c>
      <c r="E351">
        <v>1.4559</v>
      </c>
    </row>
    <row r="352" spans="1:5" x14ac:dyDescent="0.25">
      <c r="A352" t="s">
        <v>285</v>
      </c>
      <c r="B352" t="s">
        <v>317</v>
      </c>
      <c r="C352">
        <v>1.0583</v>
      </c>
      <c r="D352">
        <v>1.2074</v>
      </c>
      <c r="E352">
        <v>1.2261</v>
      </c>
    </row>
    <row r="353" spans="1:5" x14ac:dyDescent="0.25">
      <c r="A353" t="s">
        <v>285</v>
      </c>
      <c r="B353" t="s">
        <v>321</v>
      </c>
      <c r="C353">
        <v>1.0583</v>
      </c>
      <c r="D353">
        <v>0.68240000000000001</v>
      </c>
      <c r="E353">
        <v>0.95789999999999997</v>
      </c>
    </row>
    <row r="354" spans="1:5" x14ac:dyDescent="0.25">
      <c r="A354" t="s">
        <v>285</v>
      </c>
      <c r="B354" t="s">
        <v>322</v>
      </c>
      <c r="C354">
        <v>1.0583</v>
      </c>
      <c r="D354">
        <v>1.1549</v>
      </c>
      <c r="E354">
        <v>1.0345</v>
      </c>
    </row>
    <row r="355" spans="1:5" x14ac:dyDescent="0.25">
      <c r="A355" t="s">
        <v>285</v>
      </c>
      <c r="B355" t="s">
        <v>334</v>
      </c>
      <c r="C355">
        <v>1.0583</v>
      </c>
      <c r="D355">
        <v>0.78739999999999999</v>
      </c>
      <c r="E355">
        <v>1.0728</v>
      </c>
    </row>
    <row r="356" spans="1:5" x14ac:dyDescent="0.25">
      <c r="A356" t="s">
        <v>285</v>
      </c>
      <c r="B356" t="s">
        <v>339</v>
      </c>
      <c r="C356">
        <v>1.0583</v>
      </c>
      <c r="D356">
        <v>0.62990000000000002</v>
      </c>
      <c r="E356">
        <v>0.72799999999999998</v>
      </c>
    </row>
    <row r="357" spans="1:5" x14ac:dyDescent="0.25">
      <c r="A357" t="s">
        <v>285</v>
      </c>
      <c r="B357" t="s">
        <v>347</v>
      </c>
      <c r="C357">
        <v>1.0583</v>
      </c>
      <c r="D357">
        <v>1.5224</v>
      </c>
      <c r="E357">
        <v>0.72799999999999998</v>
      </c>
    </row>
    <row r="358" spans="1:5" x14ac:dyDescent="0.25">
      <c r="A358" t="s">
        <v>285</v>
      </c>
      <c r="B358" t="s">
        <v>348</v>
      </c>
      <c r="C358">
        <v>1.0583</v>
      </c>
      <c r="D358">
        <v>1.1549</v>
      </c>
      <c r="E358">
        <v>1.0345</v>
      </c>
    </row>
    <row r="359" spans="1:5" x14ac:dyDescent="0.25">
      <c r="A359" t="s">
        <v>285</v>
      </c>
      <c r="B359" t="s">
        <v>351</v>
      </c>
      <c r="C359">
        <v>1.0583</v>
      </c>
      <c r="D359">
        <v>1.2599</v>
      </c>
      <c r="E359">
        <v>0.65129999999999999</v>
      </c>
    </row>
    <row r="360" spans="1:5" x14ac:dyDescent="0.25">
      <c r="A360" t="s">
        <v>285</v>
      </c>
      <c r="B360" t="s">
        <v>361</v>
      </c>
      <c r="C360">
        <v>1.0583</v>
      </c>
      <c r="D360">
        <v>0.7349</v>
      </c>
      <c r="E360">
        <v>0.95789999999999997</v>
      </c>
    </row>
    <row r="361" spans="1:5" x14ac:dyDescent="0.25">
      <c r="A361" t="s">
        <v>285</v>
      </c>
      <c r="B361" t="s">
        <v>362</v>
      </c>
      <c r="C361">
        <v>1.0583</v>
      </c>
      <c r="D361">
        <v>0.62990000000000002</v>
      </c>
      <c r="E361">
        <v>1.4559</v>
      </c>
    </row>
    <row r="362" spans="1:5" x14ac:dyDescent="0.25">
      <c r="A362" t="s">
        <v>285</v>
      </c>
      <c r="B362" t="s">
        <v>363</v>
      </c>
      <c r="C362">
        <v>1.0583</v>
      </c>
      <c r="D362">
        <v>0.89239999999999997</v>
      </c>
      <c r="E362">
        <v>1.0728</v>
      </c>
    </row>
    <row r="363" spans="1:5" x14ac:dyDescent="0.25">
      <c r="A363" t="s">
        <v>285</v>
      </c>
      <c r="B363" t="s">
        <v>364</v>
      </c>
      <c r="C363">
        <v>1.0583</v>
      </c>
      <c r="D363">
        <v>1.1549</v>
      </c>
      <c r="E363">
        <v>0.76629999999999998</v>
      </c>
    </row>
    <row r="364" spans="1:5" x14ac:dyDescent="0.25">
      <c r="A364" t="s">
        <v>287</v>
      </c>
      <c r="B364" t="s">
        <v>286</v>
      </c>
      <c r="C364">
        <v>0.82930000000000004</v>
      </c>
      <c r="D364">
        <v>1.1455</v>
      </c>
      <c r="E364">
        <v>0.93959999999999999</v>
      </c>
    </row>
    <row r="365" spans="1:5" x14ac:dyDescent="0.25">
      <c r="A365" t="s">
        <v>287</v>
      </c>
      <c r="B365" t="s">
        <v>490</v>
      </c>
      <c r="C365">
        <v>0.82930000000000004</v>
      </c>
      <c r="D365">
        <v>1.6077999999999999</v>
      </c>
      <c r="E365">
        <v>1.1389</v>
      </c>
    </row>
    <row r="366" spans="1:5" x14ac:dyDescent="0.25">
      <c r="A366" t="s">
        <v>287</v>
      </c>
      <c r="B366" t="s">
        <v>489</v>
      </c>
      <c r="C366">
        <v>0.82930000000000004</v>
      </c>
      <c r="D366">
        <v>1.1484000000000001</v>
      </c>
      <c r="E366">
        <v>0.89490000000000003</v>
      </c>
    </row>
    <row r="367" spans="1:5" x14ac:dyDescent="0.25">
      <c r="A367" t="s">
        <v>287</v>
      </c>
      <c r="B367" t="s">
        <v>438</v>
      </c>
      <c r="C367">
        <v>0.82930000000000004</v>
      </c>
      <c r="D367">
        <v>0.63160000000000005</v>
      </c>
      <c r="E367">
        <v>0.65080000000000005</v>
      </c>
    </row>
    <row r="368" spans="1:5" x14ac:dyDescent="0.25">
      <c r="A368" t="s">
        <v>287</v>
      </c>
      <c r="B368" t="s">
        <v>304</v>
      </c>
      <c r="C368">
        <v>0.82930000000000004</v>
      </c>
      <c r="D368">
        <v>1.4470000000000001</v>
      </c>
      <c r="E368">
        <v>0.89690000000000003</v>
      </c>
    </row>
    <row r="369" spans="1:5" x14ac:dyDescent="0.25">
      <c r="A369" t="s">
        <v>287</v>
      </c>
      <c r="B369" t="s">
        <v>314</v>
      </c>
      <c r="C369">
        <v>0.82930000000000004</v>
      </c>
      <c r="D369">
        <v>1.2058</v>
      </c>
      <c r="E369">
        <v>0.98229999999999995</v>
      </c>
    </row>
    <row r="370" spans="1:5" x14ac:dyDescent="0.25">
      <c r="A370" t="s">
        <v>287</v>
      </c>
      <c r="B370" t="s">
        <v>323</v>
      </c>
      <c r="C370">
        <v>0.82930000000000004</v>
      </c>
      <c r="D370">
        <v>0.91869999999999996</v>
      </c>
      <c r="E370">
        <v>0.97619999999999996</v>
      </c>
    </row>
    <row r="371" spans="1:5" x14ac:dyDescent="0.25">
      <c r="A371" t="s">
        <v>287</v>
      </c>
      <c r="B371" t="s">
        <v>326</v>
      </c>
      <c r="C371">
        <v>0.82930000000000004</v>
      </c>
      <c r="D371">
        <v>0.74650000000000005</v>
      </c>
      <c r="E371">
        <v>0.9355</v>
      </c>
    </row>
    <row r="372" spans="1:5" x14ac:dyDescent="0.25">
      <c r="A372" t="s">
        <v>287</v>
      </c>
      <c r="B372" t="s">
        <v>435</v>
      </c>
      <c r="C372">
        <v>0.82930000000000004</v>
      </c>
      <c r="D372">
        <v>0.66320000000000001</v>
      </c>
      <c r="E372">
        <v>1.4520999999999999</v>
      </c>
    </row>
    <row r="373" spans="1:5" x14ac:dyDescent="0.25">
      <c r="A373" t="s">
        <v>287</v>
      </c>
      <c r="B373" t="s">
        <v>327</v>
      </c>
      <c r="C373">
        <v>0.82930000000000004</v>
      </c>
      <c r="D373">
        <v>1.4355</v>
      </c>
      <c r="E373">
        <v>0.65080000000000005</v>
      </c>
    </row>
    <row r="374" spans="1:5" x14ac:dyDescent="0.25">
      <c r="A374" t="s">
        <v>287</v>
      </c>
      <c r="B374" t="s">
        <v>328</v>
      </c>
      <c r="C374">
        <v>0.82930000000000004</v>
      </c>
      <c r="D374">
        <v>0.84409999999999996</v>
      </c>
      <c r="E374">
        <v>0.89690000000000003</v>
      </c>
    </row>
    <row r="375" spans="1:5" x14ac:dyDescent="0.25">
      <c r="A375" t="s">
        <v>287</v>
      </c>
      <c r="B375" t="s">
        <v>329</v>
      </c>
      <c r="C375">
        <v>0.82930000000000004</v>
      </c>
      <c r="D375">
        <v>1.2058</v>
      </c>
      <c r="E375">
        <v>0.77280000000000004</v>
      </c>
    </row>
    <row r="376" spans="1:5" x14ac:dyDescent="0.25">
      <c r="A376" t="s">
        <v>287</v>
      </c>
      <c r="B376" t="s">
        <v>332</v>
      </c>
      <c r="C376">
        <v>0.82930000000000004</v>
      </c>
      <c r="D376">
        <v>0.78380000000000005</v>
      </c>
      <c r="E376">
        <v>1.623</v>
      </c>
    </row>
    <row r="377" spans="1:5" x14ac:dyDescent="0.25">
      <c r="A377" t="s">
        <v>287</v>
      </c>
      <c r="B377" t="s">
        <v>333</v>
      </c>
      <c r="C377">
        <v>0.82930000000000004</v>
      </c>
      <c r="D377">
        <v>0.97619999999999996</v>
      </c>
      <c r="E377">
        <v>1.0982000000000001</v>
      </c>
    </row>
    <row r="378" spans="1:5" x14ac:dyDescent="0.25">
      <c r="A378" t="s">
        <v>287</v>
      </c>
      <c r="B378" t="s">
        <v>336</v>
      </c>
      <c r="C378">
        <v>0.82930000000000004</v>
      </c>
      <c r="D378">
        <v>0.90439999999999998</v>
      </c>
      <c r="E378">
        <v>1.0249999999999999</v>
      </c>
    </row>
    <row r="379" spans="1:5" x14ac:dyDescent="0.25">
      <c r="A379" t="s">
        <v>287</v>
      </c>
      <c r="B379" t="s">
        <v>340</v>
      </c>
      <c r="C379">
        <v>0.82930000000000004</v>
      </c>
      <c r="D379">
        <v>0.90439999999999998</v>
      </c>
      <c r="E379">
        <v>0.76880000000000004</v>
      </c>
    </row>
    <row r="380" spans="1:5" x14ac:dyDescent="0.25">
      <c r="A380" t="s">
        <v>287</v>
      </c>
      <c r="B380" t="s">
        <v>343</v>
      </c>
      <c r="C380">
        <v>0.82930000000000004</v>
      </c>
      <c r="D380">
        <v>1.0852999999999999</v>
      </c>
      <c r="E380">
        <v>1.1959</v>
      </c>
    </row>
    <row r="381" spans="1:5" x14ac:dyDescent="0.25">
      <c r="A381" t="s">
        <v>287</v>
      </c>
      <c r="B381" t="s">
        <v>487</v>
      </c>
      <c r="C381">
        <v>0.82930000000000004</v>
      </c>
      <c r="D381">
        <v>0.97619999999999996</v>
      </c>
      <c r="E381">
        <v>0.97619999999999996</v>
      </c>
    </row>
    <row r="382" spans="1:5" x14ac:dyDescent="0.25">
      <c r="A382" t="s">
        <v>287</v>
      </c>
      <c r="B382" t="s">
        <v>353</v>
      </c>
      <c r="C382">
        <v>0.82930000000000004</v>
      </c>
      <c r="D382">
        <v>0.86129999999999995</v>
      </c>
      <c r="E382">
        <v>1.0576000000000001</v>
      </c>
    </row>
    <row r="383" spans="1:5" x14ac:dyDescent="0.25">
      <c r="A383" t="s">
        <v>287</v>
      </c>
      <c r="B383" t="s">
        <v>359</v>
      </c>
      <c r="C383">
        <v>0.82930000000000004</v>
      </c>
      <c r="D383">
        <v>0.78380000000000005</v>
      </c>
      <c r="E383">
        <v>1.0249999999999999</v>
      </c>
    </row>
    <row r="384" spans="1:5" x14ac:dyDescent="0.25">
      <c r="A384" t="s">
        <v>287</v>
      </c>
      <c r="B384" t="s">
        <v>488</v>
      </c>
      <c r="C384">
        <v>0.82930000000000004</v>
      </c>
      <c r="D384">
        <v>0.84409999999999996</v>
      </c>
      <c r="E384">
        <v>1.1532</v>
      </c>
    </row>
    <row r="385" spans="1:5" x14ac:dyDescent="0.25">
      <c r="A385" t="s">
        <v>287</v>
      </c>
      <c r="B385" t="s">
        <v>368</v>
      </c>
      <c r="C385">
        <v>0.82930000000000004</v>
      </c>
      <c r="D385">
        <v>0.86129999999999995</v>
      </c>
      <c r="E385">
        <v>0.9355</v>
      </c>
    </row>
    <row r="386" spans="1:5" x14ac:dyDescent="0.25">
      <c r="A386" t="s">
        <v>34</v>
      </c>
      <c r="B386" t="s">
        <v>439</v>
      </c>
      <c r="C386">
        <v>1.3683000000000001</v>
      </c>
      <c r="D386">
        <v>1.1876</v>
      </c>
      <c r="E386">
        <v>0.94469999999999998</v>
      </c>
    </row>
    <row r="387" spans="1:5" x14ac:dyDescent="0.25">
      <c r="A387" t="s">
        <v>34</v>
      </c>
      <c r="B387" t="s">
        <v>284</v>
      </c>
      <c r="C387">
        <v>1.3683000000000001</v>
      </c>
      <c r="D387">
        <v>1.0318000000000001</v>
      </c>
      <c r="E387">
        <v>1.3513999999999999</v>
      </c>
    </row>
    <row r="388" spans="1:5" x14ac:dyDescent="0.25">
      <c r="A388" t="s">
        <v>34</v>
      </c>
      <c r="B388" t="s">
        <v>479</v>
      </c>
      <c r="C388">
        <v>1.3683000000000001</v>
      </c>
      <c r="D388">
        <v>0.77380000000000004</v>
      </c>
      <c r="E388">
        <v>0.8891</v>
      </c>
    </row>
    <row r="389" spans="1:5" x14ac:dyDescent="0.25">
      <c r="A389" t="s">
        <v>34</v>
      </c>
      <c r="B389" t="s">
        <v>208</v>
      </c>
      <c r="C389">
        <v>1.3683000000000001</v>
      </c>
      <c r="D389">
        <v>0.68520000000000003</v>
      </c>
      <c r="E389">
        <v>0.94469999999999998</v>
      </c>
    </row>
    <row r="390" spans="1:5" x14ac:dyDescent="0.25">
      <c r="A390" t="s">
        <v>34</v>
      </c>
      <c r="B390" t="s">
        <v>270</v>
      </c>
      <c r="C390">
        <v>1.3683000000000001</v>
      </c>
      <c r="D390">
        <v>1.3756999999999999</v>
      </c>
      <c r="E390">
        <v>0.67569999999999997</v>
      </c>
    </row>
    <row r="391" spans="1:5" x14ac:dyDescent="0.25">
      <c r="A391" t="s">
        <v>34</v>
      </c>
      <c r="B391" t="s">
        <v>204</v>
      </c>
      <c r="C391">
        <v>1.3683000000000001</v>
      </c>
      <c r="D391">
        <v>0.85980000000000001</v>
      </c>
      <c r="E391">
        <v>0.64019999999999999</v>
      </c>
    </row>
    <row r="392" spans="1:5" x14ac:dyDescent="0.25">
      <c r="A392" t="s">
        <v>34</v>
      </c>
      <c r="B392" t="s">
        <v>279</v>
      </c>
      <c r="C392">
        <v>1.3683000000000001</v>
      </c>
      <c r="D392">
        <v>1.5906</v>
      </c>
      <c r="E392">
        <v>0.53349999999999997</v>
      </c>
    </row>
    <row r="393" spans="1:5" x14ac:dyDescent="0.25">
      <c r="A393" t="s">
        <v>34</v>
      </c>
      <c r="B393" t="s">
        <v>271</v>
      </c>
      <c r="C393">
        <v>1.3683000000000001</v>
      </c>
      <c r="D393">
        <v>1.5987</v>
      </c>
      <c r="E393">
        <v>0.41570000000000001</v>
      </c>
    </row>
    <row r="394" spans="1:5" x14ac:dyDescent="0.25">
      <c r="A394" t="s">
        <v>34</v>
      </c>
      <c r="B394" t="s">
        <v>206</v>
      </c>
      <c r="C394">
        <v>1.3683000000000001</v>
      </c>
      <c r="D394">
        <v>0.63949999999999996</v>
      </c>
      <c r="E394">
        <v>1.0958000000000001</v>
      </c>
    </row>
    <row r="395" spans="1:5" x14ac:dyDescent="0.25">
      <c r="A395" t="s">
        <v>34</v>
      </c>
      <c r="B395" t="s">
        <v>440</v>
      </c>
      <c r="C395">
        <v>1.3683000000000001</v>
      </c>
      <c r="D395">
        <v>0.68779999999999997</v>
      </c>
      <c r="E395">
        <v>1.1025</v>
      </c>
    </row>
    <row r="396" spans="1:5" x14ac:dyDescent="0.25">
      <c r="A396" t="s">
        <v>34</v>
      </c>
      <c r="B396" t="s">
        <v>269</v>
      </c>
      <c r="C396">
        <v>1.3683000000000001</v>
      </c>
      <c r="D396">
        <v>0.3009</v>
      </c>
      <c r="E396">
        <v>1.5293000000000001</v>
      </c>
    </row>
    <row r="397" spans="1:5" x14ac:dyDescent="0.25">
      <c r="A397" t="s">
        <v>34</v>
      </c>
      <c r="B397" t="s">
        <v>483</v>
      </c>
      <c r="C397">
        <v>1.3683000000000001</v>
      </c>
      <c r="D397">
        <v>0.85980000000000001</v>
      </c>
      <c r="E397">
        <v>1.1380999999999999</v>
      </c>
    </row>
    <row r="398" spans="1:5" x14ac:dyDescent="0.25">
      <c r="A398" t="s">
        <v>34</v>
      </c>
      <c r="B398" t="s">
        <v>35</v>
      </c>
      <c r="C398">
        <v>1.3683000000000001</v>
      </c>
      <c r="D398">
        <v>1.4617</v>
      </c>
      <c r="E398">
        <v>1.1025</v>
      </c>
    </row>
    <row r="399" spans="1:5" x14ac:dyDescent="0.25">
      <c r="A399" t="s">
        <v>34</v>
      </c>
      <c r="B399" t="s">
        <v>280</v>
      </c>
      <c r="C399">
        <v>1.3683000000000001</v>
      </c>
      <c r="D399">
        <v>0.59379999999999999</v>
      </c>
      <c r="E399">
        <v>0.90690000000000004</v>
      </c>
    </row>
    <row r="400" spans="1:5" x14ac:dyDescent="0.25">
      <c r="A400" t="s">
        <v>34</v>
      </c>
      <c r="B400" t="s">
        <v>207</v>
      </c>
      <c r="C400">
        <v>1.3683000000000001</v>
      </c>
      <c r="D400">
        <v>1.1876</v>
      </c>
      <c r="E400">
        <v>1.3603000000000001</v>
      </c>
    </row>
    <row r="401" spans="1:5" x14ac:dyDescent="0.25">
      <c r="A401" t="s">
        <v>34</v>
      </c>
      <c r="B401" t="s">
        <v>203</v>
      </c>
      <c r="C401">
        <v>1.3683000000000001</v>
      </c>
      <c r="D401">
        <v>1.2789999999999999</v>
      </c>
      <c r="E401">
        <v>0.71799999999999997</v>
      </c>
    </row>
    <row r="402" spans="1:5" x14ac:dyDescent="0.25">
      <c r="A402" t="s">
        <v>34</v>
      </c>
      <c r="B402" t="s">
        <v>205</v>
      </c>
      <c r="C402">
        <v>1.3683000000000001</v>
      </c>
      <c r="D402">
        <v>0.93379999999999996</v>
      </c>
      <c r="E402">
        <v>1.1084000000000001</v>
      </c>
    </row>
    <row r="403" spans="1:5" x14ac:dyDescent="0.25">
      <c r="A403" t="s">
        <v>34</v>
      </c>
      <c r="B403" t="s">
        <v>209</v>
      </c>
      <c r="C403">
        <v>1.3683000000000001</v>
      </c>
      <c r="D403">
        <v>0.95920000000000005</v>
      </c>
      <c r="E403">
        <v>1.3603000000000001</v>
      </c>
    </row>
    <row r="404" spans="1:5" x14ac:dyDescent="0.25">
      <c r="A404" t="s">
        <v>34</v>
      </c>
      <c r="B404" t="s">
        <v>480</v>
      </c>
      <c r="C404">
        <v>1.3683000000000001</v>
      </c>
      <c r="D404">
        <v>1.0048999999999999</v>
      </c>
      <c r="E404">
        <v>1.1714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6"/>
  <sheetViews>
    <sheetView tabSelected="1" zoomScale="76" zoomScaleNormal="76" workbookViewId="0">
      <pane xSplit="12" ySplit="1" topLeftCell="AV248" activePane="bottomRight" state="frozen"/>
      <selection pane="topRight" activeCell="M1" sqref="M1"/>
      <selection pane="bottomLeft" activeCell="A2" sqref="A2"/>
      <selection pane="bottomRight" activeCell="E252" sqref="E252:BN43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370</v>
      </c>
      <c r="E1" t="s">
        <v>3</v>
      </c>
      <c r="F1" t="s">
        <v>4</v>
      </c>
      <c r="G1" t="s">
        <v>5</v>
      </c>
      <c r="H1" t="s">
        <v>6</v>
      </c>
      <c r="I1" t="s">
        <v>369</v>
      </c>
      <c r="J1" t="s">
        <v>7</v>
      </c>
      <c r="K1" s="2" t="s">
        <v>8</v>
      </c>
      <c r="L1" s="2" t="s">
        <v>9</v>
      </c>
      <c r="M1" s="4" t="s">
        <v>371</v>
      </c>
      <c r="N1" s="6" t="s">
        <v>372</v>
      </c>
      <c r="O1" s="4" t="s">
        <v>373</v>
      </c>
      <c r="P1" s="6" t="s">
        <v>374</v>
      </c>
      <c r="Q1" s="6" t="s">
        <v>375</v>
      </c>
      <c r="R1" s="6" t="s">
        <v>376</v>
      </c>
      <c r="S1" s="6" t="s">
        <v>377</v>
      </c>
      <c r="T1" s="6" t="s">
        <v>378</v>
      </c>
      <c r="U1" s="6" t="s">
        <v>379</v>
      </c>
      <c r="V1" s="6" t="s">
        <v>380</v>
      </c>
      <c r="W1" s="6" t="s">
        <v>385</v>
      </c>
      <c r="X1" s="6" t="s">
        <v>381</v>
      </c>
      <c r="Y1" s="6" t="s">
        <v>387</v>
      </c>
      <c r="Z1" s="6" t="s">
        <v>386</v>
      </c>
      <c r="AA1" s="6" t="s">
        <v>382</v>
      </c>
      <c r="AB1" s="6" t="s">
        <v>388</v>
      </c>
      <c r="AC1" s="6" t="s">
        <v>383</v>
      </c>
      <c r="AD1" s="6" t="s">
        <v>389</v>
      </c>
      <c r="AE1" s="6" t="s">
        <v>384</v>
      </c>
      <c r="AF1" s="6" t="s">
        <v>390</v>
      </c>
      <c r="AG1" s="6" t="s">
        <v>391</v>
      </c>
      <c r="AH1" s="6" t="s">
        <v>392</v>
      </c>
      <c r="AI1" s="6" t="s">
        <v>393</v>
      </c>
      <c r="AJ1" s="6" t="s">
        <v>394</v>
      </c>
      <c r="AK1" s="6" t="s">
        <v>395</v>
      </c>
      <c r="AL1" s="7" t="s">
        <v>396</v>
      </c>
      <c r="AM1" s="7" t="s">
        <v>397</v>
      </c>
      <c r="AN1" s="7" t="s">
        <v>398</v>
      </c>
      <c r="AO1" s="7" t="s">
        <v>399</v>
      </c>
      <c r="AP1" s="7" t="s">
        <v>400</v>
      </c>
      <c r="AQ1" s="7" t="s">
        <v>401</v>
      </c>
      <c r="AR1" s="7" t="s">
        <v>402</v>
      </c>
      <c r="AS1" s="7" t="s">
        <v>403</v>
      </c>
      <c r="AT1" s="7" t="s">
        <v>404</v>
      </c>
      <c r="AU1" s="7" t="s">
        <v>405</v>
      </c>
      <c r="AV1" s="7" t="s">
        <v>406</v>
      </c>
      <c r="AW1" s="6" t="s">
        <v>407</v>
      </c>
      <c r="AX1" s="6" t="s">
        <v>409</v>
      </c>
      <c r="AY1" s="6" t="s">
        <v>408</v>
      </c>
      <c r="AZ1" s="6" t="s">
        <v>410</v>
      </c>
      <c r="BA1" s="6" t="s">
        <v>411</v>
      </c>
      <c r="BB1" s="6" t="s">
        <v>412</v>
      </c>
      <c r="BC1" s="6" t="s">
        <v>413</v>
      </c>
      <c r="BD1" s="6" t="s">
        <v>414</v>
      </c>
      <c r="BE1" s="6" t="s">
        <v>415</v>
      </c>
      <c r="BF1" s="6" t="s">
        <v>416</v>
      </c>
      <c r="BG1" s="6" t="s">
        <v>417</v>
      </c>
      <c r="BH1" s="6" t="s">
        <v>418</v>
      </c>
      <c r="BI1" s="6" t="s">
        <v>419</v>
      </c>
      <c r="BJ1" s="9" t="s">
        <v>420</v>
      </c>
      <c r="BK1" s="9" t="s">
        <v>421</v>
      </c>
      <c r="BL1" s="9" t="s">
        <v>422</v>
      </c>
      <c r="BM1" s="9" t="s">
        <v>423</v>
      </c>
      <c r="BN1" s="9" t="s">
        <v>424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213</v>
      </c>
      <c r="C2" t="s">
        <v>429</v>
      </c>
      <c r="D2" s="7" t="s">
        <v>504</v>
      </c>
      <c r="E2" s="1">
        <f>VLOOKUP(A2,home!$A$2:$E$405,3,FALSE)</f>
        <v>1.6503000000000001</v>
      </c>
      <c r="F2">
        <f>VLOOKUP(B2,home!$B$2:$E$405,3,FALSE)</f>
        <v>1.2119</v>
      </c>
      <c r="G2">
        <f>VLOOKUP(C2,away!$B$2:$E$405,4,FALSE)</f>
        <v>0.8911</v>
      </c>
      <c r="H2">
        <f>VLOOKUP(A2,away!$A$2:$E$405,3,FALSE)</f>
        <v>1.3855999999999999</v>
      </c>
      <c r="I2">
        <f>VLOOKUP(C2,away!$B$2:$E$405,3,FALSE)</f>
        <v>1.5708</v>
      </c>
      <c r="J2">
        <f>VLOOKUP(B2,home!$B$2:$E$405,4,FALSE)</f>
        <v>0.72170000000000001</v>
      </c>
      <c r="K2" s="3">
        <f>E2*F2*G2</f>
        <v>1.782198725727</v>
      </c>
      <c r="L2" s="3">
        <f>H2*I2*J2</f>
        <v>1.5707803964160001</v>
      </c>
      <c r="M2" s="5">
        <f>_xlfn.POISSON.DIST(0,$K2,FALSE) * _xlfn.POISSON.DIST(0,$L2,FALSE)</f>
        <v>3.4979989059960574E-2</v>
      </c>
      <c r="N2" s="5">
        <f>_xlfn.POISSON.DIST(1,K2,FALSE) * _xlfn.POISSON.DIST(0,L2,FALSE)</f>
        <v>6.2341291928606123E-2</v>
      </c>
      <c r="O2" s="5">
        <f>_xlfn.POISSON.DIST(0,K2,FALSE) * _xlfn.POISSON.DIST(1,L2,FALSE)</f>
        <v>5.4945881082232209E-2</v>
      </c>
      <c r="P2" s="5">
        <f>_xlfn.POISSON.DIST(1,K2,FALSE) * _xlfn.POISSON.DIST(1,L2,FALSE)</f>
        <v>9.7924479248701513E-2</v>
      </c>
      <c r="Q2" s="5">
        <f>_xlfn.POISSON.DIST(2,K2,FALSE) * _xlfn.POISSON.DIST(0,L2,FALSE)</f>
        <v>5.5552285517668387E-2</v>
      </c>
      <c r="R2" s="5">
        <f>_xlfn.POISSON.DIST(0,K2,FALSE) * _xlfn.POISSON.DIST(2,L2,FALSE)</f>
        <v>4.3153956433887565E-2</v>
      </c>
      <c r="S2" s="5">
        <f>_xlfn.POISSON.DIST(2,K2,FALSE) * _xlfn.POISSON.DIST(2,L2,FALSE)</f>
        <v>6.8533495105531264E-2</v>
      </c>
      <c r="T2" s="5">
        <f>_xlfn.POISSON.DIST(2,K2,FALSE) * _xlfn.POISSON.DIST(1,L2,FALSE)</f>
        <v>8.7260441067257971E-2</v>
      </c>
      <c r="U2" s="5">
        <f>_xlfn.POISSON.DIST(1,K2,FALSE) * _xlfn.POISSON.DIST(2,L2,FALSE)</f>
        <v>7.6908926166552885E-2</v>
      </c>
      <c r="V2" s="5">
        <f>_xlfn.POISSON.DIST(3,K2,FALSE) * _xlfn.POISSON.DIST(3,L2,FALSE)</f>
        <v>2.1317288984849813E-2</v>
      </c>
      <c r="W2" s="5">
        <f>_xlfn.POISSON.DIST(3,K2,FALSE) * _xlfn.POISSON.DIST(0,L2,FALSE)</f>
        <v>3.3001737486937015E-2</v>
      </c>
      <c r="X2" s="5">
        <f>_xlfn.POISSON.DIST(3,K2,FALSE) * _xlfn.POISSON.DIST(1,L2,FALSE)</f>
        <v>5.1838482292147686E-2</v>
      </c>
      <c r="Y2" s="5">
        <f>_xlfn.POISSON.DIST(3,K2,FALSE) * _xlfn.POISSON.DIST(2,L2,FALSE)</f>
        <v>4.0713435882231787E-2</v>
      </c>
      <c r="Z2" s="5">
        <f>_xlfn.POISSON.DIST(0,K2,FALSE) * _xlfn.POISSON.DIST(3,L2,FALSE)</f>
        <v>2.2595129598046902E-2</v>
      </c>
      <c r="AA2" s="5">
        <f>_xlfn.POISSON.DIST(1,K2,FALSE) * _xlfn.POISSON.DIST(3,L2,FALSE)</f>
        <v>4.0269011177275604E-2</v>
      </c>
      <c r="AB2" s="5">
        <f>_xlfn.POISSON.DIST(2,K2,FALSE) * _xlfn.POISSON.DIST(3,L2,FALSE)</f>
        <v>3.5883690203213463E-2</v>
      </c>
      <c r="AC2" s="5">
        <f>_xlfn.POISSON.DIST(4,K2,FALSE) * _xlfn.POISSON.DIST(4,L2,FALSE)</f>
        <v>3.7297832255916057E-3</v>
      </c>
      <c r="AD2" s="5">
        <f>_xlfn.POISSON.DIST(4,K2,FALSE) * _xlfn.POISSON.DIST(0,L2,FALSE)</f>
        <v>1.4703913623999037E-2</v>
      </c>
      <c r="AE2" s="5">
        <f>_xlfn.POISSON.DIST(4,K2,FALSE) * _xlfn.POISSON.DIST(1,L2,FALSE)</f>
        <v>2.309661927117183E-2</v>
      </c>
      <c r="AF2" s="5">
        <f>_xlfn.POISSON.DIST(4,K2,FALSE) * _xlfn.POISSON.DIST(2,L2,FALSE)</f>
        <v>1.8139858387320362E-2</v>
      </c>
      <c r="AG2" s="5">
        <f>_xlfn.POISSON.DIST(4,K2,FALSE) * _xlfn.POISSON.DIST(3,L2,FALSE)</f>
        <v>9.4979113161883927E-3</v>
      </c>
      <c r="AH2" s="5">
        <f>_xlfn.POISSON.DIST(0,K2,FALSE) * _xlfn.POISSON.DIST(4,L2,FALSE)</f>
        <v>8.8729966567727553E-3</v>
      </c>
      <c r="AI2" s="5">
        <f>_xlfn.POISSON.DIST(1,K2,FALSE) * _xlfn.POISSON.DIST(4,L2,FALSE)</f>
        <v>1.5813443335080335E-2</v>
      </c>
      <c r="AJ2" s="5">
        <f>_xlfn.POISSON.DIST(2,K2,FALSE) * _xlfn.POISSON.DIST(4,L2,FALSE)</f>
        <v>1.409134928056815E-2</v>
      </c>
      <c r="AK2" s="5">
        <f>_xlfn.POISSON.DIST(3,K2,FALSE) * _xlfn.POISSON.DIST(4,L2,FALSE)</f>
        <v>8.3711949105342073E-3</v>
      </c>
      <c r="AL2" s="5">
        <f>_xlfn.POISSON.DIST(5,K2,FALSE) * _xlfn.POISSON.DIST(5,L2,FALSE)</f>
        <v>4.1765259497426622E-4</v>
      </c>
      <c r="AM2" s="5">
        <f>_xlfn.POISSON.DIST(5,K2,FALSE) * _xlfn.POISSON.DIST(0,L2,FALSE)</f>
        <v>5.2410592247781884E-3</v>
      </c>
      <c r="AN2" s="5">
        <f>_xlfn.POISSON.DIST(5,K2,FALSE) * _xlfn.POISSON.DIST(1,L2,FALSE)</f>
        <v>8.2325530867368157E-3</v>
      </c>
      <c r="AO2" s="5">
        <f>_xlfn.POISSON.DIST(5,K2,FALSE) * _xlfn.POISSON.DIST(2,L2,FALSE)</f>
        <v>6.465766500550113E-3</v>
      </c>
      <c r="AP2" s="5">
        <f>_xlfn.POISSON.DIST(5,K2,FALSE) * _xlfn.POISSON.DIST(3,L2,FALSE)</f>
        <v>3.3854330889557999E-3</v>
      </c>
      <c r="AQ2" s="5">
        <f>_xlfn.POISSON.DIST(5,K2,FALSE) * _xlfn.POISSON.DIST(4,L2,FALSE)</f>
        <v>1.329442982377459E-3</v>
      </c>
      <c r="AR2" s="5">
        <f>_xlfn.POISSON.DIST(0,K2,FALSE) * _xlfn.POISSON.DIST(5,L2,FALSE)</f>
        <v>2.7875058411846658E-3</v>
      </c>
      <c r="AS2" s="5">
        <f>_xlfn.POISSON.DIST(1,K2,FALSE) * _xlfn.POISSON.DIST(5,L2,FALSE)</f>
        <v>4.9678893581158795E-3</v>
      </c>
      <c r="AT2" s="5">
        <f>_xlfn.POISSON.DIST(2,K2,FALSE) * _xlfn.POISSON.DIST(5,L2,FALSE)</f>
        <v>4.4268830417934241E-3</v>
      </c>
      <c r="AU2" s="5">
        <f>_xlfn.POISSON.DIST(3,K2,FALSE) * _xlfn.POISSON.DIST(5,L2,FALSE)</f>
        <v>2.6298617720089006E-3</v>
      </c>
      <c r="AV2" s="5">
        <f>_xlfn.POISSON.DIST(4,K2,FALSE) * _xlfn.POISSON.DIST(5,L2,FALSE)</f>
        <v>1.1717340747281039E-3</v>
      </c>
      <c r="AW2" s="5">
        <f>_xlfn.POISSON.DIST(6,K2,FALSE) * _xlfn.POISSON.DIST(6,L2,FALSE)</f>
        <v>3.2477626628516702E-5</v>
      </c>
      <c r="AX2" s="5">
        <f>_xlfn.POISSON.DIST(6,K2,FALSE) * _xlfn.POISSON.DIST(0,L2,FALSE)</f>
        <v>1.556768178643238E-3</v>
      </c>
      <c r="AY2" s="5">
        <f>_xlfn.POISSON.DIST(6,K2,FALSE) * _xlfn.POISSON.DIST(1,L2,FALSE)</f>
        <v>2.4453409367770399E-3</v>
      </c>
      <c r="AZ2" s="5">
        <f>_xlfn.POISSON.DIST(6,K2,FALSE) * _xlfn.POISSON.DIST(2,L2,FALSE)</f>
        <v>1.9205468030214564E-3</v>
      </c>
      <c r="BA2" s="5">
        <f>_xlfn.POISSON.DIST(6,K2,FALSE) * _xlfn.POISSON.DIST(3,L2,FALSE)</f>
        <v>1.0055857561951749E-3</v>
      </c>
      <c r="BB2" s="5">
        <f>_xlfn.POISSON.DIST(6,K2,FALSE) * _xlfn.POISSON.DIST(4,L2,FALSE)</f>
        <v>3.9488859818663513E-4</v>
      </c>
      <c r="BC2" s="5">
        <f>_xlfn.POISSON.DIST(6,K2,FALSE) * _xlfn.POISSON.DIST(5,L2,FALSE)</f>
        <v>1.2405665375995204E-4</v>
      </c>
      <c r="BD2" s="5">
        <f>_xlfn.POISSON.DIST(0,K2,FALSE) * _xlfn.POISSON.DIST(6,L2,FALSE)</f>
        <v>7.2975992170466188E-4</v>
      </c>
      <c r="BE2" s="5">
        <f>_xlfn.POISSON.DIST(1,K2,FALSE) * _xlfn.POISSON.DIST(6,L2,FALSE)</f>
        <v>1.3005772025486836E-3</v>
      </c>
      <c r="BF2" s="5">
        <f>_xlfn.POISSON.DIST(2,K2,FALSE) * _xlfn.POISSON.DIST(6,L2,FALSE)</f>
        <v>1.1589435165459253E-3</v>
      </c>
      <c r="BG2" s="5">
        <f>_xlfn.POISSON.DIST(3,K2,FALSE) * _xlfn.POISSON.DIST(6,L2,FALSE)</f>
        <v>6.8848921945923857E-4</v>
      </c>
      <c r="BH2" s="5">
        <f>_xlfn.POISSON.DIST(4,K2,FALSE) * _xlfn.POISSON.DIST(6,L2,FALSE)</f>
        <v>3.0675615239925813E-4</v>
      </c>
      <c r="BI2" s="5">
        <f>_xlfn.POISSON.DIST(5,K2,FALSE) * _xlfn.POISSON.DIST(6,L2,FALSE)</f>
        <v>1.09340084782975E-4</v>
      </c>
      <c r="BJ2" s="8">
        <f>SUM(N2,Q2,T2,W2,X2,Y2,AD2,AE2,AF2,AG2,AM2,AN2,AO2,AP2,AQ2,AX2,AY2,AZ2,BA2,BB2,BC2)</f>
        <v>0.42824741858351051</v>
      </c>
      <c r="BK2" s="8">
        <f>SUM(M2,P2,S2,V2,AC2,AL2,AY2)</f>
        <v>0.22934802915638605</v>
      </c>
      <c r="BL2" s="8">
        <f>SUM(O2,R2,U2,AA2,AB2,AH2,AI2,AJ2,AK2,AR2,AS2,AT2,AU2,AV2,BD2,BE2,BF2,BG2,BH2,BI2)</f>
        <v>0.31858818943138895</v>
      </c>
      <c r="BM2" s="8">
        <f>SUM(S2:BI2)</f>
        <v>0.64746802018812721</v>
      </c>
      <c r="BN2" s="8">
        <f>SUM(M2:R2)</f>
        <v>0.34889788327105642</v>
      </c>
    </row>
    <row r="3" spans="1:88" x14ac:dyDescent="0.25">
      <c r="A3" t="s">
        <v>16</v>
      </c>
      <c r="B3" t="s">
        <v>45</v>
      </c>
      <c r="C3" t="s">
        <v>492</v>
      </c>
      <c r="D3" s="7" t="s">
        <v>504</v>
      </c>
      <c r="E3">
        <f>VLOOKUP(A3,home!$A$2:$E$405,3,FALSE)</f>
        <v>1.6396999999999999</v>
      </c>
      <c r="F3">
        <f>VLOOKUP(B3,home!$B$2:$E$405,3,FALSE)</f>
        <v>0.76100000000000001</v>
      </c>
      <c r="G3" t="e">
        <f>VLOOKUP(C3,away!$B$2:$E$405,4,FALSE)</f>
        <v>#N/A</v>
      </c>
      <c r="H3">
        <f>VLOOKUP(A3,away!$A$2:$E$405,3,FALSE)</f>
        <v>1.2963</v>
      </c>
      <c r="I3" t="e">
        <f>VLOOKUP(C3,away!$B$2:$E$405,3,FALSE)</f>
        <v>#N/A</v>
      </c>
      <c r="J3">
        <f>VLOOKUP(B3,home!$B$2:$E$405,4,FALSE)</f>
        <v>1.2002999999999999</v>
      </c>
      <c r="K3" s="3" t="e">
        <f t="shared" ref="K3" si="0">E3*F3*G3</f>
        <v>#N/A</v>
      </c>
      <c r="L3" s="3" t="e">
        <f t="shared" ref="L3" si="1">H3*I3*J3</f>
        <v>#N/A</v>
      </c>
      <c r="M3" s="5" t="e">
        <f>_xlfn.POISSON.DIST(0,K3,FALSE) * _xlfn.POISSON.DIST(0,L3,FALSE)</f>
        <v>#N/A</v>
      </c>
      <c r="N3" s="5" t="e">
        <f>_xlfn.POISSON.DIST(1,K3,FALSE) * _xlfn.POISSON.DIST(0,L3,FALSE)</f>
        <v>#N/A</v>
      </c>
      <c r="O3" s="5" t="e">
        <f>_xlfn.POISSON.DIST(0,K3,FALSE) * _xlfn.POISSON.DIST(1,L3,FALSE)</f>
        <v>#N/A</v>
      </c>
      <c r="P3" s="5" t="e">
        <f>_xlfn.POISSON.DIST(1,K3,FALSE) * _xlfn.POISSON.DIST(1,L3,FALSE)</f>
        <v>#N/A</v>
      </c>
      <c r="Q3" s="5" t="e">
        <f>_xlfn.POISSON.DIST(2,K3,FALSE) * _xlfn.POISSON.DIST(0,L3,FALSE)</f>
        <v>#N/A</v>
      </c>
      <c r="R3" s="5" t="e">
        <f>_xlfn.POISSON.DIST(0,K3,FALSE) * _xlfn.POISSON.DIST(2,L3,FALSE)</f>
        <v>#N/A</v>
      </c>
      <c r="S3" s="5" t="e">
        <f>_xlfn.POISSON.DIST(2,K3,FALSE) * _xlfn.POISSON.DIST(2,L3,FALSE)</f>
        <v>#N/A</v>
      </c>
      <c r="T3" s="5" t="e">
        <f>_xlfn.POISSON.DIST(2,K3,FALSE) * _xlfn.POISSON.DIST(1,L3,FALSE)</f>
        <v>#N/A</v>
      </c>
      <c r="U3" s="5" t="e">
        <f>_xlfn.POISSON.DIST(1,K3,FALSE) * _xlfn.POISSON.DIST(2,L3,FALSE)</f>
        <v>#N/A</v>
      </c>
      <c r="V3" s="5" t="e">
        <f>_xlfn.POISSON.DIST(3,K3,FALSE) * _xlfn.POISSON.DIST(3,L3,FALSE)</f>
        <v>#N/A</v>
      </c>
      <c r="W3" s="5" t="e">
        <f>_xlfn.POISSON.DIST(3,K3,FALSE) * _xlfn.POISSON.DIST(0,L3,FALSE)</f>
        <v>#N/A</v>
      </c>
      <c r="X3" s="5" t="e">
        <f>_xlfn.POISSON.DIST(3,K3,FALSE) * _xlfn.POISSON.DIST(1,L3,FALSE)</f>
        <v>#N/A</v>
      </c>
      <c r="Y3" s="5" t="e">
        <f>_xlfn.POISSON.DIST(3,K3,FALSE) * _xlfn.POISSON.DIST(2,L3,FALSE)</f>
        <v>#N/A</v>
      </c>
      <c r="Z3" s="5" t="e">
        <f>_xlfn.POISSON.DIST(0,K3,FALSE) * _xlfn.POISSON.DIST(3,L3,FALSE)</f>
        <v>#N/A</v>
      </c>
      <c r="AA3" s="5" t="e">
        <f>_xlfn.POISSON.DIST(1,K3,FALSE) * _xlfn.POISSON.DIST(3,L3,FALSE)</f>
        <v>#N/A</v>
      </c>
      <c r="AB3" s="5" t="e">
        <f>_xlfn.POISSON.DIST(2,K3,FALSE) * _xlfn.POISSON.DIST(3,L3,FALSE)</f>
        <v>#N/A</v>
      </c>
      <c r="AC3" s="5" t="e">
        <f>_xlfn.POISSON.DIST(4,K3,FALSE) * _xlfn.POISSON.DIST(4,L3,FALSE)</f>
        <v>#N/A</v>
      </c>
      <c r="AD3" s="5" t="e">
        <f>_xlfn.POISSON.DIST(4,K3,FALSE) * _xlfn.POISSON.DIST(0,L3,FALSE)</f>
        <v>#N/A</v>
      </c>
      <c r="AE3" s="5" t="e">
        <f>_xlfn.POISSON.DIST(4,K3,FALSE) * _xlfn.POISSON.DIST(1,L3,FALSE)</f>
        <v>#N/A</v>
      </c>
      <c r="AF3" s="5" t="e">
        <f>_xlfn.POISSON.DIST(4,K3,FALSE) * _xlfn.POISSON.DIST(2,L3,FALSE)</f>
        <v>#N/A</v>
      </c>
      <c r="AG3" s="5" t="e">
        <f>_xlfn.POISSON.DIST(4,K3,FALSE) * _xlfn.POISSON.DIST(3,L3,FALSE)</f>
        <v>#N/A</v>
      </c>
      <c r="AH3" s="5" t="e">
        <f>_xlfn.POISSON.DIST(0,K3,FALSE) * _xlfn.POISSON.DIST(4,L3,FALSE)</f>
        <v>#N/A</v>
      </c>
      <c r="AI3" s="5" t="e">
        <f>_xlfn.POISSON.DIST(1,K3,FALSE) * _xlfn.POISSON.DIST(4,L3,FALSE)</f>
        <v>#N/A</v>
      </c>
      <c r="AJ3" s="5" t="e">
        <f>_xlfn.POISSON.DIST(2,K3,FALSE) * _xlfn.POISSON.DIST(4,L3,FALSE)</f>
        <v>#N/A</v>
      </c>
      <c r="AK3" s="5" t="e">
        <f>_xlfn.POISSON.DIST(3,K3,FALSE) * _xlfn.POISSON.DIST(4,L3,FALSE)</f>
        <v>#N/A</v>
      </c>
      <c r="AL3" s="5" t="e">
        <f>_xlfn.POISSON.DIST(5,K3,FALSE) * _xlfn.POISSON.DIST(5,L3,FALSE)</f>
        <v>#N/A</v>
      </c>
      <c r="AM3" s="5" t="e">
        <f>_xlfn.POISSON.DIST(5,K3,FALSE) * _xlfn.POISSON.DIST(0,L3,FALSE)</f>
        <v>#N/A</v>
      </c>
      <c r="AN3" s="5" t="e">
        <f>_xlfn.POISSON.DIST(5,K3,FALSE) * _xlfn.POISSON.DIST(1,L3,FALSE)</f>
        <v>#N/A</v>
      </c>
      <c r="AO3" s="5" t="e">
        <f>_xlfn.POISSON.DIST(5,K3,FALSE) * _xlfn.POISSON.DIST(2,L3,FALSE)</f>
        <v>#N/A</v>
      </c>
      <c r="AP3" s="5" t="e">
        <f>_xlfn.POISSON.DIST(5,K3,FALSE) * _xlfn.POISSON.DIST(3,L3,FALSE)</f>
        <v>#N/A</v>
      </c>
      <c r="AQ3" s="5" t="e">
        <f>_xlfn.POISSON.DIST(5,K3,FALSE) * _xlfn.POISSON.DIST(4,L3,FALSE)</f>
        <v>#N/A</v>
      </c>
      <c r="AR3" s="5" t="e">
        <f>_xlfn.POISSON.DIST(0,K3,FALSE) * _xlfn.POISSON.DIST(5,L3,FALSE)</f>
        <v>#N/A</v>
      </c>
      <c r="AS3" s="5" t="e">
        <f>_xlfn.POISSON.DIST(1,K3,FALSE) * _xlfn.POISSON.DIST(5,L3,FALSE)</f>
        <v>#N/A</v>
      </c>
      <c r="AT3" s="5" t="e">
        <f>_xlfn.POISSON.DIST(2,K3,FALSE) * _xlfn.POISSON.DIST(5,L3,FALSE)</f>
        <v>#N/A</v>
      </c>
      <c r="AU3" s="5" t="e">
        <f>_xlfn.POISSON.DIST(3,K3,FALSE) * _xlfn.POISSON.DIST(5,L3,FALSE)</f>
        <v>#N/A</v>
      </c>
      <c r="AV3" s="5" t="e">
        <f>_xlfn.POISSON.DIST(4,K3,FALSE) * _xlfn.POISSON.DIST(5,L3,FALSE)</f>
        <v>#N/A</v>
      </c>
      <c r="AW3" s="5" t="e">
        <f>_xlfn.POISSON.DIST(6,K3,FALSE) * _xlfn.POISSON.DIST(6,L3,FALSE)</f>
        <v>#N/A</v>
      </c>
      <c r="AX3" s="5" t="e">
        <f>_xlfn.POISSON.DIST(6,K3,FALSE) * _xlfn.POISSON.DIST(0,L3,FALSE)</f>
        <v>#N/A</v>
      </c>
      <c r="AY3" s="5" t="e">
        <f>_xlfn.POISSON.DIST(6,K3,FALSE) * _xlfn.POISSON.DIST(1,L3,FALSE)</f>
        <v>#N/A</v>
      </c>
      <c r="AZ3" s="5" t="e">
        <f>_xlfn.POISSON.DIST(6,K3,FALSE) * _xlfn.POISSON.DIST(2,L3,FALSE)</f>
        <v>#N/A</v>
      </c>
      <c r="BA3" s="5" t="e">
        <f>_xlfn.POISSON.DIST(6,K3,FALSE) * _xlfn.POISSON.DIST(3,L3,FALSE)</f>
        <v>#N/A</v>
      </c>
      <c r="BB3" s="5" t="e">
        <f>_xlfn.POISSON.DIST(6,K3,FALSE) * _xlfn.POISSON.DIST(4,L3,FALSE)</f>
        <v>#N/A</v>
      </c>
      <c r="BC3" s="5" t="e">
        <f>_xlfn.POISSON.DIST(6,K3,FALSE) * _xlfn.POISSON.DIST(5,L3,FALSE)</f>
        <v>#N/A</v>
      </c>
      <c r="BD3" s="5" t="e">
        <f>_xlfn.POISSON.DIST(0,K3,FALSE) * _xlfn.POISSON.DIST(6,L3,FALSE)</f>
        <v>#N/A</v>
      </c>
      <c r="BE3" s="5" t="e">
        <f>_xlfn.POISSON.DIST(1,K3,FALSE) * _xlfn.POISSON.DIST(6,L3,FALSE)</f>
        <v>#N/A</v>
      </c>
      <c r="BF3" s="5" t="e">
        <f>_xlfn.POISSON.DIST(2,K3,FALSE) * _xlfn.POISSON.DIST(6,L3,FALSE)</f>
        <v>#N/A</v>
      </c>
      <c r="BG3" s="5" t="e">
        <f>_xlfn.POISSON.DIST(3,K3,FALSE) * _xlfn.POISSON.DIST(6,L3,FALSE)</f>
        <v>#N/A</v>
      </c>
      <c r="BH3" s="5" t="e">
        <f>_xlfn.POISSON.DIST(4,K3,FALSE) * _xlfn.POISSON.DIST(6,L3,FALSE)</f>
        <v>#N/A</v>
      </c>
      <c r="BI3" s="5" t="e">
        <f>_xlfn.POISSON.DIST(5,K3,FALSE) * _xlfn.POISSON.DIST(6,L3,FALSE)</f>
        <v>#N/A</v>
      </c>
      <c r="BJ3" s="8" t="e">
        <f>SUM(N3,Q3,T3,W3,X3,Y3,AD3,AE3,AF3,AG3,AM3,AN3,AO3,AP3,AQ3,AX3,AY3,AZ3,BA3,BB3,BC3)</f>
        <v>#N/A</v>
      </c>
      <c r="BK3" s="8" t="e">
        <f>SUM(M3,P3,S3,V3,AC3,AL3,AY3)</f>
        <v>#N/A</v>
      </c>
      <c r="BL3" s="8" t="e">
        <f>SUM(O3,R3,U3,AA3,AB3,AH3,AI3,AJ3,AK3,AR3,AS3,AT3,AU3,AV3,BD3,BE3,BF3,BG3,BH3,BI3)</f>
        <v>#N/A</v>
      </c>
      <c r="BM3" s="8" t="e">
        <f>SUM(S3:BI3)</f>
        <v>#N/A</v>
      </c>
      <c r="BN3" s="8" t="e">
        <f>SUM(M3:R3)</f>
        <v>#N/A</v>
      </c>
    </row>
    <row r="4" spans="1:88" x14ac:dyDescent="0.25">
      <c r="A4" t="s">
        <v>16</v>
      </c>
      <c r="B4" t="s">
        <v>18</v>
      </c>
      <c r="C4" t="s">
        <v>493</v>
      </c>
      <c r="D4" s="7" t="s">
        <v>504</v>
      </c>
      <c r="E4">
        <f>VLOOKUP(A4,home!$A$2:$E$405,3,FALSE)</f>
        <v>1.6396999999999999</v>
      </c>
      <c r="F4">
        <f>VLOOKUP(B4,home!$B$2:$E$405,3,FALSE)</f>
        <v>1.7534000000000001</v>
      </c>
      <c r="G4" t="e">
        <f>VLOOKUP(C4,away!$B$2:$E$405,4,FALSE)</f>
        <v>#N/A</v>
      </c>
      <c r="H4">
        <f>VLOOKUP(A4,away!$A$2:$E$405,3,FALSE)</f>
        <v>1.2963</v>
      </c>
      <c r="I4" t="e">
        <f>VLOOKUP(C4,away!$B$2:$E$405,3,FALSE)</f>
        <v>#N/A</v>
      </c>
      <c r="J4">
        <f>VLOOKUP(B4,home!$B$2:$E$405,4,FALSE)</f>
        <v>0.91610000000000003</v>
      </c>
      <c r="K4" s="3" t="e">
        <f t="shared" ref="K4" si="2">E4*F4*G4</f>
        <v>#N/A</v>
      </c>
      <c r="L4" s="3" t="e">
        <f t="shared" ref="L4" si="3">H4*I4*J4</f>
        <v>#N/A</v>
      </c>
      <c r="M4" s="5" t="e">
        <f t="shared" ref="M4" si="4">_xlfn.POISSON.DIST(0,K4,FALSE) * _xlfn.POISSON.DIST(0,L4,FALSE)</f>
        <v>#N/A</v>
      </c>
      <c r="N4" s="5" t="e">
        <f t="shared" ref="N4" si="5">_xlfn.POISSON.DIST(1,K4,FALSE) * _xlfn.POISSON.DIST(0,L4,FALSE)</f>
        <v>#N/A</v>
      </c>
      <c r="O4" s="5" t="e">
        <f t="shared" ref="O4" si="6">_xlfn.POISSON.DIST(0,K4,FALSE) * _xlfn.POISSON.DIST(1,L4,FALSE)</f>
        <v>#N/A</v>
      </c>
      <c r="P4" s="5" t="e">
        <f t="shared" ref="P4" si="7">_xlfn.POISSON.DIST(1,K4,FALSE) * _xlfn.POISSON.DIST(1,L4,FALSE)</f>
        <v>#N/A</v>
      </c>
      <c r="Q4" s="5" t="e">
        <f t="shared" ref="Q4" si="8">_xlfn.POISSON.DIST(2,K4,FALSE) * _xlfn.POISSON.DIST(0,L4,FALSE)</f>
        <v>#N/A</v>
      </c>
      <c r="R4" s="5" t="e">
        <f t="shared" ref="R4" si="9">_xlfn.POISSON.DIST(0,K4,FALSE) * _xlfn.POISSON.DIST(2,L4,FALSE)</f>
        <v>#N/A</v>
      </c>
      <c r="S4" s="5" t="e">
        <f t="shared" ref="S4" si="10">_xlfn.POISSON.DIST(2,K4,FALSE) * _xlfn.POISSON.DIST(2,L4,FALSE)</f>
        <v>#N/A</v>
      </c>
      <c r="T4" s="5" t="e">
        <f t="shared" ref="T4" si="11">_xlfn.POISSON.DIST(2,K4,FALSE) * _xlfn.POISSON.DIST(1,L4,FALSE)</f>
        <v>#N/A</v>
      </c>
      <c r="U4" s="5" t="e">
        <f t="shared" ref="U4" si="12">_xlfn.POISSON.DIST(1,K4,FALSE) * _xlfn.POISSON.DIST(2,L4,FALSE)</f>
        <v>#N/A</v>
      </c>
      <c r="V4" s="5" t="e">
        <f t="shared" ref="V4" si="13">_xlfn.POISSON.DIST(3,K4,FALSE) * _xlfn.POISSON.DIST(3,L4,FALSE)</f>
        <v>#N/A</v>
      </c>
      <c r="W4" s="5" t="e">
        <f t="shared" ref="W4" si="14">_xlfn.POISSON.DIST(3,K4,FALSE) * _xlfn.POISSON.DIST(0,L4,FALSE)</f>
        <v>#N/A</v>
      </c>
      <c r="X4" s="5" t="e">
        <f t="shared" ref="X4" si="15">_xlfn.POISSON.DIST(3,K4,FALSE) * _xlfn.POISSON.DIST(1,L4,FALSE)</f>
        <v>#N/A</v>
      </c>
      <c r="Y4" s="5" t="e">
        <f t="shared" ref="Y4" si="16">_xlfn.POISSON.DIST(3,K4,FALSE) * _xlfn.POISSON.DIST(2,L4,FALSE)</f>
        <v>#N/A</v>
      </c>
      <c r="Z4" s="5" t="e">
        <f t="shared" ref="Z4" si="17">_xlfn.POISSON.DIST(0,K4,FALSE) * _xlfn.POISSON.DIST(3,L4,FALSE)</f>
        <v>#N/A</v>
      </c>
      <c r="AA4" s="5" t="e">
        <f t="shared" ref="AA4" si="18">_xlfn.POISSON.DIST(1,K4,FALSE) * _xlfn.POISSON.DIST(3,L4,FALSE)</f>
        <v>#N/A</v>
      </c>
      <c r="AB4" s="5" t="e">
        <f t="shared" ref="AB4" si="19">_xlfn.POISSON.DIST(2,K4,FALSE) * _xlfn.POISSON.DIST(3,L4,FALSE)</f>
        <v>#N/A</v>
      </c>
      <c r="AC4" s="5" t="e">
        <f t="shared" ref="AC4" si="20">_xlfn.POISSON.DIST(4,K4,FALSE) * _xlfn.POISSON.DIST(4,L4,FALSE)</f>
        <v>#N/A</v>
      </c>
      <c r="AD4" s="5" t="e">
        <f t="shared" ref="AD4" si="21">_xlfn.POISSON.DIST(4,K4,FALSE) * _xlfn.POISSON.DIST(0,L4,FALSE)</f>
        <v>#N/A</v>
      </c>
      <c r="AE4" s="5" t="e">
        <f t="shared" ref="AE4" si="22">_xlfn.POISSON.DIST(4,K4,FALSE) * _xlfn.POISSON.DIST(1,L4,FALSE)</f>
        <v>#N/A</v>
      </c>
      <c r="AF4" s="5" t="e">
        <f t="shared" ref="AF4" si="23">_xlfn.POISSON.DIST(4,K4,FALSE) * _xlfn.POISSON.DIST(2,L4,FALSE)</f>
        <v>#N/A</v>
      </c>
      <c r="AG4" s="5" t="e">
        <f t="shared" ref="AG4" si="24">_xlfn.POISSON.DIST(4,K4,FALSE) * _xlfn.POISSON.DIST(3,L4,FALSE)</f>
        <v>#N/A</v>
      </c>
      <c r="AH4" s="5" t="e">
        <f t="shared" ref="AH4" si="25">_xlfn.POISSON.DIST(0,K4,FALSE) * _xlfn.POISSON.DIST(4,L4,FALSE)</f>
        <v>#N/A</v>
      </c>
      <c r="AI4" s="5" t="e">
        <f t="shared" ref="AI4" si="26">_xlfn.POISSON.DIST(1,K4,FALSE) * _xlfn.POISSON.DIST(4,L4,FALSE)</f>
        <v>#N/A</v>
      </c>
      <c r="AJ4" s="5" t="e">
        <f t="shared" ref="AJ4" si="27">_xlfn.POISSON.DIST(2,K4,FALSE) * _xlfn.POISSON.DIST(4,L4,FALSE)</f>
        <v>#N/A</v>
      </c>
      <c r="AK4" s="5" t="e">
        <f t="shared" ref="AK4" si="28">_xlfn.POISSON.DIST(3,K4,FALSE) * _xlfn.POISSON.DIST(4,L4,FALSE)</f>
        <v>#N/A</v>
      </c>
      <c r="AL4" s="5" t="e">
        <f t="shared" ref="AL4" si="29">_xlfn.POISSON.DIST(5,K4,FALSE) * _xlfn.POISSON.DIST(5,L4,FALSE)</f>
        <v>#N/A</v>
      </c>
      <c r="AM4" s="5" t="e">
        <f t="shared" ref="AM4" si="30">_xlfn.POISSON.DIST(5,K4,FALSE) * _xlfn.POISSON.DIST(0,L4,FALSE)</f>
        <v>#N/A</v>
      </c>
      <c r="AN4" s="5" t="e">
        <f t="shared" ref="AN4" si="31">_xlfn.POISSON.DIST(5,K4,FALSE) * _xlfn.POISSON.DIST(1,L4,FALSE)</f>
        <v>#N/A</v>
      </c>
      <c r="AO4" s="5" t="e">
        <f t="shared" ref="AO4" si="32">_xlfn.POISSON.DIST(5,K4,FALSE) * _xlfn.POISSON.DIST(2,L4,FALSE)</f>
        <v>#N/A</v>
      </c>
      <c r="AP4" s="5" t="e">
        <f t="shared" ref="AP4" si="33">_xlfn.POISSON.DIST(5,K4,FALSE) * _xlfn.POISSON.DIST(3,L4,FALSE)</f>
        <v>#N/A</v>
      </c>
      <c r="AQ4" s="5" t="e">
        <f t="shared" ref="AQ4" si="34">_xlfn.POISSON.DIST(5,K4,FALSE) * _xlfn.POISSON.DIST(4,L4,FALSE)</f>
        <v>#N/A</v>
      </c>
      <c r="AR4" s="5" t="e">
        <f t="shared" ref="AR4" si="35">_xlfn.POISSON.DIST(0,K4,FALSE) * _xlfn.POISSON.DIST(5,L4,FALSE)</f>
        <v>#N/A</v>
      </c>
      <c r="AS4" s="5" t="e">
        <f t="shared" ref="AS4" si="36">_xlfn.POISSON.DIST(1,K4,FALSE) * _xlfn.POISSON.DIST(5,L4,FALSE)</f>
        <v>#N/A</v>
      </c>
      <c r="AT4" s="5" t="e">
        <f t="shared" ref="AT4" si="37">_xlfn.POISSON.DIST(2,K4,FALSE) * _xlfn.POISSON.DIST(5,L4,FALSE)</f>
        <v>#N/A</v>
      </c>
      <c r="AU4" s="5" t="e">
        <f t="shared" ref="AU4" si="38">_xlfn.POISSON.DIST(3,K4,FALSE) * _xlfn.POISSON.DIST(5,L4,FALSE)</f>
        <v>#N/A</v>
      </c>
      <c r="AV4" s="5" t="e">
        <f t="shared" ref="AV4" si="39">_xlfn.POISSON.DIST(4,K4,FALSE) * _xlfn.POISSON.DIST(5,L4,FALSE)</f>
        <v>#N/A</v>
      </c>
      <c r="AW4" s="5" t="e">
        <f t="shared" ref="AW4" si="40">_xlfn.POISSON.DIST(6,K4,FALSE) * _xlfn.POISSON.DIST(6,L4,FALSE)</f>
        <v>#N/A</v>
      </c>
      <c r="AX4" s="5" t="e">
        <f t="shared" ref="AX4" si="41">_xlfn.POISSON.DIST(6,K4,FALSE) * _xlfn.POISSON.DIST(0,L4,FALSE)</f>
        <v>#N/A</v>
      </c>
      <c r="AY4" s="5" t="e">
        <f t="shared" ref="AY4" si="42">_xlfn.POISSON.DIST(6,K4,FALSE) * _xlfn.POISSON.DIST(1,L4,FALSE)</f>
        <v>#N/A</v>
      </c>
      <c r="AZ4" s="5" t="e">
        <f t="shared" ref="AZ4" si="43">_xlfn.POISSON.DIST(6,K4,FALSE) * _xlfn.POISSON.DIST(2,L4,FALSE)</f>
        <v>#N/A</v>
      </c>
      <c r="BA4" s="5" t="e">
        <f t="shared" ref="BA4" si="44">_xlfn.POISSON.DIST(6,K4,FALSE) * _xlfn.POISSON.DIST(3,L4,FALSE)</f>
        <v>#N/A</v>
      </c>
      <c r="BB4" s="5" t="e">
        <f t="shared" ref="BB4" si="45">_xlfn.POISSON.DIST(6,K4,FALSE) * _xlfn.POISSON.DIST(4,L4,FALSE)</f>
        <v>#N/A</v>
      </c>
      <c r="BC4" s="5" t="e">
        <f t="shared" ref="BC4" si="46">_xlfn.POISSON.DIST(6,K4,FALSE) * _xlfn.POISSON.DIST(5,L4,FALSE)</f>
        <v>#N/A</v>
      </c>
      <c r="BD4" s="5" t="e">
        <f t="shared" ref="BD4" si="47">_xlfn.POISSON.DIST(0,K4,FALSE) * _xlfn.POISSON.DIST(6,L4,FALSE)</f>
        <v>#N/A</v>
      </c>
      <c r="BE4" s="5" t="e">
        <f t="shared" ref="BE4" si="48">_xlfn.POISSON.DIST(1,K4,FALSE) * _xlfn.POISSON.DIST(6,L4,FALSE)</f>
        <v>#N/A</v>
      </c>
      <c r="BF4" s="5" t="e">
        <f t="shared" ref="BF4" si="49">_xlfn.POISSON.DIST(2,K4,FALSE) * _xlfn.POISSON.DIST(6,L4,FALSE)</f>
        <v>#N/A</v>
      </c>
      <c r="BG4" s="5" t="e">
        <f t="shared" ref="BG4" si="50">_xlfn.POISSON.DIST(3,K4,FALSE) * _xlfn.POISSON.DIST(6,L4,FALSE)</f>
        <v>#N/A</v>
      </c>
      <c r="BH4" s="5" t="e">
        <f t="shared" ref="BH4" si="51">_xlfn.POISSON.DIST(4,K4,FALSE) * _xlfn.POISSON.DIST(6,L4,FALSE)</f>
        <v>#N/A</v>
      </c>
      <c r="BI4" s="5" t="e">
        <f t="shared" ref="BI4" si="52">_xlfn.POISSON.DIST(5,K4,FALSE) * _xlfn.POISSON.DIST(6,L4,FALSE)</f>
        <v>#N/A</v>
      </c>
      <c r="BJ4" s="8" t="e">
        <f t="shared" ref="BJ4" si="53">SUM(N4,Q4,T4,W4,X4,Y4,AD4,AE4,AF4,AG4,AM4,AN4,AO4,AP4,AQ4,AX4,AY4,AZ4,BA4,BB4,BC4)</f>
        <v>#N/A</v>
      </c>
      <c r="BK4" s="8" t="e">
        <f t="shared" ref="BK4" si="54">SUM(M4,P4,S4,V4,AC4,AL4,AY4)</f>
        <v>#N/A</v>
      </c>
      <c r="BL4" s="8" t="e">
        <f t="shared" ref="BL4" si="55">SUM(O4,R4,U4,AA4,AB4,AH4,AI4,AJ4,AK4,AR4,AS4,AT4,AU4,AV4,BD4,BE4,BF4,BG4,BH4,BI4)</f>
        <v>#N/A</v>
      </c>
      <c r="BM4" s="8" t="e">
        <f t="shared" ref="BM4" si="56">SUM(S4:BI4)</f>
        <v>#N/A</v>
      </c>
      <c r="BN4" s="8" t="e">
        <f t="shared" ref="BN4" si="57">SUM(M4:R4)</f>
        <v>#N/A</v>
      </c>
    </row>
    <row r="5" spans="1:88" x14ac:dyDescent="0.25">
      <c r="A5" t="s">
        <v>70</v>
      </c>
      <c r="B5" t="s">
        <v>349</v>
      </c>
      <c r="C5" t="s">
        <v>69</v>
      </c>
      <c r="D5" s="7" t="s">
        <v>504</v>
      </c>
      <c r="E5">
        <f>VLOOKUP(A5,home!$A$2:$E$405,3,FALSE)</f>
        <v>1.3243</v>
      </c>
      <c r="F5">
        <f>VLOOKUP(B5,home!$B$2:$E$405,3,FALSE)</f>
        <v>1.5057</v>
      </c>
      <c r="G5">
        <f>VLOOKUP(C5,away!$B$2:$E$405,4,FALSE)</f>
        <v>1.1665000000000001</v>
      </c>
      <c r="H5">
        <f>VLOOKUP(A5,away!$A$2:$E$405,3,FALSE)</f>
        <v>1.1069</v>
      </c>
      <c r="I5">
        <f>VLOOKUP(C5,away!$B$2:$E$405,3,FALSE)</f>
        <v>0.73570000000000002</v>
      </c>
      <c r="J5">
        <f>VLOOKUP(B5,home!$B$2:$E$405,4,FALSE)</f>
        <v>0.60670000000000002</v>
      </c>
      <c r="K5" s="3">
        <f t="shared" ref="K5:K68" si="58">E5*F5*G5</f>
        <v>2.3259992619150003</v>
      </c>
      <c r="L5" s="3">
        <f t="shared" ref="L5:L68" si="59">H5*I5*J5</f>
        <v>0.494063918411</v>
      </c>
      <c r="M5" s="5">
        <f t="shared" ref="M5:M68" si="60">_xlfn.POISSON.DIST(0,K5,FALSE) * _xlfn.POISSON.DIST(0,L5,FALSE)</f>
        <v>5.9602176905011059E-2</v>
      </c>
      <c r="N5" s="5">
        <f t="shared" ref="N5:N68" si="61">_xlfn.POISSON.DIST(1,K5,FALSE) * _xlfn.POISSON.DIST(0,L5,FALSE)</f>
        <v>0.138634619489583</v>
      </c>
      <c r="O5" s="5">
        <f t="shared" ref="O5:O68" si="62">_xlfn.POISSON.DIST(0,K5,FALSE) * _xlfn.POISSON.DIST(1,L5,FALSE)</f>
        <v>2.9447285067515372E-2</v>
      </c>
      <c r="P5" s="5">
        <f t="shared" ref="P5:P68" si="63">_xlfn.POISSON.DIST(1,K5,FALSE) * _xlfn.POISSON.DIST(1,L5,FALSE)</f>
        <v>6.8494363332441369E-2</v>
      </c>
      <c r="Q5" s="5">
        <f t="shared" ref="Q5:Q68" si="64">_xlfn.POISSON.DIST(2,K5,FALSE) * _xlfn.POISSON.DIST(0,L5,FALSE)</f>
        <v>0.16123201130431852</v>
      </c>
      <c r="R5" s="5">
        <f t="shared" ref="R5:R68" si="65">_xlfn.POISSON.DIST(0,K5,FALSE) * _xlfn.POISSON.DIST(2,L5,FALSE)</f>
        <v>7.274420523511186E-3</v>
      </c>
      <c r="S5" s="5">
        <f t="shared" ref="S5:S68" si="66">_xlfn.POISSON.DIST(2,K5,FALSE) * _xlfn.POISSON.DIST(2,L5,FALSE)</f>
        <v>1.9678298897510788E-2</v>
      </c>
      <c r="T5" s="5">
        <f t="shared" ref="T5:T68" si="67">_xlfn.POISSON.DIST(2,K5,FALSE) * _xlfn.POISSON.DIST(1,L5,FALSE)</f>
        <v>7.9658919278298254E-2</v>
      </c>
      <c r="U5" s="5">
        <f t="shared" ref="U5:U68" si="68">_xlfn.POISSON.DIST(1,K5,FALSE) * _xlfn.POISSON.DIST(2,L5,FALSE)</f>
        <v>1.6920296768546349E-2</v>
      </c>
      <c r="V5" s="5">
        <f t="shared" ref="V5:V68" si="69">_xlfn.POISSON.DIST(3,K5,FALSE) * _xlfn.POISSON.DIST(3,L5,FALSE)</f>
        <v>2.5126833064775447E-3</v>
      </c>
      <c r="W5" s="5">
        <f t="shared" ref="W5:W68" si="70">_xlfn.POISSON.DIST(3,K5,FALSE) * _xlfn.POISSON.DIST(0,L5,FALSE)</f>
        <v>0.12500851309697195</v>
      </c>
      <c r="X5" s="5">
        <f t="shared" ref="X5:X68" si="71">_xlfn.POISSON.DIST(3,K5,FALSE) * _xlfn.POISSON.DIST(1,L5,FALSE)</f>
        <v>6.1762195815422777E-2</v>
      </c>
      <c r="Y5" s="5">
        <f t="shared" ref="Y5:Y68" si="72">_xlfn.POISSON.DIST(3,K5,FALSE) * _xlfn.POISSON.DIST(2,L5,FALSE)</f>
        <v>1.5257236237117619E-2</v>
      </c>
      <c r="Z5" s="5">
        <f t="shared" ref="Z5:Z68" si="73">_xlfn.POISSON.DIST(0,K5,FALSE) * _xlfn.POISSON.DIST(3,L5,FALSE)</f>
        <v>1.198009569338445E-3</v>
      </c>
      <c r="AA5" s="5">
        <f t="shared" ref="AA5:AA68" si="74">_xlfn.POISSON.DIST(1,K5,FALSE) * _xlfn.POISSON.DIST(3,L5,FALSE)</f>
        <v>2.7865693740483305E-3</v>
      </c>
      <c r="AB5" s="5">
        <f t="shared" ref="AB5:AB68" si="75">_xlfn.POISSON.DIST(2,K5,FALSE) * _xlfn.POISSON.DIST(3,L5,FALSE)</f>
        <v>3.2407791536556811E-3</v>
      </c>
      <c r="AC5" s="5">
        <f t="shared" ref="AC5:AC68" si="76">_xlfn.POISSON.DIST(4,K5,FALSE) * _xlfn.POISSON.DIST(4,L5,FALSE)</f>
        <v>1.8047227076067933E-4</v>
      </c>
      <c r="AD5" s="5">
        <f t="shared" ref="AD5:AD68" si="77">_xlfn.POISSON.DIST(4,K5,FALSE) * _xlfn.POISSON.DIST(0,L5,FALSE)</f>
        <v>7.2692427299162116E-2</v>
      </c>
      <c r="AE5" s="5">
        <f t="shared" ref="AE5:AE68" si="78">_xlfn.POISSON.DIST(4,K5,FALSE) * _xlfn.POISSON.DIST(1,L5,FALSE)</f>
        <v>3.5914705470230776E-2</v>
      </c>
      <c r="AF5" s="5">
        <f t="shared" ref="AF5:AF68" si="79">_xlfn.POISSON.DIST(4,K5,FALSE) * _xlfn.POISSON.DIST(2,L5,FALSE)</f>
        <v>8.8720800565995957E-3</v>
      </c>
      <c r="AG5" s="5">
        <f t="shared" ref="AG5:AG68" si="80">_xlfn.POISSON.DIST(4,K5,FALSE) * _xlfn.POISSON.DIST(3,L5,FALSE)</f>
        <v>1.4611248790732279E-3</v>
      </c>
      <c r="AH5" s="5">
        <f t="shared" ref="AH5:AH68" si="81">_xlfn.POISSON.DIST(0,K5,FALSE) * _xlfn.POISSON.DIST(4,L5,FALSE)</f>
        <v>1.4797332553030665E-4</v>
      </c>
      <c r="AI5" s="5">
        <f t="shared" ref="AI5:AI68" si="82">_xlfn.POISSON.DIST(1,K5,FALSE) * _xlfn.POISSON.DIST(4,L5,FALSE)</f>
        <v>3.4418584596660135E-4</v>
      </c>
      <c r="AJ5" s="5">
        <f t="shared" ref="AJ5:AJ68" si="83">_xlfn.POISSON.DIST(2,K5,FALSE) * _xlfn.POISSON.DIST(4,L5,FALSE)</f>
        <v>4.0028801183995241E-4</v>
      </c>
      <c r="AK5" s="5">
        <f t="shared" ref="AK5:AK68" si="84">_xlfn.POISSON.DIST(3,K5,FALSE) * _xlfn.POISSON.DIST(4,L5,FALSE)</f>
        <v>3.1035654003105077E-4</v>
      </c>
      <c r="AL5" s="5">
        <f t="shared" ref="AL5:AL68" si="85">_xlfn.POISSON.DIST(5,K5,FALSE) * _xlfn.POISSON.DIST(5,L5,FALSE)</f>
        <v>8.2958938259004566E-6</v>
      </c>
      <c r="AM5" s="5">
        <f t="shared" ref="AM5:AM68" si="86">_xlfn.POISSON.DIST(5,K5,FALSE) * _xlfn.POISSON.DIST(0,L5,FALSE)</f>
        <v>3.3816506448932158E-2</v>
      </c>
      <c r="AN5" s="5">
        <f t="shared" ref="AN5:AN68" si="87">_xlfn.POISSON.DIST(5,K5,FALSE) * _xlfn.POISSON.DIST(1,L5,FALSE)</f>
        <v>1.670751568313027E-2</v>
      </c>
      <c r="AO5" s="5">
        <f t="shared" ref="AO5:AO68" si="88">_xlfn.POISSON.DIST(5,K5,FALSE) * _xlfn.POISSON.DIST(2,L5,FALSE)</f>
        <v>4.1272903326602878E-3</v>
      </c>
      <c r="AP5" s="5">
        <f t="shared" ref="AP5:AP68" si="89">_xlfn.POISSON.DIST(5,K5,FALSE) * _xlfn.POISSON.DIST(3,L5,FALSE)</f>
        <v>6.7971507805799399E-4</v>
      </c>
      <c r="AQ5" s="5">
        <f t="shared" ref="AQ5:AQ68" si="90">_xlfn.POISSON.DIST(5,K5,FALSE) * _xlfn.POISSON.DIST(4,L5,FALSE)</f>
        <v>8.3955673717092793E-5</v>
      </c>
      <c r="AR5" s="5">
        <f t="shared" ref="AR5:AR68" si="91">_xlfn.POISSON.DIST(0,K5,FALSE) * _xlfn.POISSON.DIST(5,L5,FALSE)</f>
        <v>1.462165620636196E-5</v>
      </c>
      <c r="AS5" s="5">
        <f t="shared" ref="AS5:AS68" si="92">_xlfn.POISSON.DIST(1,K5,FALSE) * _xlfn.POISSON.DIST(5,L5,FALSE)</f>
        <v>3.40099615439728E-5</v>
      </c>
      <c r="AT5" s="5">
        <f t="shared" ref="AT5:AT68" si="93">_xlfn.POISSON.DIST(2,K5,FALSE) * _xlfn.POISSON.DIST(5,L5,FALSE)</f>
        <v>3.9553572724519142E-5</v>
      </c>
      <c r="AU5" s="5">
        <f t="shared" ref="AU5:AU68" si="94">_xlfn.POISSON.DIST(3,K5,FALSE) * _xlfn.POISSON.DIST(5,L5,FALSE)</f>
        <v>3.066719365444427E-5</v>
      </c>
      <c r="AV5" s="5">
        <f t="shared" ref="AV5:AV68" si="95">_xlfn.POISSON.DIST(4,K5,FALSE) * _xlfn.POISSON.DIST(5,L5,FALSE)</f>
        <v>1.783296745131044E-5</v>
      </c>
      <c r="AW5" s="5">
        <f t="shared" ref="AW5:AW68" si="96">_xlfn.POISSON.DIST(6,K5,FALSE) * _xlfn.POISSON.DIST(6,L5,FALSE)</f>
        <v>2.648215940465132E-7</v>
      </c>
      <c r="AX5" s="5">
        <f t="shared" ref="AX5:AX68" si="97">_xlfn.POISSON.DIST(6,K5,FALSE) * _xlfn.POISSON.DIST(0,L5,FALSE)</f>
        <v>1.3109528173460011E-2</v>
      </c>
      <c r="AY5" s="5">
        <f t="shared" ref="AY5:AY68" si="98">_xlfn.POISSON.DIST(6,K5,FALSE) * _xlfn.POISSON.DIST(1,L5,FALSE)</f>
        <v>6.4769448578990522E-3</v>
      </c>
      <c r="AZ5" s="5">
        <f t="shared" ref="AZ5:AZ68" si="99">_xlfn.POISSON.DIST(6,K5,FALSE) * _xlfn.POISSON.DIST(2,L5,FALSE)</f>
        <v>1.6000123779127916E-3</v>
      </c>
      <c r="BA5" s="5">
        <f t="shared" ref="BA5:BA68" si="100">_xlfn.POISSON.DIST(6,K5,FALSE) * _xlfn.POISSON.DIST(3,L5,FALSE)</f>
        <v>2.635027949792319E-4</v>
      </c>
      <c r="BB5" s="5">
        <f t="shared" ref="BB5:BB68" si="101">_xlfn.POISSON.DIST(6,K5,FALSE) * _xlfn.POISSON.DIST(4,L5,FALSE)</f>
        <v>3.2546805849922412E-5</v>
      </c>
      <c r="BC5" s="5">
        <f t="shared" ref="BC5:BC68" si="102">_xlfn.POISSON.DIST(6,K5,FALSE) * _xlfn.POISSON.DIST(5,L5,FALSE)</f>
        <v>3.2160404859949461E-6</v>
      </c>
      <c r="BD5" s="5">
        <f t="shared" ref="BD5:BD68" si="103">_xlfn.POISSON.DIST(0,K5,FALSE) * _xlfn.POISSON.DIST(6,L5,FALSE)</f>
        <v>1.2040054598289507E-6</v>
      </c>
      <c r="BE5" s="5">
        <f t="shared" ref="BE5:BE68" si="104">_xlfn.POISSON.DIST(1,K5,FALSE) * _xlfn.POISSON.DIST(6,L5,FALSE)</f>
        <v>2.8005158109037698E-6</v>
      </c>
      <c r="BF5" s="5">
        <f t="shared" ref="BF5:BF68" si="105">_xlfn.POISSON.DIST(2,K5,FALSE) * _xlfn.POISSON.DIST(6,L5,FALSE)</f>
        <v>3.2569988545717292E-6</v>
      </c>
      <c r="BG5" s="5">
        <f t="shared" ref="BG5:BG68" si="106">_xlfn.POISSON.DIST(3,K5,FALSE) * _xlfn.POISSON.DIST(6,L5,FALSE)</f>
        <v>2.5252589772639477E-6</v>
      </c>
      <c r="BH5" s="5">
        <f t="shared" ref="BH5:BH68" si="107">_xlfn.POISSON.DIST(4,K5,FALSE) * _xlfn.POISSON.DIST(6,L5,FALSE)</f>
        <v>1.4684376293150429E-6</v>
      </c>
      <c r="BI5" s="5">
        <f t="shared" ref="BI5:BI68" si="108">_xlfn.POISSON.DIST(5,K5,FALSE) * _xlfn.POISSON.DIST(6,L5,FALSE)</f>
        <v>6.8311696839100005E-7</v>
      </c>
      <c r="BJ5" s="8">
        <f t="shared" ref="BJ5:BJ68" si="109">SUM(N5,Q5,T5,W5,X5,Y5,AD5,AE5,AF5,AG5,AM5,AN5,AO5,AP5,AQ5,AX5,AY5,AZ5,BA5,BB5,BC5)</f>
        <v>0.77739456719386257</v>
      </c>
      <c r="BK5" s="8">
        <f t="shared" ref="BK5:BK68" si="110">SUM(M5,P5,S5,V5,AC5,AL5,AY5)</f>
        <v>0.15695323546392639</v>
      </c>
      <c r="BL5" s="8">
        <f t="shared" ref="BL5:BL68" si="111">SUM(O5,R5,U5,AA5,AB5,AH5,AI5,AJ5,AK5,AR5,AS5,AT5,AU5,AV5,BD5,BE5,BF5,BG5,BH5,BI5)</f>
        <v>6.1020778295925698E-2</v>
      </c>
      <c r="BM5" s="8">
        <f t="shared" ref="BM5:BM68" si="112">SUM(S5:BI5)</f>
        <v>0.52540503386436777</v>
      </c>
      <c r="BN5" s="8">
        <f t="shared" ref="BN5:BN68" si="113">SUM(M5:R5)</f>
        <v>0.4646848766223805</v>
      </c>
    </row>
    <row r="6" spans="1:88" x14ac:dyDescent="0.25">
      <c r="A6" t="s">
        <v>31</v>
      </c>
      <c r="B6" t="s">
        <v>200</v>
      </c>
      <c r="C6" t="s">
        <v>188</v>
      </c>
      <c r="D6" s="7" t="s">
        <v>504</v>
      </c>
      <c r="E6">
        <f>VLOOKUP(A6,home!$A$2:$E$405,3,FALSE)</f>
        <v>1.55</v>
      </c>
      <c r="F6">
        <f>VLOOKUP(B6,home!$B$2:$E$405,3,FALSE)</f>
        <v>0.39429999999999998</v>
      </c>
      <c r="G6">
        <f>VLOOKUP(C6,away!$B$2:$E$405,4,FALSE)</f>
        <v>1.0551999999999999</v>
      </c>
      <c r="H6">
        <f>VLOOKUP(A6,away!$A$2:$E$405,3,FALSE)</f>
        <v>1.25</v>
      </c>
      <c r="I6">
        <f>VLOOKUP(C6,away!$B$2:$E$405,3,FALSE)</f>
        <v>0.67269999999999996</v>
      </c>
      <c r="J6">
        <f>VLOOKUP(B6,home!$B$2:$E$405,4,FALSE)</f>
        <v>0.9778</v>
      </c>
      <c r="K6" s="3">
        <f t="shared" si="58"/>
        <v>0.6449013079999999</v>
      </c>
      <c r="L6" s="3">
        <f t="shared" si="59"/>
        <v>0.82220757499999997</v>
      </c>
      <c r="M6" s="5">
        <f t="shared" si="60"/>
        <v>0.230591188515092</v>
      </c>
      <c r="N6" s="5">
        <f t="shared" si="61"/>
        <v>0.14870855908665739</v>
      </c>
      <c r="O6" s="5">
        <f t="shared" si="62"/>
        <v>0.18959382192536162</v>
      </c>
      <c r="P6" s="5">
        <f t="shared" si="63"/>
        <v>0.12226930374838477</v>
      </c>
      <c r="Q6" s="5">
        <f t="shared" si="64"/>
        <v>4.795117213289031E-2</v>
      </c>
      <c r="R6" s="5">
        <f t="shared" si="65"/>
        <v>7.7942738280116691E-2</v>
      </c>
      <c r="S6" s="5">
        <f t="shared" si="66"/>
        <v>1.6208102676629733E-2</v>
      </c>
      <c r="T6" s="5">
        <f t="shared" si="67"/>
        <v>3.9425816957791314E-2</v>
      </c>
      <c r="U6" s="5">
        <f t="shared" si="68"/>
        <v>5.0265373865948919E-2</v>
      </c>
      <c r="V6" s="5">
        <f t="shared" si="69"/>
        <v>9.5491430917946595E-4</v>
      </c>
      <c r="W6" s="5">
        <f t="shared" si="70"/>
        <v>1.0307924542878035E-2</v>
      </c>
      <c r="X6" s="5">
        <f t="shared" si="71"/>
        <v>8.4752536416827316E-3</v>
      </c>
      <c r="Y6" s="5">
        <f t="shared" si="72"/>
        <v>3.4842088721189386E-3</v>
      </c>
      <c r="Z6" s="5">
        <f t="shared" si="73"/>
        <v>2.1361703276718141E-2</v>
      </c>
      <c r="AA6" s="5">
        <f t="shared" si="74"/>
        <v>1.3776190384263415E-2</v>
      </c>
      <c r="AB6" s="5">
        <f t="shared" si="75"/>
        <v>4.4421415990342486E-3</v>
      </c>
      <c r="AC6" s="5">
        <f t="shared" si="76"/>
        <v>3.1646023769003823E-5</v>
      </c>
      <c r="AD6" s="5">
        <f t="shared" si="77"/>
        <v>1.6618985051168361E-3</v>
      </c>
      <c r="AE6" s="5">
        <f t="shared" si="78"/>
        <v>1.3664255397882387E-3</v>
      </c>
      <c r="AF6" s="5">
        <f t="shared" si="79"/>
        <v>5.6174271474367684E-4</v>
      </c>
      <c r="AG6" s="5">
        <f t="shared" si="80"/>
        <v>1.5395637175443845E-4</v>
      </c>
      <c r="AH6" s="5">
        <f t="shared" si="81"/>
        <v>4.390938562254993E-3</v>
      </c>
      <c r="AI6" s="5">
        <f t="shared" si="82"/>
        <v>2.8317220221458841E-3</v>
      </c>
      <c r="AJ6" s="5">
        <f t="shared" si="83"/>
        <v>9.1309061798714266E-4</v>
      </c>
      <c r="AK6" s="5">
        <f t="shared" si="84"/>
        <v>1.9628444462081219E-4</v>
      </c>
      <c r="AL6" s="5">
        <f t="shared" si="85"/>
        <v>6.7120297485047922E-7</v>
      </c>
      <c r="AM6" s="5">
        <f t="shared" si="86"/>
        <v>2.1435210394261847E-4</v>
      </c>
      <c r="AN6" s="5">
        <f t="shared" si="87"/>
        <v>1.7624192357880824E-4</v>
      </c>
      <c r="AO6" s="5">
        <f t="shared" si="88"/>
        <v>7.2453722299533612E-5</v>
      </c>
      <c r="AP6" s="5">
        <f t="shared" si="89"/>
        <v>1.9857333103874321E-5</v>
      </c>
      <c r="AQ6" s="5">
        <f t="shared" si="90"/>
        <v>4.0817124243259311E-6</v>
      </c>
      <c r="AR6" s="5">
        <f t="shared" si="91"/>
        <v>7.2205258944913321E-4</v>
      </c>
      <c r="AS6" s="5">
        <f t="shared" si="92"/>
        <v>4.6565265938053292E-4</v>
      </c>
      <c r="AT6" s="5">
        <f t="shared" si="93"/>
        <v>1.5015000455409204E-4</v>
      </c>
      <c r="AU6" s="5">
        <f t="shared" si="94"/>
        <v>3.2277311444379966E-5</v>
      </c>
      <c r="AV6" s="5">
        <f t="shared" si="95"/>
        <v>5.2039200923010007E-6</v>
      </c>
      <c r="AW6" s="5">
        <f t="shared" si="96"/>
        <v>9.8861251350028889E-9</v>
      </c>
      <c r="AX6" s="5">
        <f t="shared" si="97"/>
        <v>2.3039325367524428E-5</v>
      </c>
      <c r="AY6" s="5">
        <f t="shared" si="98"/>
        <v>1.894310784006824E-5</v>
      </c>
      <c r="AZ6" s="5">
        <f t="shared" si="99"/>
        <v>7.7875833800729973E-6</v>
      </c>
      <c r="BA6" s="5">
        <f t="shared" si="100"/>
        <v>2.1343366820133741E-6</v>
      </c>
      <c r="BB6" s="5">
        <f t="shared" si="101"/>
        <v>4.387169468879405E-7</v>
      </c>
      <c r="BC6" s="5">
        <f t="shared" si="102"/>
        <v>7.2143279402427503E-8</v>
      </c>
      <c r="BD6" s="5">
        <f t="shared" si="103"/>
        <v>9.8946184765573675E-5</v>
      </c>
      <c r="BE6" s="5">
        <f t="shared" si="104"/>
        <v>6.3810523976928131E-5</v>
      </c>
      <c r="BF6" s="5">
        <f t="shared" si="105"/>
        <v>2.0575745188443153E-5</v>
      </c>
      <c r="BG6" s="5">
        <f t="shared" si="106"/>
        <v>4.4231083283672318E-6</v>
      </c>
      <c r="BH6" s="5">
        <f t="shared" si="107"/>
        <v>7.1311708659743006E-7</v>
      </c>
      <c r="BI6" s="5">
        <f t="shared" si="108"/>
        <v>9.1978028380766377E-8</v>
      </c>
      <c r="BJ6" s="8">
        <f t="shared" si="109"/>
        <v>0.26263636037426696</v>
      </c>
      <c r="BK6" s="8">
        <f t="shared" si="110"/>
        <v>0.37007476958386992</v>
      </c>
      <c r="BL6" s="8">
        <f t="shared" si="111"/>
        <v>0.34591619884402847</v>
      </c>
      <c r="BM6" s="8">
        <f t="shared" si="112"/>
        <v>0.18291331516866577</v>
      </c>
      <c r="BN6" s="8">
        <f t="shared" si="113"/>
        <v>0.81705678368850276</v>
      </c>
    </row>
    <row r="7" spans="1:88" x14ac:dyDescent="0.25">
      <c r="A7" t="s">
        <v>10</v>
      </c>
      <c r="B7" t="s">
        <v>38</v>
      </c>
      <c r="C7" t="s">
        <v>11</v>
      </c>
      <c r="D7" s="7" t="s">
        <v>505</v>
      </c>
      <c r="E7">
        <f>VLOOKUP(A7,home!$A$2:$E$405,3,FALSE)</f>
        <v>1.6503000000000001</v>
      </c>
      <c r="F7">
        <f>VLOOKUP(B7,home!$B$2:$E$405,3,FALSE)</f>
        <v>1.5683</v>
      </c>
      <c r="G7">
        <f>VLOOKUP(C7,away!$B$2:$E$405,4,FALSE)</f>
        <v>1.4971000000000001</v>
      </c>
      <c r="H7">
        <f>VLOOKUP(A7,away!$A$2:$E$405,3,FALSE)</f>
        <v>1.3855999999999999</v>
      </c>
      <c r="I7">
        <f>VLOOKUP(C7,away!$B$2:$E$405,3,FALSE)</f>
        <v>0.76419999999999999</v>
      </c>
      <c r="J7">
        <f>VLOOKUP(B7,home!$B$2:$E$405,4,FALSE)</f>
        <v>0.63680000000000003</v>
      </c>
      <c r="K7" s="3">
        <f t="shared" si="58"/>
        <v>3.8747425550790005</v>
      </c>
      <c r="L7" s="3">
        <f t="shared" si="59"/>
        <v>0.67429193113600006</v>
      </c>
      <c r="M7" s="5">
        <f t="shared" si="60"/>
        <v>1.0577412092402847E-2</v>
      </c>
      <c r="N7" s="5">
        <f t="shared" si="61"/>
        <v>4.0984748757040529E-2</v>
      </c>
      <c r="O7" s="5">
        <f t="shared" si="62"/>
        <v>7.1322636262075943E-3</v>
      </c>
      <c r="P7" s="5">
        <f t="shared" si="63"/>
        <v>2.7635685386508634E-2</v>
      </c>
      <c r="Q7" s="5">
        <f t="shared" si="64"/>
        <v>7.9402675059063066E-2</v>
      </c>
      <c r="R7" s="5">
        <f t="shared" si="65"/>
        <v>2.4046139069432847E-3</v>
      </c>
      <c r="S7" s="5">
        <f t="shared" si="66"/>
        <v>1.8050991587314432E-2</v>
      </c>
      <c r="T7" s="5">
        <f t="shared" si="67"/>
        <v>5.3540583102939937E-2</v>
      </c>
      <c r="U7" s="5">
        <f t="shared" si="68"/>
        <v>9.3172598337679206E-3</v>
      </c>
      <c r="V7" s="5">
        <f t="shared" si="69"/>
        <v>5.240218181322363E-3</v>
      </c>
      <c r="W7" s="5">
        <f t="shared" si="70"/>
        <v>0.1025549746794872</v>
      </c>
      <c r="X7" s="5">
        <f t="shared" si="71"/>
        <v>6.9151991924235004E-2</v>
      </c>
      <c r="Y7" s="5">
        <f t="shared" si="72"/>
        <v>2.3314315088246752E-2</v>
      </c>
      <c r="Z7" s="5">
        <f t="shared" si="73"/>
        <v>5.4047058498308989E-4</v>
      </c>
      <c r="AA7" s="5">
        <f t="shared" si="74"/>
        <v>2.0941843754024199E-3</v>
      </c>
      <c r="AB7" s="5">
        <f t="shared" si="75"/>
        <v>4.0572126587766471E-3</v>
      </c>
      <c r="AC7" s="5">
        <f t="shared" si="76"/>
        <v>8.5569737988948325E-4</v>
      </c>
      <c r="AD7" s="5">
        <f t="shared" si="77"/>
        <v>9.934353115641463E-2</v>
      </c>
      <c r="AE7" s="5">
        <f t="shared" si="78"/>
        <v>6.6986541469328198E-2</v>
      </c>
      <c r="AF7" s="5">
        <f t="shared" si="79"/>
        <v>2.2584242203737531E-2</v>
      </c>
      <c r="AG7" s="5">
        <f t="shared" si="80"/>
        <v>5.0761240962671119E-3</v>
      </c>
      <c r="AH7" s="5">
        <f t="shared" si="81"/>
        <v>9.1108738617612801E-5</v>
      </c>
      <c r="AI7" s="5">
        <f t="shared" si="82"/>
        <v>3.5302290666123387E-4</v>
      </c>
      <c r="AJ7" s="5">
        <f t="shared" si="83"/>
        <v>6.8393643967898246E-4</v>
      </c>
      <c r="AK7" s="5">
        <f t="shared" si="84"/>
        <v>8.8335920926445831E-4</v>
      </c>
      <c r="AL7" s="5">
        <f t="shared" si="85"/>
        <v>8.9427483282684524E-5</v>
      </c>
      <c r="AM7" s="5">
        <f t="shared" si="86"/>
        <v>7.6986121548715231E-2</v>
      </c>
      <c r="AN7" s="5">
        <f t="shared" si="87"/>
        <v>5.1911120569754013E-2</v>
      </c>
      <c r="AO7" s="5">
        <f t="shared" si="88"/>
        <v>1.7501624868206583E-2</v>
      </c>
      <c r="AP7" s="5">
        <f t="shared" si="89"/>
        <v>3.9337348101336211E-3</v>
      </c>
      <c r="AQ7" s="5">
        <f t="shared" si="90"/>
        <v>6.6312141042547629E-4</v>
      </c>
      <c r="AR7" s="5">
        <f t="shared" si="91"/>
        <v>1.2286777461167045E-5</v>
      </c>
      <c r="AS7" s="5">
        <f t="shared" si="92"/>
        <v>4.7608099493569473E-5</v>
      </c>
      <c r="AT7" s="5">
        <f t="shared" si="93"/>
        <v>9.2234564537084328E-5</v>
      </c>
      <c r="AU7" s="5">
        <f t="shared" si="94"/>
        <v>1.1912839742034036E-4</v>
      </c>
      <c r="AV7" s="5">
        <f t="shared" si="95"/>
        <v>1.1539796775073906E-4</v>
      </c>
      <c r="AW7" s="5">
        <f t="shared" si="96"/>
        <v>6.4902185780358121E-6</v>
      </c>
      <c r="AX7" s="5">
        <f t="shared" si="97"/>
        <v>4.9716900219215251E-2</v>
      </c>
      <c r="AY7" s="5">
        <f t="shared" si="98"/>
        <v>3.3523704658910469E-2</v>
      </c>
      <c r="AZ7" s="5">
        <f t="shared" si="99"/>
        <v>1.1302381776644832E-2</v>
      </c>
      <c r="BA7" s="5">
        <f t="shared" si="100"/>
        <v>2.5403682782033934E-3</v>
      </c>
      <c r="BB7" s="5">
        <f t="shared" si="101"/>
        <v>4.282374580266003E-4</v>
      </c>
      <c r="BC7" s="5">
        <f t="shared" si="102"/>
        <v>5.7751412511505636E-5</v>
      </c>
      <c r="BD7" s="5">
        <f t="shared" si="103"/>
        <v>1.3808124836214338E-6</v>
      </c>
      <c r="BE7" s="5">
        <f t="shared" si="104"/>
        <v>5.3502928908722945E-6</v>
      </c>
      <c r="BF7" s="5">
        <f t="shared" si="105"/>
        <v>1.0365503773199764E-5</v>
      </c>
      <c r="BG7" s="5">
        <f t="shared" si="106"/>
        <v>1.3387886191616359E-5</v>
      </c>
      <c r="BH7" s="5">
        <f t="shared" si="107"/>
        <v>1.296865308730261E-5</v>
      </c>
      <c r="BI7" s="5">
        <f t="shared" si="108"/>
        <v>1.0050038399885614E-5</v>
      </c>
      <c r="BJ7" s="8">
        <f t="shared" si="109"/>
        <v>0.8115047945475069</v>
      </c>
      <c r="BK7" s="8">
        <f t="shared" si="110"/>
        <v>9.5973136769630929E-2</v>
      </c>
      <c r="BL7" s="8">
        <f t="shared" si="111"/>
        <v>2.7457120688809553E-2</v>
      </c>
      <c r="BM7" s="8">
        <f t="shared" si="112"/>
        <v>0.73382090932243216</v>
      </c>
      <c r="BN7" s="8">
        <f t="shared" si="113"/>
        <v>0.16813739882816597</v>
      </c>
    </row>
    <row r="8" spans="1:88" x14ac:dyDescent="0.25">
      <c r="A8" t="s">
        <v>10</v>
      </c>
      <c r="B8" t="s">
        <v>212</v>
      </c>
      <c r="C8" t="s">
        <v>40</v>
      </c>
      <c r="D8" s="7" t="s">
        <v>505</v>
      </c>
      <c r="E8">
        <f>VLOOKUP(A8,home!$A$2:$E$405,3,FALSE)</f>
        <v>1.6503000000000001</v>
      </c>
      <c r="F8">
        <f>VLOOKUP(B8,home!$B$2:$E$405,3,FALSE)</f>
        <v>1.105</v>
      </c>
      <c r="G8">
        <f>VLOOKUP(C8,away!$B$2:$E$405,4,FALSE)</f>
        <v>0.8911</v>
      </c>
      <c r="H8">
        <f>VLOOKUP(A8,away!$A$2:$E$405,3,FALSE)</f>
        <v>1.3855999999999999</v>
      </c>
      <c r="I8">
        <f>VLOOKUP(C8,away!$B$2:$E$405,3,FALSE)</f>
        <v>0.93400000000000005</v>
      </c>
      <c r="J8">
        <f>VLOOKUP(B8,home!$B$2:$E$405,4,FALSE)</f>
        <v>0.76419999999999999</v>
      </c>
      <c r="K8" s="3">
        <f t="shared" si="58"/>
        <v>1.6249934746500001</v>
      </c>
      <c r="L8" s="3">
        <f t="shared" si="59"/>
        <v>0.98898973567999993</v>
      </c>
      <c r="M8" s="5">
        <f t="shared" si="60"/>
        <v>7.3242222783197655E-2</v>
      </c>
      <c r="N8" s="5">
        <f t="shared" si="61"/>
        <v>0.11901813409155776</v>
      </c>
      <c r="O8" s="5">
        <f t="shared" si="62"/>
        <v>7.2435806550970316E-2</v>
      </c>
      <c r="P8" s="5">
        <f t="shared" si="63"/>
        <v>0.11770771297633648</v>
      </c>
      <c r="Q8" s="5">
        <f t="shared" si="64"/>
        <v>9.6701845631900055E-2</v>
      </c>
      <c r="R8" s="5">
        <f t="shared" si="65"/>
        <v>3.5819134587305866E-2</v>
      </c>
      <c r="S8" s="5">
        <f t="shared" si="66"/>
        <v>4.7292071320431332E-2</v>
      </c>
      <c r="T8" s="5">
        <f t="shared" si="67"/>
        <v>9.5637132751260984E-2</v>
      </c>
      <c r="U8" s="5">
        <f t="shared" si="68"/>
        <v>5.8205859971982153E-2</v>
      </c>
      <c r="V8" s="5">
        <f t="shared" si="69"/>
        <v>8.4447973458021373E-3</v>
      </c>
      <c r="W8" s="5">
        <f t="shared" si="70"/>
        <v>5.2379956046149742E-2</v>
      </c>
      <c r="X8" s="5">
        <f t="shared" si="71"/>
        <v>5.1803238885011642E-2</v>
      </c>
      <c r="Y8" s="5">
        <f t="shared" si="72"/>
        <v>2.5616435766127779E-2</v>
      </c>
      <c r="Z8" s="5">
        <f t="shared" si="73"/>
        <v>1.1808252149261992E-2</v>
      </c>
      <c r="AA8" s="5">
        <f t="shared" si="74"/>
        <v>1.9188332689572575E-2</v>
      </c>
      <c r="AB8" s="5">
        <f t="shared" si="75"/>
        <v>1.5590457704984365E-2</v>
      </c>
      <c r="AC8" s="5">
        <f t="shared" si="76"/>
        <v>8.4822809879194589E-4</v>
      </c>
      <c r="AD8" s="5">
        <f t="shared" si="77"/>
        <v>2.1279271694361789E-2</v>
      </c>
      <c r="AE8" s="5">
        <f t="shared" si="78"/>
        <v>2.104498128846977E-2</v>
      </c>
      <c r="AF8" s="5">
        <f t="shared" si="79"/>
        <v>1.0406635240937131E-2</v>
      </c>
      <c r="AG8" s="5">
        <f t="shared" si="80"/>
        <v>3.4306851454175289E-3</v>
      </c>
      <c r="AH8" s="5">
        <f t="shared" si="81"/>
        <v>2.9195600429853517E-3</v>
      </c>
      <c r="AI8" s="5">
        <f t="shared" si="82"/>
        <v>4.7442660187000706E-3</v>
      </c>
      <c r="AJ8" s="5">
        <f t="shared" si="83"/>
        <v>3.8547006611956759E-3</v>
      </c>
      <c r="AK8" s="5">
        <f t="shared" si="84"/>
        <v>2.0879544737240048E-3</v>
      </c>
      <c r="AL8" s="5">
        <f t="shared" si="85"/>
        <v>5.4527558447595697E-5</v>
      </c>
      <c r="AM8" s="5">
        <f t="shared" si="86"/>
        <v>6.9157355297284661E-3</v>
      </c>
      <c r="AN8" s="5">
        <f t="shared" si="87"/>
        <v>6.8395914535789391E-3</v>
      </c>
      <c r="AO8" s="5">
        <f t="shared" si="88"/>
        <v>3.3821428719171109E-3</v>
      </c>
      <c r="AP8" s="5">
        <f t="shared" si="89"/>
        <v>1.1149681949764333E-3</v>
      </c>
      <c r="AQ8" s="5">
        <f t="shared" si="90"/>
        <v>2.756730251103373E-4</v>
      </c>
      <c r="AR8" s="5">
        <f t="shared" si="91"/>
        <v>5.7748298304279456E-4</v>
      </c>
      <c r="AS8" s="5">
        <f t="shared" si="92"/>
        <v>9.3840607916595778E-4</v>
      </c>
      <c r="AT8" s="5">
        <f t="shared" si="93"/>
        <v>7.6245187760828653E-4</v>
      </c>
      <c r="AU8" s="5">
        <f t="shared" si="94"/>
        <v>4.1299310861603544E-4</v>
      </c>
      <c r="AV8" s="5">
        <f t="shared" si="95"/>
        <v>1.6777777664411911E-4</v>
      </c>
      <c r="AW8" s="5">
        <f t="shared" si="96"/>
        <v>2.4342039161879059E-6</v>
      </c>
      <c r="AX8" s="5">
        <f t="shared" si="97"/>
        <v>1.8730041847023198E-3</v>
      </c>
      <c r="AY8" s="5">
        <f t="shared" si="98"/>
        <v>1.8523819135562807E-3</v>
      </c>
      <c r="AZ8" s="5">
        <f t="shared" si="99"/>
        <v>9.1599334953321925E-4</v>
      </c>
      <c r="BA8" s="5">
        <f t="shared" si="100"/>
        <v>3.0196934021316544E-4</v>
      </c>
      <c r="BB8" s="5">
        <f t="shared" si="101"/>
        <v>7.4661144490220619E-5</v>
      </c>
      <c r="BC8" s="5">
        <f t="shared" si="102"/>
        <v>1.4767821110989916E-5</v>
      </c>
      <c r="BD8" s="5">
        <f t="shared" si="103"/>
        <v>9.5187457126531854E-5</v>
      </c>
      <c r="BE8" s="5">
        <f t="shared" si="104"/>
        <v>1.5467899669914092E-4</v>
      </c>
      <c r="BF8" s="5">
        <f t="shared" si="105"/>
        <v>1.2567618015075648E-4</v>
      </c>
      <c r="BG8" s="5">
        <f t="shared" si="106"/>
        <v>6.8074324221305727E-5</v>
      </c>
      <c r="BH8" s="5">
        <f t="shared" si="107"/>
        <v>2.7655083162707564E-5</v>
      </c>
      <c r="BI8" s="5">
        <f t="shared" si="108"/>
        <v>8.9878659360605671E-6</v>
      </c>
      <c r="BJ8" s="8">
        <f t="shared" si="109"/>
        <v>0.52087920537011156</v>
      </c>
      <c r="BK8" s="8">
        <f t="shared" si="110"/>
        <v>0.24944194199656342</v>
      </c>
      <c r="BL8" s="8">
        <f t="shared" si="111"/>
        <v>0.21818544443379409</v>
      </c>
      <c r="BM8" s="8">
        <f t="shared" si="112"/>
        <v>0.48354003961882297</v>
      </c>
      <c r="BN8" s="8">
        <f t="shared" si="113"/>
        <v>0.51492485662126808</v>
      </c>
    </row>
    <row r="9" spans="1:88" x14ac:dyDescent="0.25">
      <c r="A9" t="s">
        <v>10</v>
      </c>
      <c r="B9" t="s">
        <v>216</v>
      </c>
      <c r="C9" t="s">
        <v>494</v>
      </c>
      <c r="D9" s="7" t="s">
        <v>505</v>
      </c>
      <c r="E9">
        <f>VLOOKUP(A9,home!$A$2:$E$405,3,FALSE)</f>
        <v>1.6503000000000001</v>
      </c>
      <c r="F9">
        <f>VLOOKUP(B9,home!$B$2:$E$405,3,FALSE)</f>
        <v>1.0337000000000001</v>
      </c>
      <c r="G9" t="e">
        <f>VLOOKUP(C9,away!$B$2:$E$405,4,FALSE)</f>
        <v>#N/A</v>
      </c>
      <c r="H9">
        <f>VLOOKUP(A9,away!$A$2:$E$405,3,FALSE)</f>
        <v>1.3855999999999999</v>
      </c>
      <c r="I9" t="e">
        <f>VLOOKUP(C9,away!$B$2:$E$405,3,FALSE)</f>
        <v>#N/A</v>
      </c>
      <c r="J9">
        <f>VLOOKUP(B9,home!$B$2:$E$405,4,FALSE)</f>
        <v>1.0188999999999999</v>
      </c>
      <c r="K9" s="3" t="e">
        <f t="shared" si="58"/>
        <v>#N/A</v>
      </c>
      <c r="L9" s="3" t="e">
        <f t="shared" si="59"/>
        <v>#N/A</v>
      </c>
      <c r="M9" s="5" t="e">
        <f t="shared" si="60"/>
        <v>#N/A</v>
      </c>
      <c r="N9" s="5" t="e">
        <f t="shared" si="61"/>
        <v>#N/A</v>
      </c>
      <c r="O9" s="5" t="e">
        <f t="shared" si="62"/>
        <v>#N/A</v>
      </c>
      <c r="P9" s="5" t="e">
        <f t="shared" si="63"/>
        <v>#N/A</v>
      </c>
      <c r="Q9" s="5" t="e">
        <f t="shared" si="64"/>
        <v>#N/A</v>
      </c>
      <c r="R9" s="5" t="e">
        <f t="shared" si="65"/>
        <v>#N/A</v>
      </c>
      <c r="S9" s="5" t="e">
        <f t="shared" si="66"/>
        <v>#N/A</v>
      </c>
      <c r="T9" s="5" t="e">
        <f t="shared" si="67"/>
        <v>#N/A</v>
      </c>
      <c r="U9" s="5" t="e">
        <f t="shared" si="68"/>
        <v>#N/A</v>
      </c>
      <c r="V9" s="5" t="e">
        <f t="shared" si="69"/>
        <v>#N/A</v>
      </c>
      <c r="W9" s="5" t="e">
        <f t="shared" si="70"/>
        <v>#N/A</v>
      </c>
      <c r="X9" s="5" t="e">
        <f t="shared" si="71"/>
        <v>#N/A</v>
      </c>
      <c r="Y9" s="5" t="e">
        <f t="shared" si="72"/>
        <v>#N/A</v>
      </c>
      <c r="Z9" s="5" t="e">
        <f t="shared" si="73"/>
        <v>#N/A</v>
      </c>
      <c r="AA9" s="5" t="e">
        <f t="shared" si="74"/>
        <v>#N/A</v>
      </c>
      <c r="AB9" s="5" t="e">
        <f t="shared" si="75"/>
        <v>#N/A</v>
      </c>
      <c r="AC9" s="5" t="e">
        <f t="shared" si="76"/>
        <v>#N/A</v>
      </c>
      <c r="AD9" s="5" t="e">
        <f t="shared" si="77"/>
        <v>#N/A</v>
      </c>
      <c r="AE9" s="5" t="e">
        <f t="shared" si="78"/>
        <v>#N/A</v>
      </c>
      <c r="AF9" s="5" t="e">
        <f t="shared" si="79"/>
        <v>#N/A</v>
      </c>
      <c r="AG9" s="5" t="e">
        <f t="shared" si="80"/>
        <v>#N/A</v>
      </c>
      <c r="AH9" s="5" t="e">
        <f t="shared" si="81"/>
        <v>#N/A</v>
      </c>
      <c r="AI9" s="5" t="e">
        <f t="shared" si="82"/>
        <v>#N/A</v>
      </c>
      <c r="AJ9" s="5" t="e">
        <f t="shared" si="83"/>
        <v>#N/A</v>
      </c>
      <c r="AK9" s="5" t="e">
        <f t="shared" si="84"/>
        <v>#N/A</v>
      </c>
      <c r="AL9" s="5" t="e">
        <f t="shared" si="85"/>
        <v>#N/A</v>
      </c>
      <c r="AM9" s="5" t="e">
        <f t="shared" si="86"/>
        <v>#N/A</v>
      </c>
      <c r="AN9" s="5" t="e">
        <f t="shared" si="87"/>
        <v>#N/A</v>
      </c>
      <c r="AO9" s="5" t="e">
        <f t="shared" si="88"/>
        <v>#N/A</v>
      </c>
      <c r="AP9" s="5" t="e">
        <f t="shared" si="89"/>
        <v>#N/A</v>
      </c>
      <c r="AQ9" s="5" t="e">
        <f t="shared" si="90"/>
        <v>#N/A</v>
      </c>
      <c r="AR9" s="5" t="e">
        <f t="shared" si="91"/>
        <v>#N/A</v>
      </c>
      <c r="AS9" s="5" t="e">
        <f t="shared" si="92"/>
        <v>#N/A</v>
      </c>
      <c r="AT9" s="5" t="e">
        <f t="shared" si="93"/>
        <v>#N/A</v>
      </c>
      <c r="AU9" s="5" t="e">
        <f t="shared" si="94"/>
        <v>#N/A</v>
      </c>
      <c r="AV9" s="5" t="e">
        <f t="shared" si="95"/>
        <v>#N/A</v>
      </c>
      <c r="AW9" s="5" t="e">
        <f t="shared" si="96"/>
        <v>#N/A</v>
      </c>
      <c r="AX9" s="5" t="e">
        <f t="shared" si="97"/>
        <v>#N/A</v>
      </c>
      <c r="AY9" s="5" t="e">
        <f t="shared" si="98"/>
        <v>#N/A</v>
      </c>
      <c r="AZ9" s="5" t="e">
        <f t="shared" si="99"/>
        <v>#N/A</v>
      </c>
      <c r="BA9" s="5" t="e">
        <f t="shared" si="100"/>
        <v>#N/A</v>
      </c>
      <c r="BB9" s="5" t="e">
        <f t="shared" si="101"/>
        <v>#N/A</v>
      </c>
      <c r="BC9" s="5" t="e">
        <f t="shared" si="102"/>
        <v>#N/A</v>
      </c>
      <c r="BD9" s="5" t="e">
        <f t="shared" si="103"/>
        <v>#N/A</v>
      </c>
      <c r="BE9" s="5" t="e">
        <f t="shared" si="104"/>
        <v>#N/A</v>
      </c>
      <c r="BF9" s="5" t="e">
        <f t="shared" si="105"/>
        <v>#N/A</v>
      </c>
      <c r="BG9" s="5" t="e">
        <f t="shared" si="106"/>
        <v>#N/A</v>
      </c>
      <c r="BH9" s="5" t="e">
        <f t="shared" si="107"/>
        <v>#N/A</v>
      </c>
      <c r="BI9" s="5" t="e">
        <f t="shared" si="108"/>
        <v>#N/A</v>
      </c>
      <c r="BJ9" s="8" t="e">
        <f t="shared" si="109"/>
        <v>#N/A</v>
      </c>
      <c r="BK9" s="8" t="e">
        <f t="shared" si="110"/>
        <v>#N/A</v>
      </c>
      <c r="BL9" s="8" t="e">
        <f t="shared" si="111"/>
        <v>#N/A</v>
      </c>
      <c r="BM9" s="8" t="e">
        <f t="shared" si="112"/>
        <v>#N/A</v>
      </c>
      <c r="BN9" s="8" t="e">
        <f t="shared" si="113"/>
        <v>#N/A</v>
      </c>
    </row>
    <row r="10" spans="1:88" s="14" customFormat="1" x14ac:dyDescent="0.25">
      <c r="A10" t="s">
        <v>16</v>
      </c>
      <c r="B10" t="s">
        <v>495</v>
      </c>
      <c r="C10" t="s">
        <v>426</v>
      </c>
      <c r="D10" s="7" t="s">
        <v>505</v>
      </c>
      <c r="E10">
        <f>VLOOKUP(A10,home!$A$2:$E$405,3,FALSE)</f>
        <v>1.6396999999999999</v>
      </c>
      <c r="F10" t="e">
        <f>VLOOKUP(B10,home!$B$2:$E$405,3,FALSE)</f>
        <v>#N/A</v>
      </c>
      <c r="G10">
        <f>VLOOKUP(C10,away!$B$2:$E$405,4,FALSE)</f>
        <v>0.82509999999999994</v>
      </c>
      <c r="H10">
        <f>VLOOKUP(A10,away!$A$2:$E$405,3,FALSE)</f>
        <v>1.2963</v>
      </c>
      <c r="I10">
        <f>VLOOKUP(C10,away!$B$2:$E$405,3,FALSE)</f>
        <v>0.63529999999999998</v>
      </c>
      <c r="J10" t="e">
        <f>VLOOKUP(B10,home!$B$2:$E$405,4,FALSE)</f>
        <v>#N/A</v>
      </c>
      <c r="K10" s="3" t="e">
        <f t="shared" si="58"/>
        <v>#N/A</v>
      </c>
      <c r="L10" s="3" t="e">
        <f t="shared" si="59"/>
        <v>#N/A</v>
      </c>
      <c r="M10" s="5" t="e">
        <f t="shared" si="60"/>
        <v>#N/A</v>
      </c>
      <c r="N10" s="5" t="e">
        <f t="shared" si="61"/>
        <v>#N/A</v>
      </c>
      <c r="O10" s="5" t="e">
        <f t="shared" si="62"/>
        <v>#N/A</v>
      </c>
      <c r="P10" s="5" t="e">
        <f t="shared" si="63"/>
        <v>#N/A</v>
      </c>
      <c r="Q10" s="5" t="e">
        <f t="shared" si="64"/>
        <v>#N/A</v>
      </c>
      <c r="R10" s="5" t="e">
        <f t="shared" si="65"/>
        <v>#N/A</v>
      </c>
      <c r="S10" s="5" t="e">
        <f t="shared" si="66"/>
        <v>#N/A</v>
      </c>
      <c r="T10" s="5" t="e">
        <f t="shared" si="67"/>
        <v>#N/A</v>
      </c>
      <c r="U10" s="5" t="e">
        <f t="shared" si="68"/>
        <v>#N/A</v>
      </c>
      <c r="V10" s="5" t="e">
        <f t="shared" si="69"/>
        <v>#N/A</v>
      </c>
      <c r="W10" s="5" t="e">
        <f t="shared" si="70"/>
        <v>#N/A</v>
      </c>
      <c r="X10" s="5" t="e">
        <f t="shared" si="71"/>
        <v>#N/A</v>
      </c>
      <c r="Y10" s="5" t="e">
        <f t="shared" si="72"/>
        <v>#N/A</v>
      </c>
      <c r="Z10" s="5" t="e">
        <f t="shared" si="73"/>
        <v>#N/A</v>
      </c>
      <c r="AA10" s="5" t="e">
        <f t="shared" si="74"/>
        <v>#N/A</v>
      </c>
      <c r="AB10" s="5" t="e">
        <f t="shared" si="75"/>
        <v>#N/A</v>
      </c>
      <c r="AC10" s="5" t="e">
        <f t="shared" si="76"/>
        <v>#N/A</v>
      </c>
      <c r="AD10" s="5" t="e">
        <f t="shared" si="77"/>
        <v>#N/A</v>
      </c>
      <c r="AE10" s="5" t="e">
        <f t="shared" si="78"/>
        <v>#N/A</v>
      </c>
      <c r="AF10" s="5" t="e">
        <f t="shared" si="79"/>
        <v>#N/A</v>
      </c>
      <c r="AG10" s="5" t="e">
        <f t="shared" si="80"/>
        <v>#N/A</v>
      </c>
      <c r="AH10" s="5" t="e">
        <f t="shared" si="81"/>
        <v>#N/A</v>
      </c>
      <c r="AI10" s="5" t="e">
        <f t="shared" si="82"/>
        <v>#N/A</v>
      </c>
      <c r="AJ10" s="5" t="e">
        <f t="shared" si="83"/>
        <v>#N/A</v>
      </c>
      <c r="AK10" s="5" t="e">
        <f t="shared" si="84"/>
        <v>#N/A</v>
      </c>
      <c r="AL10" s="5" t="e">
        <f t="shared" si="85"/>
        <v>#N/A</v>
      </c>
      <c r="AM10" s="5" t="e">
        <f t="shared" si="86"/>
        <v>#N/A</v>
      </c>
      <c r="AN10" s="5" t="e">
        <f t="shared" si="87"/>
        <v>#N/A</v>
      </c>
      <c r="AO10" s="5" t="e">
        <f t="shared" si="88"/>
        <v>#N/A</v>
      </c>
      <c r="AP10" s="5" t="e">
        <f t="shared" si="89"/>
        <v>#N/A</v>
      </c>
      <c r="AQ10" s="5" t="e">
        <f t="shared" si="90"/>
        <v>#N/A</v>
      </c>
      <c r="AR10" s="5" t="e">
        <f t="shared" si="91"/>
        <v>#N/A</v>
      </c>
      <c r="AS10" s="5" t="e">
        <f t="shared" si="92"/>
        <v>#N/A</v>
      </c>
      <c r="AT10" s="5" t="e">
        <f t="shared" si="93"/>
        <v>#N/A</v>
      </c>
      <c r="AU10" s="5" t="e">
        <f t="shared" si="94"/>
        <v>#N/A</v>
      </c>
      <c r="AV10" s="5" t="e">
        <f t="shared" si="95"/>
        <v>#N/A</v>
      </c>
      <c r="AW10" s="5" t="e">
        <f t="shared" si="96"/>
        <v>#N/A</v>
      </c>
      <c r="AX10" s="5" t="e">
        <f t="shared" si="97"/>
        <v>#N/A</v>
      </c>
      <c r="AY10" s="5" t="e">
        <f t="shared" si="98"/>
        <v>#N/A</v>
      </c>
      <c r="AZ10" s="5" t="e">
        <f t="shared" si="99"/>
        <v>#N/A</v>
      </c>
      <c r="BA10" s="5" t="e">
        <f t="shared" si="100"/>
        <v>#N/A</v>
      </c>
      <c r="BB10" s="5" t="e">
        <f t="shared" si="101"/>
        <v>#N/A</v>
      </c>
      <c r="BC10" s="5" t="e">
        <f t="shared" si="102"/>
        <v>#N/A</v>
      </c>
      <c r="BD10" s="5" t="e">
        <f t="shared" si="103"/>
        <v>#N/A</v>
      </c>
      <c r="BE10" s="5" t="e">
        <f t="shared" si="104"/>
        <v>#N/A</v>
      </c>
      <c r="BF10" s="5" t="e">
        <f t="shared" si="105"/>
        <v>#N/A</v>
      </c>
      <c r="BG10" s="5" t="e">
        <f t="shared" si="106"/>
        <v>#N/A</v>
      </c>
      <c r="BH10" s="5" t="e">
        <f t="shared" si="107"/>
        <v>#N/A</v>
      </c>
      <c r="BI10" s="5" t="e">
        <f t="shared" si="108"/>
        <v>#N/A</v>
      </c>
      <c r="BJ10" s="8" t="e">
        <f t="shared" si="109"/>
        <v>#N/A</v>
      </c>
      <c r="BK10" s="8" t="e">
        <f t="shared" si="110"/>
        <v>#N/A</v>
      </c>
      <c r="BL10" s="8" t="e">
        <f t="shared" si="111"/>
        <v>#N/A</v>
      </c>
      <c r="BM10" s="8" t="e">
        <f t="shared" si="112"/>
        <v>#N/A</v>
      </c>
      <c r="BN10" s="8" t="e">
        <f t="shared" si="113"/>
        <v>#N/A</v>
      </c>
    </row>
    <row r="11" spans="1:88" x14ac:dyDescent="0.25">
      <c r="A11" t="s">
        <v>16</v>
      </c>
      <c r="B11" t="s">
        <v>223</v>
      </c>
      <c r="C11" t="s">
        <v>17</v>
      </c>
      <c r="D11" s="7" t="s">
        <v>505</v>
      </c>
      <c r="E11">
        <f>VLOOKUP(A11,home!$A$2:$E$405,3,FALSE)</f>
        <v>1.6396999999999999</v>
      </c>
      <c r="F11">
        <f>VLOOKUP(B11,home!$B$2:$E$405,3,FALSE)</f>
        <v>1.0404</v>
      </c>
      <c r="G11">
        <f>VLOOKUP(C11,away!$B$2:$E$405,4,FALSE)</f>
        <v>1.1121000000000001</v>
      </c>
      <c r="H11">
        <f>VLOOKUP(A11,away!$A$2:$E$405,3,FALSE)</f>
        <v>1.2963</v>
      </c>
      <c r="I11">
        <f>VLOOKUP(C11,away!$B$2:$E$405,3,FALSE)</f>
        <v>0.86219999999999997</v>
      </c>
      <c r="J11">
        <f>VLOOKUP(B11,home!$B$2:$E$405,4,FALSE)</f>
        <v>1.3160000000000001</v>
      </c>
      <c r="K11" s="3">
        <f t="shared" si="58"/>
        <v>1.8971801889480002</v>
      </c>
      <c r="L11" s="3">
        <f t="shared" si="59"/>
        <v>1.4708535357599999</v>
      </c>
      <c r="M11" s="5">
        <f t="shared" si="60"/>
        <v>3.4457323360545987E-2</v>
      </c>
      <c r="N11" s="5">
        <f t="shared" si="61"/>
        <v>6.5371751243802984E-2</v>
      </c>
      <c r="O11" s="5">
        <f t="shared" si="62"/>
        <v>5.0681675897684707E-2</v>
      </c>
      <c r="P11" s="5">
        <f t="shared" si="63"/>
        <v>9.615227145577078E-2</v>
      </c>
      <c r="Q11" s="5">
        <f t="shared" si="64"/>
        <v>6.2010995688289924E-2</v>
      </c>
      <c r="R11" s="5">
        <f t="shared" si="65"/>
        <v>3.7272661096175969E-2</v>
      </c>
      <c r="S11" s="5">
        <f t="shared" si="66"/>
        <v>6.7077607925070004E-2</v>
      </c>
      <c r="T11" s="5">
        <f t="shared" si="67"/>
        <v>9.1209092264119343E-2</v>
      </c>
      <c r="U11" s="5">
        <f t="shared" si="68"/>
        <v>7.0712954221037891E-2</v>
      </c>
      <c r="V11" s="5">
        <f t="shared" si="69"/>
        <v>2.0797592618584045E-2</v>
      </c>
      <c r="W11" s="5">
        <f t="shared" si="70"/>
        <v>3.9215344172254495E-2</v>
      </c>
      <c r="X11" s="5">
        <f t="shared" si="71"/>
        <v>5.7680027631805832E-2</v>
      </c>
      <c r="Y11" s="5">
        <f t="shared" si="72"/>
        <v>4.2419436292488059E-2</v>
      </c>
      <c r="Z11" s="5">
        <f t="shared" si="73"/>
        <v>1.8274208453498208E-2</v>
      </c>
      <c r="AA11" s="5">
        <f t="shared" si="74"/>
        <v>3.4669466246682872E-2</v>
      </c>
      <c r="AB11" s="5">
        <f t="shared" si="75"/>
        <v>3.2887112262304077E-2</v>
      </c>
      <c r="AC11" s="5">
        <f t="shared" si="76"/>
        <v>3.6271965870728847E-3</v>
      </c>
      <c r="AD11" s="5">
        <f t="shared" si="77"/>
        <v>1.8599643516594665E-2</v>
      </c>
      <c r="AE11" s="5">
        <f t="shared" si="78"/>
        <v>2.7357351430258824E-2</v>
      </c>
      <c r="AF11" s="5">
        <f t="shared" si="79"/>
        <v>2.0119328540112544E-2</v>
      </c>
      <c r="AG11" s="5">
        <f t="shared" si="80"/>
        <v>9.8641951734472055E-3</v>
      </c>
      <c r="AH11" s="5">
        <f t="shared" si="81"/>
        <v>6.7196710292607752E-3</v>
      </c>
      <c r="AI11" s="5">
        <f t="shared" si="82"/>
        <v>1.274842675296136E-2</v>
      </c>
      <c r="AJ11" s="5">
        <f t="shared" si="83"/>
        <v>1.2093031337986492E-2</v>
      </c>
      <c r="AK11" s="5">
        <f t="shared" si="84"/>
        <v>7.6475531595850991E-3</v>
      </c>
      <c r="AL11" s="5">
        <f t="shared" si="85"/>
        <v>4.0486393816997973E-4</v>
      </c>
      <c r="AM11" s="5">
        <f t="shared" si="86"/>
        <v>7.0573750402357013E-3</v>
      </c>
      <c r="AN11" s="5">
        <f t="shared" si="87"/>
        <v>1.0380365031115052E-2</v>
      </c>
      <c r="AO11" s="5">
        <f t="shared" si="88"/>
        <v>7.633998304247519E-3</v>
      </c>
      <c r="AP11" s="5">
        <f t="shared" si="89"/>
        <v>3.7428311325961032E-3</v>
      </c>
      <c r="AQ11" s="5">
        <f t="shared" si="90"/>
        <v>1.376289101282895E-3</v>
      </c>
      <c r="AR11" s="5">
        <f t="shared" si="91"/>
        <v>1.9767303785064496E-3</v>
      </c>
      <c r="AS11" s="5">
        <f t="shared" si="92"/>
        <v>3.7502137129941182E-3</v>
      </c>
      <c r="AT11" s="5">
        <f t="shared" si="93"/>
        <v>3.5574155803067826E-3</v>
      </c>
      <c r="AU11" s="5">
        <f t="shared" si="94"/>
        <v>2.2496861209376604E-3</v>
      </c>
      <c r="AV11" s="5">
        <f t="shared" si="95"/>
        <v>1.0670149849985513E-3</v>
      </c>
      <c r="AW11" s="5">
        <f t="shared" si="96"/>
        <v>3.1382288040968673E-5</v>
      </c>
      <c r="AX11" s="5">
        <f t="shared" si="97"/>
        <v>2.2315186853852113E-3</v>
      </c>
      <c r="AY11" s="5">
        <f t="shared" si="98"/>
        <v>3.2822371485133448E-3</v>
      </c>
      <c r="AZ11" s="5">
        <f t="shared" si="99"/>
        <v>2.4138450575468371E-3</v>
      </c>
      <c r="BA11" s="5">
        <f t="shared" si="100"/>
        <v>1.1834708458898554E-3</v>
      </c>
      <c r="BB11" s="5">
        <f t="shared" si="101"/>
        <v>4.3517806953649271E-4</v>
      </c>
      <c r="BC11" s="5">
        <f t="shared" si="102"/>
        <v>1.2801664045259227E-4</v>
      </c>
      <c r="BD11" s="5">
        <f t="shared" si="103"/>
        <v>4.845801444117359E-4</v>
      </c>
      <c r="BE11" s="5">
        <f t="shared" si="104"/>
        <v>9.1933584993550627E-4</v>
      </c>
      <c r="BF11" s="5">
        <f t="shared" si="105"/>
        <v>8.7207288074365747E-4</v>
      </c>
      <c r="BG11" s="5">
        <f t="shared" si="106"/>
        <v>5.5149313088855955E-4</v>
      </c>
      <c r="BH11" s="5">
        <f t="shared" si="107"/>
        <v>2.6157046056567049E-4</v>
      </c>
      <c r="BI11" s="5">
        <f t="shared" si="108"/>
        <v>9.924925915983881E-5</v>
      </c>
      <c r="BJ11" s="8">
        <f t="shared" si="109"/>
        <v>0.47371229100997547</v>
      </c>
      <c r="BK11" s="8">
        <f t="shared" si="110"/>
        <v>0.22579909303372703</v>
      </c>
      <c r="BL11" s="8">
        <f t="shared" si="111"/>
        <v>0.28122191450712775</v>
      </c>
      <c r="BM11" s="8">
        <f t="shared" si="112"/>
        <v>0.64980997340158564</v>
      </c>
      <c r="BN11" s="8">
        <f t="shared" si="113"/>
        <v>0.34594667874227036</v>
      </c>
    </row>
    <row r="12" spans="1:88" x14ac:dyDescent="0.25">
      <c r="A12" t="s">
        <v>16</v>
      </c>
      <c r="B12" t="s">
        <v>58</v>
      </c>
      <c r="C12" t="s">
        <v>56</v>
      </c>
      <c r="D12" s="7" t="s">
        <v>505</v>
      </c>
      <c r="E12">
        <f>VLOOKUP(A12,home!$A$2:$E$405,3,FALSE)</f>
        <v>1.6396999999999999</v>
      </c>
      <c r="F12">
        <f>VLOOKUP(B12,home!$B$2:$E$405,3,FALSE)</f>
        <v>0.87670000000000003</v>
      </c>
      <c r="G12">
        <f>VLOOKUP(C12,away!$B$2:$E$405,4,FALSE)</f>
        <v>0.91479999999999995</v>
      </c>
      <c r="H12">
        <f>VLOOKUP(A12,away!$A$2:$E$405,3,FALSE)</f>
        <v>1.2963</v>
      </c>
      <c r="I12">
        <f>VLOOKUP(C12,away!$B$2:$E$405,3,FALSE)</f>
        <v>0.91610000000000003</v>
      </c>
      <c r="J12">
        <f>VLOOKUP(B12,home!$B$2:$E$405,4,FALSE)</f>
        <v>0.48209999999999997</v>
      </c>
      <c r="K12" s="3">
        <f t="shared" si="58"/>
        <v>1.315047860852</v>
      </c>
      <c r="L12" s="3">
        <f t="shared" si="59"/>
        <v>0.57251324130299996</v>
      </c>
      <c r="M12" s="5">
        <f t="shared" si="60"/>
        <v>0.15144070721525532</v>
      </c>
      <c r="N12" s="5">
        <f t="shared" si="61"/>
        <v>0.19915177806933554</v>
      </c>
      <c r="O12" s="5">
        <f t="shared" si="62"/>
        <v>8.6701810153024431E-2</v>
      </c>
      <c r="P12" s="5">
        <f t="shared" si="63"/>
        <v>0.11401702997373098</v>
      </c>
      <c r="Q12" s="5">
        <f t="shared" si="64"/>
        <v>0.13094705986747598</v>
      </c>
      <c r="R12" s="5">
        <f t="shared" si="65"/>
        <v>2.4818967178772681E-2</v>
      </c>
      <c r="S12" s="5">
        <f t="shared" si="66"/>
        <v>2.1460351320125658E-2</v>
      </c>
      <c r="T12" s="5">
        <f t="shared" si="67"/>
        <v>7.4968925683826654E-2</v>
      </c>
      <c r="U12" s="5">
        <f t="shared" si="68"/>
        <v>3.2638129697001007E-2</v>
      </c>
      <c r="V12" s="5">
        <f t="shared" si="69"/>
        <v>1.7952354384226717E-3</v>
      </c>
      <c r="W12" s="5">
        <f t="shared" si="70"/>
        <v>5.7400550321194357E-2</v>
      </c>
      <c r="X12" s="5">
        <f t="shared" si="71"/>
        <v>3.286257511696293E-2</v>
      </c>
      <c r="Y12" s="5">
        <f t="shared" si="72"/>
        <v>9.40712969888788E-3</v>
      </c>
      <c r="Z12" s="5">
        <f t="shared" si="73"/>
        <v>4.7363957817706404E-3</v>
      </c>
      <c r="AA12" s="5">
        <f t="shared" si="74"/>
        <v>6.2285871409659167E-3</v>
      </c>
      <c r="AB12" s="5">
        <f t="shared" si="75"/>
        <v>4.0954450979287516E-3</v>
      </c>
      <c r="AC12" s="5">
        <f t="shared" si="76"/>
        <v>8.4475063110674435E-5</v>
      </c>
      <c r="AD12" s="5">
        <f t="shared" si="77"/>
        <v>1.8871117727903553E-2</v>
      </c>
      <c r="AE12" s="5">
        <f t="shared" si="78"/>
        <v>1.0803964777412566E-2</v>
      </c>
      <c r="AF12" s="5">
        <f t="shared" si="79"/>
        <v>3.0927064468199558E-3</v>
      </c>
      <c r="AG12" s="5">
        <f t="shared" si="80"/>
        <v>5.9020513075585905E-4</v>
      </c>
      <c r="AH12" s="5">
        <f t="shared" si="81"/>
        <v>6.7791232527884132E-4</v>
      </c>
      <c r="AI12" s="5">
        <f t="shared" si="82"/>
        <v>8.9148715320314543E-4</v>
      </c>
      <c r="AJ12" s="5">
        <f t="shared" si="83"/>
        <v>5.8617413689841791E-4</v>
      </c>
      <c r="AK12" s="5">
        <f t="shared" si="84"/>
        <v>2.5694901493834393E-4</v>
      </c>
      <c r="AL12" s="5">
        <f t="shared" si="85"/>
        <v>2.5439912371862846E-6</v>
      </c>
      <c r="AM12" s="5">
        <f t="shared" si="86"/>
        <v>4.963284599993162E-3</v>
      </c>
      <c r="AN12" s="5">
        <f t="shared" si="87"/>
        <v>2.8415461538513482E-3</v>
      </c>
      <c r="AO12" s="5">
        <f t="shared" si="88"/>
        <v>8.1341139942675415E-4</v>
      </c>
      <c r="AP12" s="5">
        <f t="shared" si="89"/>
        <v>1.552295989328734E-4</v>
      </c>
      <c r="AQ12" s="5">
        <f t="shared" si="90"/>
        <v>2.2217750207806011E-5</v>
      </c>
      <c r="AR12" s="5">
        <f t="shared" si="91"/>
        <v>7.7622756532928625E-5</v>
      </c>
      <c r="AS12" s="5">
        <f t="shared" si="92"/>
        <v>1.020776399320634E-4</v>
      </c>
      <c r="AT12" s="5">
        <f t="shared" si="93"/>
        <v>6.7118491016740332E-5</v>
      </c>
      <c r="AU12" s="5">
        <f t="shared" si="94"/>
        <v>2.9421342678392852E-5</v>
      </c>
      <c r="AV12" s="5">
        <f t="shared" si="95"/>
        <v>9.6726184381535422E-6</v>
      </c>
      <c r="AW12" s="5">
        <f t="shared" si="96"/>
        <v>5.320350021192952E-8</v>
      </c>
      <c r="AX12" s="5">
        <f t="shared" si="97"/>
        <v>1.087826132670113E-3</v>
      </c>
      <c r="AY12" s="5">
        <f t="shared" si="98"/>
        <v>6.2279486518907357E-4</v>
      </c>
      <c r="AZ12" s="5">
        <f t="shared" si="99"/>
        <v>1.7827915346813069E-4</v>
      </c>
      <c r="BA12" s="5">
        <f t="shared" si="100"/>
        <v>3.4022392002931492E-5</v>
      </c>
      <c r="BB12" s="5">
        <f t="shared" si="101"/>
        <v>4.8695674806198931E-6</v>
      </c>
      <c r="BC12" s="5">
        <f t="shared" si="102"/>
        <v>5.5757837241467574E-7</v>
      </c>
      <c r="BD12" s="5">
        <f t="shared" si="103"/>
        <v>7.406675990256762E-6</v>
      </c>
      <c r="BE12" s="5">
        <f t="shared" si="104"/>
        <v>9.7401334170110221E-6</v>
      </c>
      <c r="BF12" s="5">
        <f t="shared" si="105"/>
        <v>6.404370807226714E-6</v>
      </c>
      <c r="BG12" s="5">
        <f t="shared" si="106"/>
        <v>2.8073513767154953E-6</v>
      </c>
      <c r="BH12" s="5">
        <f t="shared" si="107"/>
        <v>9.2295035565240723E-7</v>
      </c>
      <c r="BI12" s="5">
        <f t="shared" si="108"/>
        <v>2.4274477817465802E-7</v>
      </c>
      <c r="BJ12" s="8">
        <f t="shared" si="109"/>
        <v>0.54882005203217021</v>
      </c>
      <c r="BK12" s="8">
        <f t="shared" si="110"/>
        <v>0.28942313786707152</v>
      </c>
      <c r="BL12" s="8">
        <f t="shared" si="111"/>
        <v>0.15720889897333476</v>
      </c>
      <c r="BM12" s="8">
        <f t="shared" si="112"/>
        <v>0.29248839053506398</v>
      </c>
      <c r="BN12" s="8">
        <f t="shared" si="113"/>
        <v>0.70707735245759484</v>
      </c>
    </row>
    <row r="13" spans="1:88" x14ac:dyDescent="0.25">
      <c r="A13" t="s">
        <v>16</v>
      </c>
      <c r="B13" t="s">
        <v>220</v>
      </c>
      <c r="C13" t="s">
        <v>462</v>
      </c>
      <c r="D13" s="7" t="s">
        <v>505</v>
      </c>
      <c r="E13">
        <f>VLOOKUP(A13,home!$A$2:$E$405,3,FALSE)</f>
        <v>1.6396999999999999</v>
      </c>
      <c r="F13">
        <f>VLOOKUP(B13,home!$B$2:$E$405,3,FALSE)</f>
        <v>0.72929999999999995</v>
      </c>
      <c r="G13">
        <f>VLOOKUP(C13,away!$B$2:$E$405,4,FALSE)</f>
        <v>0.78920000000000001</v>
      </c>
      <c r="H13">
        <f>VLOOKUP(A13,away!$A$2:$E$405,3,FALSE)</f>
        <v>1.2963</v>
      </c>
      <c r="I13">
        <f>VLOOKUP(C13,away!$B$2:$E$405,3,FALSE)</f>
        <v>0.95289999999999997</v>
      </c>
      <c r="J13">
        <f>VLOOKUP(B13,home!$B$2:$E$405,4,FALSE)</f>
        <v>1.6004</v>
      </c>
      <c r="K13" s="3">
        <f t="shared" si="58"/>
        <v>0.94375156933199977</v>
      </c>
      <c r="L13" s="3">
        <f t="shared" si="59"/>
        <v>1.976884929708</v>
      </c>
      <c r="M13" s="5">
        <f t="shared" si="60"/>
        <v>5.3899369482953208E-2</v>
      </c>
      <c r="N13" s="5">
        <f t="shared" si="61"/>
        <v>5.086761453554238E-2</v>
      </c>
      <c r="O13" s="5">
        <f t="shared" si="62"/>
        <v>0.10655285125161347</v>
      </c>
      <c r="P13" s="5">
        <f t="shared" si="63"/>
        <v>0.10055942058550933</v>
      </c>
      <c r="Q13" s="5">
        <f t="shared" si="64"/>
        <v>2.400319552304668E-2</v>
      </c>
      <c r="R13" s="5">
        <f t="shared" si="65"/>
        <v>0.10532136292836648</v>
      </c>
      <c r="S13" s="5">
        <f t="shared" si="66"/>
        <v>4.6903132473987266E-2</v>
      </c>
      <c r="T13" s="5">
        <f t="shared" si="67"/>
        <v>4.7451555494345515E-2</v>
      </c>
      <c r="U13" s="5">
        <f t="shared" si="68"/>
        <v>9.9397201547830952E-2</v>
      </c>
      <c r="V13" s="5">
        <f t="shared" si="69"/>
        <v>9.7229581522310649E-3</v>
      </c>
      <c r="W13" s="5">
        <f t="shared" si="70"/>
        <v>7.5510178146193799E-3</v>
      </c>
      <c r="X13" s="5">
        <f t="shared" si="71"/>
        <v>1.4927493321677688E-2</v>
      </c>
      <c r="Y13" s="5">
        <f t="shared" si="72"/>
        <v>1.4754968292970724E-2</v>
      </c>
      <c r="Z13" s="5">
        <f t="shared" si="73"/>
        <v>6.940273838313149E-2</v>
      </c>
      <c r="AA13" s="5">
        <f t="shared" si="74"/>
        <v>6.5498943265018553E-2</v>
      </c>
      <c r="AB13" s="5">
        <f t="shared" si="75"/>
        <v>3.0907365247974439E-2</v>
      </c>
      <c r="AC13" s="5">
        <f t="shared" si="76"/>
        <v>1.1337505516585166E-3</v>
      </c>
      <c r="AD13" s="5">
        <f t="shared" si="77"/>
        <v>1.7815712281502316E-3</v>
      </c>
      <c r="AE13" s="5">
        <f t="shared" si="78"/>
        <v>3.5219613121315655E-3</v>
      </c>
      <c r="AF13" s="5">
        <f t="shared" si="79"/>
        <v>3.4812561204837539E-3</v>
      </c>
      <c r="AG13" s="5">
        <f t="shared" si="80"/>
        <v>2.2940142536793566E-3</v>
      </c>
      <c r="AH13" s="5">
        <f t="shared" si="81"/>
        <v>3.4300306897519915E-2</v>
      </c>
      <c r="AI13" s="5">
        <f t="shared" si="82"/>
        <v>3.2370968463103632E-2</v>
      </c>
      <c r="AJ13" s="5">
        <f t="shared" si="83"/>
        <v>1.527507614392536E-2</v>
      </c>
      <c r="AK13" s="5">
        <f t="shared" si="84"/>
        <v>4.8052923608317847E-3</v>
      </c>
      <c r="AL13" s="5">
        <f t="shared" si="85"/>
        <v>8.4609003524124585E-5</v>
      </c>
      <c r="AM13" s="5">
        <f t="shared" si="86"/>
        <v>3.3627212848870398E-4</v>
      </c>
      <c r="AN13" s="5">
        <f t="shared" si="87"/>
        <v>6.6477130309015105E-4</v>
      </c>
      <c r="AO13" s="5">
        <f t="shared" si="88"/>
        <v>6.570881853906346E-4</v>
      </c>
      <c r="AP13" s="5">
        <f t="shared" si="89"/>
        <v>4.3299591039597392E-4</v>
      </c>
      <c r="AQ13" s="5">
        <f t="shared" si="90"/>
        <v>2.1399577247174916E-4</v>
      </c>
      <c r="AR13" s="5">
        <f t="shared" si="91"/>
        <v>1.3561551958013295E-2</v>
      </c>
      <c r="AS13" s="5">
        <f t="shared" si="92"/>
        <v>1.2798735942952499E-2</v>
      </c>
      <c r="AT13" s="5">
        <f t="shared" si="93"/>
        <v>6.0394135658136464E-3</v>
      </c>
      <c r="AU13" s="5">
        <f t="shared" si="94"/>
        <v>1.8999020101938661E-3</v>
      </c>
      <c r="AV13" s="5">
        <f t="shared" si="95"/>
        <v>4.4825887592437046E-4</v>
      </c>
      <c r="AW13" s="5">
        <f t="shared" si="96"/>
        <v>4.3848340034819632E-6</v>
      </c>
      <c r="AX13" s="5">
        <f t="shared" si="97"/>
        <v>5.2892891497304345E-5</v>
      </c>
      <c r="AY13" s="5">
        <f t="shared" si="98"/>
        <v>1.0456316008970136E-4</v>
      </c>
      <c r="AZ13" s="5">
        <f t="shared" si="99"/>
        <v>1.0335466769198785E-4</v>
      </c>
      <c r="BA13" s="5">
        <f t="shared" si="100"/>
        <v>6.810676165842302E-5</v>
      </c>
      <c r="BB13" s="5">
        <f t="shared" si="101"/>
        <v>3.3659807683437781E-5</v>
      </c>
      <c r="BC13" s="5">
        <f t="shared" si="102"/>
        <v>1.3308313309251539E-5</v>
      </c>
      <c r="BD13" s="5">
        <f t="shared" si="103"/>
        <v>4.468271281541418E-3</v>
      </c>
      <c r="BE13" s="5">
        <f t="shared" si="104"/>
        <v>4.2169380341558187E-3</v>
      </c>
      <c r="BF13" s="5">
        <f t="shared" si="105"/>
        <v>1.9898709437551759E-3</v>
      </c>
      <c r="BG13" s="5">
        <f t="shared" si="106"/>
        <v>6.2598127531236498E-4</v>
      </c>
      <c r="BH13" s="5">
        <f t="shared" si="107"/>
        <v>1.4769270273712275E-4</v>
      </c>
      <c r="BI13" s="5">
        <f t="shared" si="108"/>
        <v>2.7877043997408833E-5</v>
      </c>
      <c r="BJ13" s="8">
        <f t="shared" si="109"/>
        <v>0.17331565679841457</v>
      </c>
      <c r="BK13" s="8">
        <f t="shared" si="110"/>
        <v>0.21240780340995316</v>
      </c>
      <c r="BL13" s="8">
        <f t="shared" si="111"/>
        <v>0.54065386174058128</v>
      </c>
      <c r="BM13" s="8">
        <f t="shared" si="112"/>
        <v>0.55447606769896307</v>
      </c>
      <c r="BN13" s="8">
        <f t="shared" si="113"/>
        <v>0.44120381430703154</v>
      </c>
    </row>
    <row r="14" spans="1:88" x14ac:dyDescent="0.25">
      <c r="A14" t="s">
        <v>70</v>
      </c>
      <c r="B14" t="s">
        <v>73</v>
      </c>
      <c r="C14" t="s">
        <v>61</v>
      </c>
      <c r="D14" s="7" t="s">
        <v>505</v>
      </c>
      <c r="E14">
        <f>VLOOKUP(A14,home!$A$2:$E$405,3,FALSE)</f>
        <v>1.3243</v>
      </c>
      <c r="F14">
        <f>VLOOKUP(B14,home!$B$2:$E$405,3,FALSE)</f>
        <v>0.88639999999999997</v>
      </c>
      <c r="G14">
        <f>VLOOKUP(C14,away!$B$2:$E$405,4,FALSE)</f>
        <v>1.0833999999999999</v>
      </c>
      <c r="H14">
        <f>VLOOKUP(A14,away!$A$2:$E$405,3,FALSE)</f>
        <v>1.1069</v>
      </c>
      <c r="I14">
        <f>VLOOKUP(C14,away!$B$2:$E$405,3,FALSE)</f>
        <v>1.0998000000000001</v>
      </c>
      <c r="J14">
        <f>VLOOKUP(B14,home!$B$2:$E$405,4,FALSE)</f>
        <v>0.74629999999999996</v>
      </c>
      <c r="K14" s="3">
        <f t="shared" si="58"/>
        <v>1.2717594039679998</v>
      </c>
      <c r="L14" s="3">
        <f t="shared" si="59"/>
        <v>0.90852220110600002</v>
      </c>
      <c r="M14" s="5">
        <f t="shared" si="60"/>
        <v>0.11300970205360492</v>
      </c>
      <c r="N14" s="5">
        <f t="shared" si="61"/>
        <v>0.14372115132629384</v>
      </c>
      <c r="O14" s="5">
        <f t="shared" si="62"/>
        <v>0.10267182325607438</v>
      </c>
      <c r="P14" s="5">
        <f t="shared" si="63"/>
        <v>0.13057385674845298</v>
      </c>
      <c r="Q14" s="5">
        <f t="shared" si="64"/>
        <v>9.1389362874161106E-2</v>
      </c>
      <c r="R14" s="5">
        <f t="shared" si="65"/>
        <v>4.6639815428087442E-2</v>
      </c>
      <c r="S14" s="5">
        <f t="shared" si="66"/>
        <v>3.7716965349749935E-2</v>
      </c>
      <c r="T14" s="5">
        <f t="shared" si="67"/>
        <v>8.3029265116107795E-2</v>
      </c>
      <c r="U14" s="5">
        <f t="shared" si="68"/>
        <v>5.9314623870002012E-2</v>
      </c>
      <c r="V14" s="5">
        <f t="shared" si="69"/>
        <v>4.8421109388255721E-3</v>
      </c>
      <c r="W14" s="5">
        <f t="shared" si="70"/>
        <v>3.8741760552619436E-2</v>
      </c>
      <c r="X14" s="5">
        <f t="shared" si="71"/>
        <v>3.5197749571987409E-2</v>
      </c>
      <c r="Y14" s="5">
        <f t="shared" si="72"/>
        <v>1.5988968457559885E-2</v>
      </c>
      <c r="Z14" s="5">
        <f t="shared" si="73"/>
        <v>1.4124435923967865E-2</v>
      </c>
      <c r="AA14" s="5">
        <f t="shared" si="74"/>
        <v>1.7962884212049574E-2</v>
      </c>
      <c r="AB14" s="5">
        <f t="shared" si="75"/>
        <v>1.1422233459531184E-2</v>
      </c>
      <c r="AC14" s="5">
        <f t="shared" si="76"/>
        <v>3.4966748905020209E-4</v>
      </c>
      <c r="AD14" s="5">
        <f t="shared" si="77"/>
        <v>1.231754957726758E-2</v>
      </c>
      <c r="AE14" s="5">
        <f t="shared" si="78"/>
        <v>1.1190767254171421E-2</v>
      </c>
      <c r="AF14" s="5">
        <f t="shared" si="79"/>
        <v>5.0835302489123831E-3</v>
      </c>
      <c r="AG14" s="5">
        <f t="shared" si="80"/>
        <v>1.5395000303769371E-3</v>
      </c>
      <c r="AH14" s="5">
        <f t="shared" si="81"/>
        <v>3.2080909037559852E-3</v>
      </c>
      <c r="AI14" s="5">
        <f t="shared" si="82"/>
        <v>4.0799197756358737E-3</v>
      </c>
      <c r="AJ14" s="5">
        <f t="shared" si="83"/>
        <v>2.5943381710499679E-3</v>
      </c>
      <c r="AK14" s="5">
        <f t="shared" si="84"/>
        <v>1.099791322035312E-3</v>
      </c>
      <c r="AL14" s="5">
        <f t="shared" si="85"/>
        <v>1.6160535527533812E-5</v>
      </c>
      <c r="AM14" s="5">
        <f t="shared" si="86"/>
        <v>3.1329919017464188E-3</v>
      </c>
      <c r="AN14" s="5">
        <f t="shared" si="87"/>
        <v>2.8463926986219291E-3</v>
      </c>
      <c r="AO14" s="5">
        <f t="shared" si="88"/>
        <v>1.2930054798820209E-3</v>
      </c>
      <c r="AP14" s="5">
        <f t="shared" si="89"/>
        <v>3.9157472820817795E-4</v>
      </c>
      <c r="AQ14" s="5">
        <f t="shared" si="90"/>
        <v>8.8938583492294366E-5</v>
      </c>
      <c r="AR14" s="5">
        <f t="shared" si="91"/>
        <v>5.8292436184570506E-4</v>
      </c>
      <c r="AS14" s="5">
        <f t="shared" si="92"/>
        <v>7.4133953897932052E-4</v>
      </c>
      <c r="AT14" s="5">
        <f t="shared" si="93"/>
        <v>4.7140276511512636E-4</v>
      </c>
      <c r="AU14" s="5">
        <f t="shared" si="94"/>
        <v>1.9983696653055991E-4</v>
      </c>
      <c r="AV14" s="5">
        <f t="shared" si="95"/>
        <v>6.3536135361419579E-5</v>
      </c>
      <c r="AW14" s="5">
        <f t="shared" si="96"/>
        <v>5.1867312978077035E-7</v>
      </c>
      <c r="AX14" s="5">
        <f t="shared" si="97"/>
        <v>6.6406865226693195E-4</v>
      </c>
      <c r="AY14" s="5">
        <f t="shared" si="98"/>
        <v>6.0332111364304797E-4</v>
      </c>
      <c r="AZ14" s="5">
        <f t="shared" si="99"/>
        <v>2.7406531307035251E-4</v>
      </c>
      <c r="BA14" s="5">
        <f t="shared" si="100"/>
        <v>8.2998140492493907E-5</v>
      </c>
      <c r="BB14" s="5">
        <f t="shared" si="101"/>
        <v>1.8851413321986394E-5</v>
      </c>
      <c r="BC14" s="5">
        <f t="shared" si="102"/>
        <v>3.425385505050011E-6</v>
      </c>
      <c r="BD14" s="5">
        <f t="shared" si="103"/>
        <v>8.8266620717061692E-5</v>
      </c>
      <c r="BE14" s="5">
        <f t="shared" si="104"/>
        <v>1.1225390495339988E-4</v>
      </c>
      <c r="BF14" s="5">
        <f t="shared" si="105"/>
        <v>7.1379979628308183E-5</v>
      </c>
      <c r="BG14" s="5">
        <f t="shared" si="106"/>
        <v>3.0259386782448378E-5</v>
      </c>
      <c r="BH14" s="5">
        <f t="shared" si="107"/>
        <v>9.6206649247209414E-6</v>
      </c>
      <c r="BI14" s="5">
        <f t="shared" si="108"/>
        <v>2.4470342180877872E-6</v>
      </c>
      <c r="BJ14" s="8">
        <f t="shared" si="109"/>
        <v>0.44759923841970845</v>
      </c>
      <c r="BK14" s="8">
        <f t="shared" si="110"/>
        <v>0.28711178422885419</v>
      </c>
      <c r="BL14" s="8">
        <f t="shared" si="111"/>
        <v>0.25136678775727794</v>
      </c>
      <c r="BM14" s="8">
        <f t="shared" si="112"/>
        <v>0.3715937322026206</v>
      </c>
      <c r="BN14" s="8">
        <f t="shared" si="113"/>
        <v>0.62800571168667474</v>
      </c>
    </row>
    <row r="15" spans="1:88" x14ac:dyDescent="0.25">
      <c r="A15" t="s">
        <v>70</v>
      </c>
      <c r="B15" t="s">
        <v>77</v>
      </c>
      <c r="C15" t="s">
        <v>78</v>
      </c>
      <c r="D15" s="7" t="s">
        <v>505</v>
      </c>
      <c r="E15">
        <f>VLOOKUP(A15,home!$A$2:$E$405,3,FALSE)</f>
        <v>1.3243</v>
      </c>
      <c r="F15">
        <f>VLOOKUP(B15,home!$B$2:$E$405,3,FALSE)</f>
        <v>0.9849</v>
      </c>
      <c r="G15">
        <f>VLOOKUP(C15,away!$B$2:$E$405,4,FALSE)</f>
        <v>1.0178</v>
      </c>
      <c r="H15">
        <f>VLOOKUP(A15,away!$A$2:$E$405,3,FALSE)</f>
        <v>1.1069</v>
      </c>
      <c r="I15">
        <f>VLOOKUP(C15,away!$B$2:$E$405,3,FALSE)</f>
        <v>0.98199999999999998</v>
      </c>
      <c r="J15">
        <f>VLOOKUP(B15,home!$B$2:$E$405,4,FALSE)</f>
        <v>0.94269999999999998</v>
      </c>
      <c r="K15" s="3">
        <f t="shared" si="58"/>
        <v>1.3275196646460001</v>
      </c>
      <c r="L15" s="3">
        <f t="shared" si="59"/>
        <v>1.02469208666</v>
      </c>
      <c r="M15" s="5">
        <f t="shared" si="60"/>
        <v>9.5158462440111516E-2</v>
      </c>
      <c r="N15" s="5">
        <f t="shared" si="61"/>
        <v>0.12632473014672582</v>
      </c>
      <c r="O15" s="5">
        <f t="shared" si="62"/>
        <v>9.7508123441115105E-2</v>
      </c>
      <c r="P15" s="5">
        <f t="shared" si="63"/>
        <v>0.12944395133080988</v>
      </c>
      <c r="Q15" s="5">
        <f t="shared" si="64"/>
        <v>8.3849281700438996E-2</v>
      </c>
      <c r="R15" s="5">
        <f t="shared" si="65"/>
        <v>4.9957901237588552E-2</v>
      </c>
      <c r="S15" s="5">
        <f t="shared" si="66"/>
        <v>4.4020615997968651E-2</v>
      </c>
      <c r="T15" s="5">
        <f t="shared" si="67"/>
        <v>8.5919695430564977E-2</v>
      </c>
      <c r="U15" s="5">
        <f t="shared" si="68"/>
        <v>6.6320096297341535E-2</v>
      </c>
      <c r="V15" s="5">
        <f t="shared" si="69"/>
        <v>6.6534661455762301E-3</v>
      </c>
      <c r="W15" s="5">
        <f t="shared" si="70"/>
        <v>3.7103856774591576E-2</v>
      </c>
      <c r="X15" s="5">
        <f t="shared" si="71"/>
        <v>3.8020028421490014E-2</v>
      </c>
      <c r="Y15" s="5">
        <f t="shared" si="72"/>
        <v>1.9479411129044555E-2</v>
      </c>
      <c r="Z15" s="5">
        <f t="shared" si="73"/>
        <v>1.7063822021432935E-2</v>
      </c>
      <c r="AA15" s="5">
        <f t="shared" si="74"/>
        <v>2.2652559287471678E-2</v>
      </c>
      <c r="AB15" s="5">
        <f t="shared" si="75"/>
        <v>1.5035858954339024E-2</v>
      </c>
      <c r="AC15" s="5">
        <f t="shared" si="76"/>
        <v>5.6566891546245429E-4</v>
      </c>
      <c r="AD15" s="5">
        <f t="shared" si="77"/>
        <v>1.2314024875619761E-2</v>
      </c>
      <c r="AE15" s="5">
        <f t="shared" si="78"/>
        <v>1.2618083844981958E-2</v>
      </c>
      <c r="AF15" s="5">
        <f t="shared" si="79"/>
        <v>6.4648253323826999E-3</v>
      </c>
      <c r="AG15" s="5">
        <f t="shared" si="80"/>
        <v>2.2081517865772189E-3</v>
      </c>
      <c r="AH15" s="5">
        <f t="shared" si="81"/>
        <v>4.371290848384243E-3</v>
      </c>
      <c r="AI15" s="5">
        <f t="shared" si="82"/>
        <v>5.8029745611171786E-3</v>
      </c>
      <c r="AJ15" s="5">
        <f t="shared" si="83"/>
        <v>3.8517814216617748E-3</v>
      </c>
      <c r="AK15" s="5">
        <f t="shared" si="84"/>
        <v>1.7044385270580437E-3</v>
      </c>
      <c r="AL15" s="5">
        <f t="shared" si="85"/>
        <v>3.0779152031195079E-5</v>
      </c>
      <c r="AM15" s="5">
        <f t="shared" si="86"/>
        <v>3.2694220346650496E-3</v>
      </c>
      <c r="AN15" s="5">
        <f t="shared" si="87"/>
        <v>3.3501508868731124E-3</v>
      </c>
      <c r="AO15" s="5">
        <f t="shared" si="88"/>
        <v>1.7164365514479296E-3</v>
      </c>
      <c r="AP15" s="5">
        <f t="shared" si="89"/>
        <v>5.8627298384089112E-4</v>
      </c>
      <c r="AQ15" s="5">
        <f t="shared" si="90"/>
        <v>1.5018732179107678E-4</v>
      </c>
      <c r="AR15" s="5">
        <f t="shared" si="91"/>
        <v>8.9584542816572253E-4</v>
      </c>
      <c r="AS15" s="5">
        <f t="shared" si="92"/>
        <v>1.1892524223732122E-3</v>
      </c>
      <c r="AT15" s="5">
        <f t="shared" si="93"/>
        <v>7.893779884641653E-4</v>
      </c>
      <c r="AU15" s="5">
        <f t="shared" si="94"/>
        <v>3.4930493417496079E-4</v>
      </c>
      <c r="AV15" s="5">
        <f t="shared" si="95"/>
        <v>1.1592729226878432E-4</v>
      </c>
      <c r="AW15" s="5">
        <f t="shared" si="96"/>
        <v>1.16302351401983E-6</v>
      </c>
      <c r="AX15" s="5">
        <f t="shared" si="97"/>
        <v>7.2337034050746454E-4</v>
      </c>
      <c r="AY15" s="5">
        <f t="shared" si="98"/>
        <v>7.412318636425485E-4</v>
      </c>
      <c r="AZ15" s="5">
        <f t="shared" si="99"/>
        <v>3.797672125273818E-4</v>
      </c>
      <c r="BA15" s="5">
        <f t="shared" si="100"/>
        <v>1.2971481914991152E-4</v>
      </c>
      <c r="BB15" s="5">
        <f t="shared" si="101"/>
        <v>3.322943717636184E-5</v>
      </c>
      <c r="BC15" s="5">
        <f t="shared" si="102"/>
        <v>6.8099882637567192E-6</v>
      </c>
      <c r="BD15" s="5">
        <f t="shared" si="103"/>
        <v>1.5299428685199251E-4</v>
      </c>
      <c r="BE15" s="5">
        <f t="shared" si="104"/>
        <v>2.03102924374511E-4</v>
      </c>
      <c r="BF15" s="5">
        <f t="shared" si="105"/>
        <v>1.3481156302713642E-4</v>
      </c>
      <c r="BG15" s="5">
        <f t="shared" si="106"/>
        <v>5.965500031339573E-5</v>
      </c>
      <c r="BH15" s="5">
        <f t="shared" si="107"/>
        <v>1.9798296502624037E-5</v>
      </c>
      <c r="BI15" s="5">
        <f t="shared" si="108"/>
        <v>5.2565255867451085E-6</v>
      </c>
      <c r="BJ15" s="8">
        <f t="shared" si="109"/>
        <v>0.43538868288230309</v>
      </c>
      <c r="BK15" s="8">
        <f t="shared" si="110"/>
        <v>0.27661417584560244</v>
      </c>
      <c r="BL15" s="8">
        <f t="shared" si="111"/>
        <v>0.2711203512381804</v>
      </c>
      <c r="BM15" s="8">
        <f t="shared" si="112"/>
        <v>0.41720451285060045</v>
      </c>
      <c r="BN15" s="8">
        <f t="shared" si="113"/>
        <v>0.58224245029678989</v>
      </c>
    </row>
    <row r="16" spans="1:88" x14ac:dyDescent="0.25">
      <c r="A16" t="s">
        <v>70</v>
      </c>
      <c r="B16" t="s">
        <v>71</v>
      </c>
      <c r="C16" t="s">
        <v>84</v>
      </c>
      <c r="D16" s="7" t="s">
        <v>505</v>
      </c>
      <c r="E16">
        <f>VLOOKUP(A16,home!$A$2:$E$405,3,FALSE)</f>
        <v>1.3243</v>
      </c>
      <c r="F16">
        <f>VLOOKUP(B16,home!$B$2:$E$405,3,FALSE)</f>
        <v>1.5102</v>
      </c>
      <c r="G16">
        <f>VLOOKUP(C16,away!$B$2:$E$405,4,FALSE)</f>
        <v>0.91930000000000001</v>
      </c>
      <c r="H16">
        <f>VLOOKUP(A16,away!$A$2:$E$405,3,FALSE)</f>
        <v>1.1069</v>
      </c>
      <c r="I16">
        <f>VLOOKUP(C16,away!$B$2:$E$405,3,FALSE)</f>
        <v>0.90339999999999998</v>
      </c>
      <c r="J16">
        <f>VLOOKUP(B16,home!$B$2:$E$405,4,FALSE)</f>
        <v>0.74629999999999996</v>
      </c>
      <c r="K16" s="3">
        <f t="shared" si="58"/>
        <v>1.8385612606980002</v>
      </c>
      <c r="L16" s="3">
        <f t="shared" si="59"/>
        <v>0.74628019319799999</v>
      </c>
      <c r="M16" s="5">
        <f t="shared" si="60"/>
        <v>7.5408034303466084E-2</v>
      </c>
      <c r="N16" s="5">
        <f t="shared" si="61"/>
        <v>0.13864229061573863</v>
      </c>
      <c r="O16" s="5">
        <f t="shared" si="62"/>
        <v>5.6275522408672077E-2</v>
      </c>
      <c r="P16" s="5">
        <f t="shared" si="63"/>
        <v>0.10346599542612669</v>
      </c>
      <c r="Q16" s="5">
        <f t="shared" si="64"/>
        <v>0.12745117231026551</v>
      </c>
      <c r="R16" s="5">
        <f t="shared" si="65"/>
        <v>2.0998653867731084E-2</v>
      </c>
      <c r="S16" s="5">
        <f t="shared" si="66"/>
        <v>3.5490953677555323E-2</v>
      </c>
      <c r="T16" s="5">
        <f t="shared" si="67"/>
        <v>9.5114285495016535E-2</v>
      </c>
      <c r="U16" s="5">
        <f t="shared" si="68"/>
        <v>3.8607311528016601E-2</v>
      </c>
      <c r="V16" s="5">
        <f t="shared" si="69"/>
        <v>5.410721497884549E-3</v>
      </c>
      <c r="W16" s="5">
        <f t="shared" si="70"/>
        <v>7.8108929346733275E-2</v>
      </c>
      <c r="X16" s="5">
        <f t="shared" si="71"/>
        <v>5.829114688336904E-2</v>
      </c>
      <c r="Y16" s="5">
        <f t="shared" si="72"/>
        <v>2.175076417892682E-2</v>
      </c>
      <c r="Z16" s="5">
        <f t="shared" si="73"/>
        <v>5.2236264884360948E-3</v>
      </c>
      <c r="AA16" s="5">
        <f t="shared" si="74"/>
        <v>9.6039573019945351E-3</v>
      </c>
      <c r="AB16" s="5">
        <f t="shared" si="75"/>
        <v>8.8287319224224208E-3</v>
      </c>
      <c r="AC16" s="5">
        <f t="shared" si="76"/>
        <v>4.6399704862618637E-4</v>
      </c>
      <c r="AD16" s="5">
        <f t="shared" si="77"/>
        <v>3.5902012902875216E-2</v>
      </c>
      <c r="AE16" s="5">
        <f t="shared" si="78"/>
        <v>2.6792961125354807E-2</v>
      </c>
      <c r="AF16" s="5">
        <f t="shared" si="79"/>
        <v>9.9975281024881416E-3</v>
      </c>
      <c r="AG16" s="5">
        <f t="shared" si="80"/>
        <v>2.4869857346090955E-3</v>
      </c>
      <c r="AH16" s="5">
        <f t="shared" si="81"/>
        <v>9.745722462460697E-4</v>
      </c>
      <c r="AI16" s="5">
        <f t="shared" si="82"/>
        <v>1.7918107776994558E-3</v>
      </c>
      <c r="AJ16" s="5">
        <f t="shared" si="83"/>
        <v>1.6471769411896882E-3</v>
      </c>
      <c r="AK16" s="5">
        <f t="shared" si="84"/>
        <v>1.0094785711954632E-3</v>
      </c>
      <c r="AL16" s="5">
        <f t="shared" si="85"/>
        <v>2.5465677207653515E-5</v>
      </c>
      <c r="AM16" s="5">
        <f t="shared" si="86"/>
        <v>1.3201610020861216E-2</v>
      </c>
      <c r="AN16" s="5">
        <f t="shared" si="87"/>
        <v>9.8521000768929615E-3</v>
      </c>
      <c r="AO16" s="5">
        <f t="shared" si="88"/>
        <v>3.6762135743948544E-3</v>
      </c>
      <c r="AP16" s="5">
        <f t="shared" si="89"/>
        <v>9.1449512551216748E-4</v>
      </c>
      <c r="AQ16" s="5">
        <f t="shared" si="90"/>
        <v>1.7061739973646238E-4</v>
      </c>
      <c r="AR16" s="5">
        <f t="shared" si="91"/>
        <v>1.4546079284278519E-4</v>
      </c>
      <c r="AS16" s="5">
        <f t="shared" si="92"/>
        <v>2.6743857867116177E-4</v>
      </c>
      <c r="AT16" s="5">
        <f t="shared" si="93"/>
        <v>2.4585110518046628E-4</v>
      </c>
      <c r="AU16" s="5">
        <f t="shared" si="94"/>
        <v>1.5067077262819828E-4</v>
      </c>
      <c r="AV16" s="5">
        <f t="shared" si="95"/>
        <v>6.9254361418410443E-5</v>
      </c>
      <c r="AW16" s="5">
        <f t="shared" si="96"/>
        <v>9.7058315463622694E-7</v>
      </c>
      <c r="AX16" s="5">
        <f t="shared" si="97"/>
        <v>4.0453281271996605E-3</v>
      </c>
      <c r="AY16" s="5">
        <f t="shared" si="98"/>
        <v>3.0189482563158661E-3</v>
      </c>
      <c r="AZ16" s="5">
        <f t="shared" si="99"/>
        <v>1.1264906439890847E-3</v>
      </c>
      <c r="BA16" s="5">
        <f t="shared" si="100"/>
        <v>2.8022588514397124E-4</v>
      </c>
      <c r="BB16" s="5">
        <f t="shared" si="101"/>
        <v>5.2281756926080845E-5</v>
      </c>
      <c r="BC16" s="5">
        <f t="shared" si="102"/>
        <v>7.8033679319052982E-6</v>
      </c>
      <c r="BD16" s="5">
        <f t="shared" si="103"/>
        <v>1.8092418097574657E-5</v>
      </c>
      <c r="BE16" s="5">
        <f t="shared" si="104"/>
        <v>3.3264019026552176E-5</v>
      </c>
      <c r="BF16" s="5">
        <f t="shared" si="105"/>
        <v>3.0578968378670022E-5</v>
      </c>
      <c r="BG16" s="5">
        <f t="shared" si="106"/>
        <v>1.8740435551043948E-5</v>
      </c>
      <c r="BH16" s="5">
        <f t="shared" si="107"/>
        <v>8.6138597031892414E-6</v>
      </c>
      <c r="BI16" s="5">
        <f t="shared" si="108"/>
        <v>3.1674217510742604E-6</v>
      </c>
      <c r="BJ16" s="8">
        <f t="shared" si="109"/>
        <v>0.63088419093028125</v>
      </c>
      <c r="BK16" s="8">
        <f t="shared" si="110"/>
        <v>0.22328411588718236</v>
      </c>
      <c r="BL16" s="8">
        <f t="shared" si="111"/>
        <v>0.14072834829841654</v>
      </c>
      <c r="BM16" s="8">
        <f t="shared" si="112"/>
        <v>0.47486063499915493</v>
      </c>
      <c r="BN16" s="8">
        <f t="shared" si="113"/>
        <v>0.52224166893199997</v>
      </c>
    </row>
    <row r="17" spans="1:66" x14ac:dyDescent="0.25">
      <c r="A17" t="s">
        <v>70</v>
      </c>
      <c r="B17" t="s">
        <v>80</v>
      </c>
      <c r="C17" t="s">
        <v>100</v>
      </c>
      <c r="D17" s="7" t="s">
        <v>505</v>
      </c>
      <c r="E17">
        <f>VLOOKUP(A17,home!$A$2:$E$405,3,FALSE)</f>
        <v>1.3243</v>
      </c>
      <c r="F17">
        <f>VLOOKUP(B17,home!$B$2:$E$405,3,FALSE)</f>
        <v>0.88639999999999997</v>
      </c>
      <c r="G17">
        <f>VLOOKUP(C17,away!$B$2:$E$405,4,FALSE)</f>
        <v>1.1163000000000001</v>
      </c>
      <c r="H17">
        <f>VLOOKUP(A17,away!$A$2:$E$405,3,FALSE)</f>
        <v>1.1069</v>
      </c>
      <c r="I17">
        <f>VLOOKUP(C17,away!$B$2:$E$405,3,FALSE)</f>
        <v>1.0605</v>
      </c>
      <c r="J17">
        <f>VLOOKUP(B17,home!$B$2:$E$405,4,FALSE)</f>
        <v>1.0605</v>
      </c>
      <c r="K17" s="3">
        <f t="shared" si="58"/>
        <v>1.3103793821759999</v>
      </c>
      <c r="L17" s="3">
        <f t="shared" si="59"/>
        <v>1.2448864307249998</v>
      </c>
      <c r="M17" s="5">
        <f t="shared" si="60"/>
        <v>7.7671583214198772E-2</v>
      </c>
      <c r="N17" s="5">
        <f t="shared" si="61"/>
        <v>0.10177924122485356</v>
      </c>
      <c r="O17" s="5">
        <f t="shared" si="62"/>
        <v>9.6692299996283704E-2</v>
      </c>
      <c r="P17" s="5">
        <f t="shared" si="63"/>
        <v>0.1267035963303067</v>
      </c>
      <c r="Q17" s="5">
        <f t="shared" si="64"/>
        <v>6.6684709617282859E-2</v>
      </c>
      <c r="R17" s="5">
        <f t="shared" si="65"/>
        <v>6.018546611048229E-2</v>
      </c>
      <c r="S17" s="5">
        <f t="shared" si="66"/>
        <v>5.1672055141328055E-2</v>
      </c>
      <c r="T17" s="5">
        <f t="shared" si="67"/>
        <v>8.3014890139392311E-2</v>
      </c>
      <c r="U17" s="5">
        <f t="shared" si="68"/>
        <v>7.8865793897828371E-2</v>
      </c>
      <c r="V17" s="5">
        <f t="shared" si="69"/>
        <v>9.3656949845824199E-3</v>
      </c>
      <c r="W17" s="5">
        <f t="shared" si="70"/>
        <v>2.9127422862960346E-2</v>
      </c>
      <c r="X17" s="5">
        <f t="shared" si="71"/>
        <v>3.6260333484088456E-2</v>
      </c>
      <c r="Y17" s="5">
        <f t="shared" si="72"/>
        <v>2.2569998563952542E-2</v>
      </c>
      <c r="Z17" s="5">
        <f t="shared" si="73"/>
        <v>2.497469002926625E-2</v>
      </c>
      <c r="AA17" s="5">
        <f t="shared" si="74"/>
        <v>3.2726318890587018E-2</v>
      </c>
      <c r="AB17" s="5">
        <f t="shared" si="75"/>
        <v>2.1441946764371091E-2</v>
      </c>
      <c r="AC17" s="5">
        <f t="shared" si="76"/>
        <v>9.5487563434781082E-4</v>
      </c>
      <c r="AD17" s="5">
        <f t="shared" si="77"/>
        <v>9.5419935938862738E-3</v>
      </c>
      <c r="AE17" s="5">
        <f t="shared" si="78"/>
        <v>1.1878698347093895E-2</v>
      </c>
      <c r="AF17" s="5">
        <f t="shared" si="79"/>
        <v>7.3938151934863396E-3</v>
      </c>
      <c r="AG17" s="5">
        <f t="shared" si="80"/>
        <v>3.0681534018864951E-3</v>
      </c>
      <c r="AH17" s="5">
        <f t="shared" si="81"/>
        <v>7.7726631822491229E-3</v>
      </c>
      <c r="AI17" s="5">
        <f t="shared" si="82"/>
        <v>1.0185137578617748E-2</v>
      </c>
      <c r="AJ17" s="5">
        <f t="shared" si="83"/>
        <v>6.6731971438233444E-3</v>
      </c>
      <c r="AK17" s="5">
        <f t="shared" si="84"/>
        <v>2.9148066501539591E-3</v>
      </c>
      <c r="AL17" s="5">
        <f t="shared" si="85"/>
        <v>6.2306533181588882E-5</v>
      </c>
      <c r="AM17" s="5">
        <f t="shared" si="86"/>
        <v>2.5007263340568065E-3</v>
      </c>
      <c r="AN17" s="5">
        <f t="shared" si="87"/>
        <v>3.1131202802239912E-3</v>
      </c>
      <c r="AO17" s="5">
        <f t="shared" si="88"/>
        <v>1.9377405970328284E-3</v>
      </c>
      <c r="AP17" s="5">
        <f t="shared" si="89"/>
        <v>8.0408899183704284E-4</v>
      </c>
      <c r="AQ17" s="5">
        <f t="shared" si="90"/>
        <v>2.5024986875831986E-4</v>
      </c>
      <c r="AR17" s="5">
        <f t="shared" si="91"/>
        <v>1.9352165852355456E-3</v>
      </c>
      <c r="AS17" s="5">
        <f t="shared" si="92"/>
        <v>2.5358679133377026E-3</v>
      </c>
      <c r="AT17" s="5">
        <f t="shared" si="93"/>
        <v>1.6614745147797009E-3</v>
      </c>
      <c r="AU17" s="5">
        <f t="shared" si="94"/>
        <v>7.2572064939273101E-4</v>
      </c>
      <c r="AV17" s="5">
        <f t="shared" si="95"/>
        <v>2.3774234404590322E-4</v>
      </c>
      <c r="AW17" s="5">
        <f t="shared" si="96"/>
        <v>2.8233054778326266E-6</v>
      </c>
      <c r="AX17" s="5">
        <f t="shared" si="97"/>
        <v>5.4615003810210114E-4</v>
      </c>
      <c r="AY17" s="5">
        <f t="shared" si="98"/>
        <v>6.7989477157324725E-4</v>
      </c>
      <c r="AZ17" s="5">
        <f t="shared" si="99"/>
        <v>4.2319588772620457E-4</v>
      </c>
      <c r="BA17" s="5">
        <f t="shared" si="100"/>
        <v>1.756102727229909E-4</v>
      </c>
      <c r="BB17" s="5">
        <f t="shared" si="101"/>
        <v>5.4653711402191963E-5</v>
      </c>
      <c r="BC17" s="5">
        <f t="shared" si="102"/>
        <v>1.3607532742669793E-5</v>
      </c>
      <c r="BD17" s="5">
        <f t="shared" si="103"/>
        <v>4.0152081124561663E-4</v>
      </c>
      <c r="BE17" s="5">
        <f t="shared" si="104"/>
        <v>5.2614459257083743E-4</v>
      </c>
      <c r="BF17" s="5">
        <f t="shared" si="105"/>
        <v>3.4472451307410873E-4</v>
      </c>
      <c r="BG17" s="5">
        <f t="shared" si="106"/>
        <v>1.5057329815432426E-4</v>
      </c>
      <c r="BH17" s="5">
        <f t="shared" si="107"/>
        <v>4.9327036351916544E-5</v>
      </c>
      <c r="BI17" s="5">
        <f t="shared" si="108"/>
        <v>1.2927426283879486E-5</v>
      </c>
      <c r="BJ17" s="8">
        <f t="shared" si="109"/>
        <v>0.38181829471506146</v>
      </c>
      <c r="BK17" s="8">
        <f t="shared" si="110"/>
        <v>0.26711000660951856</v>
      </c>
      <c r="BL17" s="8">
        <f t="shared" si="111"/>
        <v>0.32603886989886899</v>
      </c>
      <c r="BM17" s="8">
        <f t="shared" si="112"/>
        <v>0.46954789329321195</v>
      </c>
      <c r="BN17" s="8">
        <f t="shared" si="113"/>
        <v>0.52971689649340792</v>
      </c>
    </row>
    <row r="18" spans="1:66" x14ac:dyDescent="0.25">
      <c r="A18" t="s">
        <v>70</v>
      </c>
      <c r="B18" t="s">
        <v>106</v>
      </c>
      <c r="C18" t="s">
        <v>86</v>
      </c>
      <c r="D18" s="7" t="s">
        <v>505</v>
      </c>
      <c r="E18">
        <f>VLOOKUP(A18,home!$A$2:$E$405,3,FALSE)</f>
        <v>1.3243</v>
      </c>
      <c r="F18">
        <f>VLOOKUP(B18,home!$B$2:$E$405,3,FALSE)</f>
        <v>1.3521000000000001</v>
      </c>
      <c r="G18">
        <f>VLOOKUP(C18,away!$B$2:$E$405,4,FALSE)</f>
        <v>1.2148000000000001</v>
      </c>
      <c r="H18">
        <f>VLOOKUP(A18,away!$A$2:$E$405,3,FALSE)</f>
        <v>1.1069</v>
      </c>
      <c r="I18">
        <f>VLOOKUP(C18,away!$B$2:$E$405,3,FALSE)</f>
        <v>0.82489999999999997</v>
      </c>
      <c r="J18">
        <f>VLOOKUP(B18,home!$B$2:$E$405,4,FALSE)</f>
        <v>0.60670000000000002</v>
      </c>
      <c r="K18" s="3">
        <f t="shared" si="58"/>
        <v>2.1752039092440003</v>
      </c>
      <c r="L18" s="3">
        <f t="shared" si="59"/>
        <v>0.55396673412700004</v>
      </c>
      <c r="M18" s="5">
        <f t="shared" si="60"/>
        <v>6.5273402154525401E-2</v>
      </c>
      <c r="N18" s="5">
        <f t="shared" si="61"/>
        <v>0.14198295953617937</v>
      </c>
      <c r="O18" s="5">
        <f t="shared" si="62"/>
        <v>3.6159293416900717E-2</v>
      </c>
      <c r="P18" s="5">
        <f t="shared" si="63"/>
        <v>7.8653836395943283E-2</v>
      </c>
      <c r="Q18" s="5">
        <f t="shared" si="64"/>
        <v>0.1544209443145651</v>
      </c>
      <c r="R18" s="5">
        <f t="shared" si="65"/>
        <v>1.0015522841250213E-2</v>
      </c>
      <c r="S18" s="5">
        <f t="shared" si="66"/>
        <v>2.3694283489139809E-2</v>
      </c>
      <c r="T18" s="5">
        <f t="shared" si="67"/>
        <v>8.554406620274696E-2</v>
      </c>
      <c r="U18" s="5">
        <f t="shared" si="68"/>
        <v>2.1785804437410034E-2</v>
      </c>
      <c r="V18" s="5">
        <f t="shared" si="69"/>
        <v>3.1723765569286015E-3</v>
      </c>
      <c r="W18" s="5">
        <f t="shared" si="70"/>
        <v>0.11196568058073068</v>
      </c>
      <c r="X18" s="5">
        <f t="shared" si="71"/>
        <v>6.2025262405614241E-2</v>
      </c>
      <c r="Y18" s="5">
        <f t="shared" si="72"/>
        <v>1.7179966024104158E-2</v>
      </c>
      <c r="Z18" s="5">
        <f t="shared" si="73"/>
        <v>1.849422159647251E-3</v>
      </c>
      <c r="AA18" s="5">
        <f t="shared" si="74"/>
        <v>4.0228703115071816E-3</v>
      </c>
      <c r="AB18" s="5">
        <f t="shared" si="75"/>
        <v>4.3752816139860269E-3</v>
      </c>
      <c r="AC18" s="5">
        <f t="shared" si="76"/>
        <v>2.3891774679551554E-4</v>
      </c>
      <c r="AD18" s="5">
        <f t="shared" si="77"/>
        <v>6.0887046525092622E-2</v>
      </c>
      <c r="AE18" s="5">
        <f t="shared" si="78"/>
        <v>3.372939831414426E-2</v>
      </c>
      <c r="AF18" s="5">
        <f t="shared" si="79"/>
        <v>9.342482314077619E-3</v>
      </c>
      <c r="AG18" s="5">
        <f t="shared" si="80"/>
        <v>1.7251414720562792E-3</v>
      </c>
      <c r="AH18" s="5">
        <f t="shared" si="81"/>
        <v>2.5612958845047272E-4</v>
      </c>
      <c r="AI18" s="5">
        <f t="shared" si="82"/>
        <v>5.5713408207052511E-4</v>
      </c>
      <c r="AJ18" s="5">
        <f t="shared" si="83"/>
        <v>6.0594011664643721E-4</v>
      </c>
      <c r="AK18" s="5">
        <f t="shared" si="84"/>
        <v>4.393477701656985E-4</v>
      </c>
      <c r="AL18" s="5">
        <f t="shared" si="85"/>
        <v>1.1515745616601996E-5</v>
      </c>
      <c r="AM18" s="5">
        <f t="shared" si="86"/>
        <v>2.6488348324740542E-2</v>
      </c>
      <c r="AN18" s="5">
        <f t="shared" si="87"/>
        <v>1.4673663813874908E-2</v>
      </c>
      <c r="AO18" s="5">
        <f t="shared" si="88"/>
        <v>4.0643608103249117E-3</v>
      </c>
      <c r="AP18" s="5">
        <f t="shared" si="89"/>
        <v>7.5050689480315308E-4</v>
      </c>
      <c r="AQ18" s="5">
        <f t="shared" si="90"/>
        <v>1.0393896336347465E-4</v>
      </c>
      <c r="AR18" s="5">
        <f t="shared" si="91"/>
        <v>2.83774543254402E-5</v>
      </c>
      <c r="AS18" s="5">
        <f t="shared" si="92"/>
        <v>6.1726749583090583E-5</v>
      </c>
      <c r="AT18" s="5">
        <f t="shared" si="93"/>
        <v>6.7134133499032072E-5</v>
      </c>
      <c r="AU18" s="5">
        <f t="shared" si="94"/>
        <v>4.8676809876934382E-5</v>
      </c>
      <c r="AV18" s="5">
        <f t="shared" si="95"/>
        <v>2.6470496783458662E-5</v>
      </c>
      <c r="AW18" s="5">
        <f t="shared" si="96"/>
        <v>3.8545459125621903E-7</v>
      </c>
      <c r="AX18" s="5">
        <f t="shared" si="97"/>
        <v>9.6029264708987309E-3</v>
      </c>
      <c r="AY18" s="5">
        <f t="shared" si="98"/>
        <v>5.3197018151454872E-3</v>
      </c>
      <c r="AZ18" s="5">
        <f t="shared" si="99"/>
        <v>1.4734689205328098E-3</v>
      </c>
      <c r="BA18" s="5">
        <f t="shared" si="100"/>
        <v>2.7208425524839899E-4</v>
      </c>
      <c r="BB18" s="5">
        <f t="shared" si="101"/>
        <v>3.768140657183316E-5</v>
      </c>
      <c r="BC18" s="5">
        <f t="shared" si="102"/>
        <v>4.1748491471820197E-6</v>
      </c>
      <c r="BD18" s="5">
        <f t="shared" si="103"/>
        <v>2.6200276159170354E-6</v>
      </c>
      <c r="BE18" s="5">
        <f t="shared" si="104"/>
        <v>5.6990943124699736E-6</v>
      </c>
      <c r="BF18" s="5">
        <f t="shared" si="105"/>
        <v>6.1983461138174693E-6</v>
      </c>
      <c r="BG18" s="5">
        <f t="shared" si="106"/>
        <v>4.4942222325410383E-6</v>
      </c>
      <c r="BH18" s="5">
        <f t="shared" si="107"/>
        <v>2.4439624423086416E-6</v>
      </c>
      <c r="BI18" s="5">
        <f t="shared" si="108"/>
        <v>1.0632233317110537E-6</v>
      </c>
      <c r="BJ18" s="8">
        <f t="shared" si="109"/>
        <v>0.7415938042139627</v>
      </c>
      <c r="BK18" s="8">
        <f t="shared" si="110"/>
        <v>0.17636403390409472</v>
      </c>
      <c r="BL18" s="8">
        <f t="shared" si="111"/>
        <v>7.8472228698504051E-2</v>
      </c>
      <c r="BM18" s="8">
        <f t="shared" si="112"/>
        <v>0.5064542139562902</v>
      </c>
      <c r="BN18" s="8">
        <f t="shared" si="113"/>
        <v>0.48650595865936413</v>
      </c>
    </row>
    <row r="19" spans="1:66" x14ac:dyDescent="0.25">
      <c r="A19" t="s">
        <v>70</v>
      </c>
      <c r="B19" t="s">
        <v>74</v>
      </c>
      <c r="C19" t="s">
        <v>82</v>
      </c>
      <c r="D19" s="7" t="s">
        <v>505</v>
      </c>
      <c r="E19">
        <f>VLOOKUP(A19,home!$A$2:$E$405,3,FALSE)</f>
        <v>1.3243</v>
      </c>
      <c r="F19">
        <f>VLOOKUP(B19,home!$B$2:$E$405,3,FALSE)</f>
        <v>0.82079999999999997</v>
      </c>
      <c r="G19">
        <f>VLOOKUP(C19,away!$B$2:$E$405,4,FALSE)</f>
        <v>0.9849</v>
      </c>
      <c r="H19">
        <f>VLOOKUP(A19,away!$A$2:$E$405,3,FALSE)</f>
        <v>1.1069</v>
      </c>
      <c r="I19">
        <f>VLOOKUP(C19,away!$B$2:$E$405,3,FALSE)</f>
        <v>0.47139999999999999</v>
      </c>
      <c r="J19">
        <f>VLOOKUP(B19,home!$B$2:$E$405,4,FALSE)</f>
        <v>1.0605</v>
      </c>
      <c r="K19" s="3">
        <f t="shared" si="58"/>
        <v>1.0705719598560002</v>
      </c>
      <c r="L19" s="3">
        <f t="shared" si="59"/>
        <v>0.55336111593000004</v>
      </c>
      <c r="M19" s="5">
        <f t="shared" si="60"/>
        <v>0.19712187715332344</v>
      </c>
      <c r="N19" s="5">
        <f t="shared" si="61"/>
        <v>0.21103315435452721</v>
      </c>
      <c r="O19" s="5">
        <f t="shared" si="62"/>
        <v>0.10907958191577945</v>
      </c>
      <c r="P19" s="5">
        <f t="shared" si="63"/>
        <v>0.11677754179184913</v>
      </c>
      <c r="Q19" s="5">
        <f t="shared" si="64"/>
        <v>0.11296308882595997</v>
      </c>
      <c r="R19" s="5">
        <f t="shared" si="65"/>
        <v>3.0180199587046777E-2</v>
      </c>
      <c r="S19" s="5">
        <f t="shared" si="66"/>
        <v>1.7295130383143707E-2</v>
      </c>
      <c r="T19" s="5">
        <f t="shared" si="67"/>
        <v>6.2509380891632924E-2</v>
      </c>
      <c r="U19" s="5">
        <f t="shared" si="68"/>
        <v>3.2310075420749915E-2</v>
      </c>
      <c r="V19" s="5">
        <f t="shared" si="69"/>
        <v>1.138428694346467E-3</v>
      </c>
      <c r="W19" s="5">
        <f t="shared" si="70"/>
        <v>4.0311705131931809E-2</v>
      </c>
      <c r="X19" s="5">
        <f t="shared" si="71"/>
        <v>2.2306930136846894E-2</v>
      </c>
      <c r="Y19" s="5">
        <f t="shared" si="72"/>
        <v>6.1718938767490721E-3</v>
      </c>
      <c r="Z19" s="5">
        <f t="shared" si="73"/>
        <v>5.5668496408261114E-3</v>
      </c>
      <c r="AA19" s="5">
        <f t="shared" si="74"/>
        <v>5.9597131302028808E-3</v>
      </c>
      <c r="AB19" s="5">
        <f t="shared" si="75"/>
        <v>3.1901508829904174E-3</v>
      </c>
      <c r="AC19" s="5">
        <f t="shared" si="76"/>
        <v>4.2151239867100205E-5</v>
      </c>
      <c r="AD19" s="5">
        <f t="shared" si="77"/>
        <v>1.0789145292057354E-2</v>
      </c>
      <c r="AE19" s="5">
        <f t="shared" si="78"/>
        <v>5.970293478743764E-3</v>
      </c>
      <c r="AF19" s="5">
        <f t="shared" si="79"/>
        <v>1.6518641309136253E-3</v>
      </c>
      <c r="AG19" s="5">
        <f t="shared" si="80"/>
        <v>3.0469245961570115E-4</v>
      </c>
      <c r="AH19" s="5">
        <f t="shared" si="81"/>
        <v>7.7011953236551408E-4</v>
      </c>
      <c r="AI19" s="5">
        <f t="shared" si="82"/>
        <v>8.2446837708793485E-4</v>
      </c>
      <c r="AJ19" s="5">
        <f t="shared" si="83"/>
        <v>4.41326363149163E-4</v>
      </c>
      <c r="AK19" s="5">
        <f t="shared" si="84"/>
        <v>1.5749054317757343E-4</v>
      </c>
      <c r="AL19" s="5">
        <f t="shared" si="85"/>
        <v>9.9883752047063207E-7</v>
      </c>
      <c r="AM19" s="5">
        <f t="shared" si="86"/>
        <v>2.3101112840977966E-3</v>
      </c>
      <c r="AN19" s="5">
        <f t="shared" si="87"/>
        <v>1.2783257580908419E-3</v>
      </c>
      <c r="AO19" s="5">
        <f t="shared" si="88"/>
        <v>3.5368788400960574E-4</v>
      </c>
      <c r="AP19" s="5">
        <f t="shared" si="89"/>
        <v>6.5239040728825291E-5</v>
      </c>
      <c r="AQ19" s="5">
        <f t="shared" si="90"/>
        <v>9.0251870949763702E-6</v>
      </c>
      <c r="AR19" s="5">
        <f t="shared" si="91"/>
        <v>8.523084076585415E-5</v>
      </c>
      <c r="AS19" s="5">
        <f t="shared" si="92"/>
        <v>9.1245748238875167E-5</v>
      </c>
      <c r="AT19" s="5">
        <f t="shared" si="93"/>
        <v>4.8842569760309873E-5</v>
      </c>
      <c r="AU19" s="5">
        <f t="shared" si="94"/>
        <v>1.7429828544232784E-5</v>
      </c>
      <c r="AV19" s="5">
        <f t="shared" si="95"/>
        <v>4.6649714261383371E-6</v>
      </c>
      <c r="AW19" s="5">
        <f t="shared" si="96"/>
        <v>1.6436784070183937E-8</v>
      </c>
      <c r="AX19" s="5">
        <f t="shared" si="97"/>
        <v>4.1219006081700627E-4</v>
      </c>
      <c r="AY19" s="5">
        <f t="shared" si="98"/>
        <v>2.2808995202895318E-4</v>
      </c>
      <c r="AZ19" s="5">
        <f t="shared" si="99"/>
        <v>6.3108055193580845E-5</v>
      </c>
      <c r="BA19" s="5">
        <f t="shared" si="100"/>
        <v>1.1640514615363978E-5</v>
      </c>
      <c r="BB19" s="5">
        <f t="shared" si="101"/>
        <v>1.6103520393893212E-6</v>
      </c>
      <c r="BC19" s="5">
        <f t="shared" si="102"/>
        <v>1.7822124031132528E-7</v>
      </c>
      <c r="BD19" s="5">
        <f t="shared" si="103"/>
        <v>7.8605721929741943E-6</v>
      </c>
      <c r="BE19" s="5">
        <f t="shared" si="104"/>
        <v>8.415308178221962E-6</v>
      </c>
      <c r="BF19" s="5">
        <f t="shared" si="105"/>
        <v>4.504596484575655E-6</v>
      </c>
      <c r="BG19" s="5">
        <f t="shared" si="106"/>
        <v>1.6074982289508694E-6</v>
      </c>
      <c r="BH19" s="5">
        <f t="shared" si="107"/>
        <v>4.3023563235824544E-7</v>
      </c>
      <c r="BI19" s="5">
        <f t="shared" si="108"/>
        <v>9.2119640826730505E-8</v>
      </c>
      <c r="BJ19" s="8">
        <f t="shared" si="109"/>
        <v>0.47874535488893499</v>
      </c>
      <c r="BK19" s="8">
        <f t="shared" si="110"/>
        <v>0.33260421805207935</v>
      </c>
      <c r="BL19" s="8">
        <f t="shared" si="111"/>
        <v>0.18318345004164299</v>
      </c>
      <c r="BM19" s="8">
        <f t="shared" si="112"/>
        <v>0.22271635547975244</v>
      </c>
      <c r="BN19" s="8">
        <f t="shared" si="113"/>
        <v>0.77715544362848588</v>
      </c>
    </row>
    <row r="20" spans="1:66" x14ac:dyDescent="0.25">
      <c r="A20" t="s">
        <v>70</v>
      </c>
      <c r="B20" t="s">
        <v>88</v>
      </c>
      <c r="C20" t="s">
        <v>72</v>
      </c>
      <c r="D20" s="7" t="s">
        <v>505</v>
      </c>
      <c r="E20">
        <f>VLOOKUP(A20,home!$A$2:$E$405,3,FALSE)</f>
        <v>1.3243</v>
      </c>
      <c r="F20">
        <f>VLOOKUP(B20,home!$B$2:$E$405,3,FALSE)</f>
        <v>1.2476</v>
      </c>
      <c r="G20">
        <f>VLOOKUP(C20,away!$B$2:$E$405,4,FALSE)</f>
        <v>1.1163000000000001</v>
      </c>
      <c r="H20">
        <f>VLOOKUP(A20,away!$A$2:$E$405,3,FALSE)</f>
        <v>1.1069</v>
      </c>
      <c r="I20">
        <f>VLOOKUP(C20,away!$B$2:$E$405,3,FALSE)</f>
        <v>0.90339999999999998</v>
      </c>
      <c r="J20">
        <f>VLOOKUP(B20,home!$B$2:$E$405,4,FALSE)</f>
        <v>1.2568999999999999</v>
      </c>
      <c r="K20" s="3">
        <f t="shared" si="58"/>
        <v>1.8443471538840002</v>
      </c>
      <c r="L20" s="3">
        <f t="shared" si="59"/>
        <v>1.256866641874</v>
      </c>
      <c r="M20" s="5">
        <f t="shared" si="60"/>
        <v>4.4994555034866622E-2</v>
      </c>
      <c r="N20" s="5">
        <f t="shared" si="61"/>
        <v>8.2985579518833272E-2</v>
      </c>
      <c r="O20" s="5">
        <f t="shared" si="62"/>
        <v>5.6552155289287698E-2</v>
      </c>
      <c r="P20" s="5">
        <f t="shared" si="63"/>
        <v>0.10430180665380377</v>
      </c>
      <c r="Q20" s="5">
        <f t="shared" si="64"/>
        <v>7.652710869948727E-2</v>
      </c>
      <c r="R20" s="5">
        <f t="shared" si="65"/>
        <v>3.5539258754591997E-2</v>
      </c>
      <c r="S20" s="5">
        <f t="shared" si="66"/>
        <v>6.0445463138913968E-2</v>
      </c>
      <c r="T20" s="5">
        <f t="shared" si="67"/>
        <v>9.6184370123451143E-2</v>
      </c>
      <c r="U20" s="5">
        <f t="shared" si="68"/>
        <v>6.554673073517879E-2</v>
      </c>
      <c r="V20" s="5">
        <f t="shared" si="69"/>
        <v>1.5568725802313856E-2</v>
      </c>
      <c r="W20" s="5">
        <f t="shared" si="70"/>
        <v>4.7047518374956958E-2</v>
      </c>
      <c r="X20" s="5">
        <f t="shared" si="71"/>
        <v>5.9132456428437466E-2</v>
      </c>
      <c r="Y20" s="5">
        <f t="shared" si="72"/>
        <v>3.7160805968485415E-2</v>
      </c>
      <c r="Z20" s="5">
        <f t="shared" si="73"/>
        <v>1.4889369601858405E-2</v>
      </c>
      <c r="AA20" s="5">
        <f t="shared" si="74"/>
        <v>2.7461166448314499E-2</v>
      </c>
      <c r="AB20" s="5">
        <f t="shared" si="75"/>
        <v>2.5323962090641826E-2</v>
      </c>
      <c r="AC20" s="5">
        <f t="shared" si="76"/>
        <v>2.2556149116552755E-3</v>
      </c>
      <c r="AD20" s="5">
        <f t="shared" si="77"/>
        <v>2.1692989153039275E-2</v>
      </c>
      <c r="AE20" s="5">
        <f t="shared" si="78"/>
        <v>2.7265194428989583E-2</v>
      </c>
      <c r="AF20" s="5">
        <f t="shared" si="79"/>
        <v>1.7134356681002917E-2</v>
      </c>
      <c r="AG20" s="5">
        <f t="shared" si="80"/>
        <v>7.1785337807744928E-3</v>
      </c>
      <c r="AH20" s="5">
        <f t="shared" si="81"/>
        <v>4.6784879927771455E-3</v>
      </c>
      <c r="AI20" s="5">
        <f t="shared" si="82"/>
        <v>8.6287560139589985E-3</v>
      </c>
      <c r="AJ20" s="5">
        <f t="shared" si="83"/>
        <v>7.9572107979523649E-3</v>
      </c>
      <c r="AK20" s="5">
        <f t="shared" si="84"/>
        <v>4.8919530293528267E-3</v>
      </c>
      <c r="AL20" s="5">
        <f t="shared" si="85"/>
        <v>2.0914949394974263E-4</v>
      </c>
      <c r="AM20" s="5">
        <f t="shared" si="86"/>
        <v>8.0018805607288933E-3</v>
      </c>
      <c r="AN20" s="5">
        <f t="shared" si="87"/>
        <v>1.0057296749040164E-2</v>
      </c>
      <c r="AO20" s="5">
        <f t="shared" si="88"/>
        <v>6.3203403956482041E-3</v>
      </c>
      <c r="AP20" s="5">
        <f t="shared" si="89"/>
        <v>2.6479416695263163E-3</v>
      </c>
      <c r="AQ20" s="5">
        <f t="shared" si="90"/>
        <v>8.3202738851394329E-4</v>
      </c>
      <c r="AR20" s="5">
        <f t="shared" si="91"/>
        <v>1.1760470985059275E-3</v>
      </c>
      <c r="AS20" s="5">
        <f t="shared" si="92"/>
        <v>2.1690391189629443E-3</v>
      </c>
      <c r="AT20" s="5">
        <f t="shared" si="93"/>
        <v>2.0002305628611826E-3</v>
      </c>
      <c r="AU20" s="5">
        <f t="shared" si="94"/>
        <v>1.2297065152416049E-3</v>
      </c>
      <c r="AV20" s="5">
        <f t="shared" si="95"/>
        <v>5.6700142787461673E-4</v>
      </c>
      <c r="AW20" s="5">
        <f t="shared" si="96"/>
        <v>1.3467475282276209E-5</v>
      </c>
      <c r="AX20" s="5">
        <f t="shared" si="97"/>
        <v>2.4597076063166737E-3</v>
      </c>
      <c r="AY20" s="5">
        <f t="shared" si="98"/>
        <v>3.0915244391431728E-3</v>
      </c>
      <c r="AZ20" s="5">
        <f t="shared" si="99"/>
        <v>1.9428169700486406E-3</v>
      </c>
      <c r="BA20" s="5">
        <f t="shared" si="100"/>
        <v>8.1395394697361841E-4</v>
      </c>
      <c r="BB20" s="5">
        <f t="shared" si="101"/>
        <v>2.5575789099320479E-4</v>
      </c>
      <c r="BC20" s="5">
        <f t="shared" si="102"/>
        <v>6.4290712317081129E-5</v>
      </c>
      <c r="BD20" s="5">
        <f t="shared" si="103"/>
        <v>2.4635572789746802E-4</v>
      </c>
      <c r="BE20" s="5">
        <f t="shared" si="104"/>
        <v>4.5436548559071638E-4</v>
      </c>
      <c r="BF20" s="5">
        <f t="shared" si="105"/>
        <v>4.1900384508617973E-4</v>
      </c>
      <c r="BG20" s="5">
        <f t="shared" si="106"/>
        <v>2.5759618305038276E-4</v>
      </c>
      <c r="BH20" s="5">
        <f t="shared" si="107"/>
        <v>1.1877419676508888E-4</v>
      </c>
      <c r="BI20" s="5">
        <f t="shared" si="108"/>
        <v>4.3812170351709965E-5</v>
      </c>
      <c r="BJ20" s="8">
        <f t="shared" si="109"/>
        <v>0.5087964514867076</v>
      </c>
      <c r="BK20" s="8">
        <f t="shared" si="110"/>
        <v>0.2308668394746464</v>
      </c>
      <c r="BL20" s="8">
        <f t="shared" si="111"/>
        <v>0.24526161348424394</v>
      </c>
      <c r="BM20" s="8">
        <f t="shared" si="112"/>
        <v>0.59583575313272497</v>
      </c>
      <c r="BN20" s="8">
        <f t="shared" si="113"/>
        <v>0.40090046395087064</v>
      </c>
    </row>
    <row r="21" spans="1:66" x14ac:dyDescent="0.25">
      <c r="A21" t="s">
        <v>70</v>
      </c>
      <c r="B21" t="s">
        <v>85</v>
      </c>
      <c r="C21" t="s">
        <v>344</v>
      </c>
      <c r="D21" s="7" t="s">
        <v>505</v>
      </c>
      <c r="E21">
        <f>VLOOKUP(A21,home!$A$2:$E$405,3,FALSE)</f>
        <v>1.3243</v>
      </c>
      <c r="F21">
        <f>VLOOKUP(B21,home!$B$2:$E$405,3,FALSE)</f>
        <v>1.1491</v>
      </c>
      <c r="G21">
        <f>VLOOKUP(C21,away!$B$2:$E$405,4,FALSE)</f>
        <v>1.1819</v>
      </c>
      <c r="H21">
        <f>VLOOKUP(A21,away!$A$2:$E$405,3,FALSE)</f>
        <v>1.1069</v>
      </c>
      <c r="I21">
        <f>VLOOKUP(C21,away!$B$2:$E$405,3,FALSE)</f>
        <v>0.90339999999999998</v>
      </c>
      <c r="J21">
        <f>VLOOKUP(B21,home!$B$2:$E$405,4,FALSE)</f>
        <v>0.90339999999999998</v>
      </c>
      <c r="K21" s="3">
        <f t="shared" si="58"/>
        <v>1.7985600243469999</v>
      </c>
      <c r="L21" s="3">
        <f t="shared" si="59"/>
        <v>0.90337602376399995</v>
      </c>
      <c r="M21" s="5">
        <f t="shared" si="60"/>
        <v>6.7075525505133626E-2</v>
      </c>
      <c r="N21" s="5">
        <f t="shared" si="61"/>
        <v>0.12063935878560093</v>
      </c>
      <c r="O21" s="5">
        <f t="shared" si="62"/>
        <v>6.0594421522708372E-2</v>
      </c>
      <c r="P21" s="5">
        <f t="shared" si="63"/>
        <v>0.10898270424917475</v>
      </c>
      <c r="Q21" s="5">
        <f t="shared" si="64"/>
        <v>0.10848856403731846</v>
      </c>
      <c r="R21" s="5">
        <f t="shared" si="65"/>
        <v>2.7369773788732007E-2</v>
      </c>
      <c r="S21" s="5">
        <f t="shared" si="66"/>
        <v>4.4268120659576748E-2</v>
      </c>
      <c r="T21" s="5">
        <f t="shared" si="67"/>
        <v>9.8005967603898833E-2</v>
      </c>
      <c r="U21" s="5">
        <f t="shared" si="68"/>
        <v>4.9226181011833722E-2</v>
      </c>
      <c r="V21" s="5">
        <f t="shared" si="69"/>
        <v>7.9917533509632245E-3</v>
      </c>
      <c r="W21" s="5">
        <f t="shared" si="70"/>
        <v>6.5041064792110193E-2</v>
      </c>
      <c r="X21" s="5">
        <f t="shared" si="71"/>
        <v>5.875653849327319E-2</v>
      </c>
      <c r="Y21" s="5">
        <f t="shared" si="72"/>
        <v>2.6539624057094764E-2</v>
      </c>
      <c r="Z21" s="5">
        <f t="shared" si="73"/>
        <v>8.2417324721949584E-3</v>
      </c>
      <c r="AA21" s="5">
        <f t="shared" si="74"/>
        <v>1.4823250555852424E-2</v>
      </c>
      <c r="AB21" s="5">
        <f t="shared" si="75"/>
        <v>1.333025294031781E-2</v>
      </c>
      <c r="AC21" s="5">
        <f t="shared" si="76"/>
        <v>8.1155056680632786E-4</v>
      </c>
      <c r="AD21" s="5">
        <f t="shared" si="77"/>
        <v>2.9245064769013118E-2</v>
      </c>
      <c r="AE21" s="5">
        <f t="shared" si="78"/>
        <v>2.6419290325751712E-2</v>
      </c>
      <c r="AF21" s="5">
        <f t="shared" si="79"/>
        <v>1.1933276722572142E-2</v>
      </c>
      <c r="AG21" s="5">
        <f t="shared" si="80"/>
        <v>3.5934120253709075E-3</v>
      </c>
      <c r="AH21" s="5">
        <f t="shared" si="81"/>
        <v>1.8613458774145303E-3</v>
      </c>
      <c r="AI21" s="5">
        <f t="shared" si="82"/>
        <v>3.3477422866008658E-3</v>
      </c>
      <c r="AJ21" s="5">
        <f t="shared" si="83"/>
        <v>3.0105577242481676E-3</v>
      </c>
      <c r="AK21" s="5">
        <f t="shared" si="84"/>
        <v>1.8048895912739444E-3</v>
      </c>
      <c r="AL21" s="5">
        <f t="shared" si="85"/>
        <v>5.2743515456310488E-5</v>
      </c>
      <c r="AM21" s="5">
        <f t="shared" si="86"/>
        <v>1.0519800880597152E-2</v>
      </c>
      <c r="AN21" s="5">
        <f t="shared" si="87"/>
        <v>9.5033358903028799E-3</v>
      </c>
      <c r="AO21" s="5">
        <f t="shared" si="88"/>
        <v>4.2925428945377632E-3</v>
      </c>
      <c r="AP21" s="5">
        <f t="shared" si="89"/>
        <v>1.2925934439679788E-3</v>
      </c>
      <c r="AQ21" s="5">
        <f t="shared" si="90"/>
        <v>2.9192448143880179E-4</v>
      </c>
      <c r="AR21" s="5">
        <f t="shared" si="91"/>
        <v>3.3629904751765049E-4</v>
      </c>
      <c r="AS21" s="5">
        <f t="shared" si="92"/>
        <v>6.0485402309121833E-4</v>
      </c>
      <c r="AT21" s="5">
        <f t="shared" si="93"/>
        <v>5.4393313324866137E-4</v>
      </c>
      <c r="AU21" s="5">
        <f t="shared" si="94"/>
        <v>3.2609879645961748E-4</v>
      </c>
      <c r="AV21" s="5">
        <f t="shared" si="95"/>
        <v>1.466270648249842E-4</v>
      </c>
      <c r="AW21" s="5">
        <f t="shared" si="96"/>
        <v>2.3804555067460366E-6</v>
      </c>
      <c r="AX21" s="5">
        <f t="shared" si="97"/>
        <v>3.1534155546554029E-3</v>
      </c>
      <c r="AY21" s="5">
        <f t="shared" si="98"/>
        <v>2.8487200050401466E-3</v>
      </c>
      <c r="AZ21" s="5">
        <f t="shared" si="99"/>
        <v>1.2867326754850644E-3</v>
      </c>
      <c r="BA21" s="5">
        <f t="shared" si="100"/>
        <v>3.8746781600897036E-4</v>
      </c>
      <c r="BB21" s="5">
        <f t="shared" si="101"/>
        <v>8.7507283740676165E-5</v>
      </c>
      <c r="BC21" s="5">
        <f t="shared" si="102"/>
        <v>1.5810396407208036E-5</v>
      </c>
      <c r="BD21" s="5">
        <f t="shared" si="103"/>
        <v>5.063408272368591E-5</v>
      </c>
      <c r="BE21" s="5">
        <f t="shared" si="104"/>
        <v>9.1068437056300537E-5</v>
      </c>
      <c r="BF21" s="5">
        <f t="shared" si="105"/>
        <v>8.1896025184611575E-5</v>
      </c>
      <c r="BG21" s="5">
        <f t="shared" si="106"/>
        <v>4.9098305683319176E-5</v>
      </c>
      <c r="BH21" s="5">
        <f t="shared" si="107"/>
        <v>2.2076562466296741E-5</v>
      </c>
      <c r="BI21" s="5">
        <f t="shared" si="108"/>
        <v>7.9412045453761362E-6</v>
      </c>
      <c r="BJ21" s="8">
        <f t="shared" si="109"/>
        <v>0.58234201293418608</v>
      </c>
      <c r="BK21" s="8">
        <f t="shared" si="110"/>
        <v>0.23203111785215111</v>
      </c>
      <c r="BL21" s="8">
        <f t="shared" si="111"/>
        <v>0.17762894198178353</v>
      </c>
      <c r="BM21" s="8">
        <f t="shared" si="112"/>
        <v>0.50424711780211451</v>
      </c>
      <c r="BN21" s="8">
        <f t="shared" si="113"/>
        <v>0.49315034788866813</v>
      </c>
    </row>
    <row r="22" spans="1:66" x14ac:dyDescent="0.25">
      <c r="A22" t="s">
        <v>89</v>
      </c>
      <c r="B22" t="s">
        <v>87</v>
      </c>
      <c r="C22" t="s">
        <v>122</v>
      </c>
      <c r="D22" s="7" t="s">
        <v>505</v>
      </c>
      <c r="E22">
        <f>VLOOKUP(A22,home!$A$2:$E$405,3,FALSE)</f>
        <v>1.4149</v>
      </c>
      <c r="F22">
        <f>VLOOKUP(B22,home!$B$2:$E$405,3,FALSE)</f>
        <v>1.3828</v>
      </c>
      <c r="G22">
        <f>VLOOKUP(C22,away!$B$2:$E$405,4,FALSE)</f>
        <v>1.2599</v>
      </c>
      <c r="H22">
        <f>VLOOKUP(A22,away!$A$2:$E$405,3,FALSE)</f>
        <v>1.1467000000000001</v>
      </c>
      <c r="I22">
        <f>VLOOKUP(C22,away!$B$2:$E$405,3,FALSE)</f>
        <v>0.94789999999999996</v>
      </c>
      <c r="J22">
        <f>VLOOKUP(B22,home!$B$2:$E$405,4,FALSE)</f>
        <v>0.91</v>
      </c>
      <c r="K22" s="3">
        <f t="shared" si="58"/>
        <v>2.4650242348280003</v>
      </c>
      <c r="L22" s="3">
        <f t="shared" si="59"/>
        <v>0.98913080629999994</v>
      </c>
      <c r="M22" s="5">
        <f t="shared" si="60"/>
        <v>3.161400560829037E-2</v>
      </c>
      <c r="N22" s="5">
        <f t="shared" si="61"/>
        <v>7.7929289984424069E-2</v>
      </c>
      <c r="O22" s="5">
        <f t="shared" si="62"/>
        <v>3.127038685770097E-2</v>
      </c>
      <c r="P22" s="5">
        <f t="shared" si="63"/>
        <v>7.70822614366799E-2</v>
      </c>
      <c r="Q22" s="5">
        <f t="shared" si="64"/>
        <v>9.6048794207272165E-2</v>
      </c>
      <c r="R22" s="5">
        <f t="shared" si="65"/>
        <v>1.5465251482935342E-2</v>
      </c>
      <c r="S22" s="5">
        <f t="shared" si="66"/>
        <v>4.6986097726845324E-2</v>
      </c>
      <c r="T22" s="5">
        <f t="shared" si="67"/>
        <v>9.5004821258381889E-2</v>
      </c>
      <c r="U22" s="5">
        <f t="shared" si="68"/>
        <v>3.8122219703145291E-2</v>
      </c>
      <c r="V22" s="5">
        <f t="shared" si="69"/>
        <v>1.2729219917925352E-2</v>
      </c>
      <c r="W22" s="5">
        <f t="shared" si="70"/>
        <v>7.892086848231103E-2</v>
      </c>
      <c r="X22" s="5">
        <f t="shared" si="71"/>
        <v>7.8063062275804562E-2</v>
      </c>
      <c r="Y22" s="5">
        <f t="shared" si="72"/>
        <v>3.8607289865556838E-2</v>
      </c>
      <c r="Z22" s="5">
        <f t="shared" si="73"/>
        <v>5.0990522229827015E-3</v>
      </c>
      <c r="AA22" s="5">
        <f t="shared" si="74"/>
        <v>1.2569287304305949E-2</v>
      </c>
      <c r="AB22" s="5">
        <f t="shared" si="75"/>
        <v>1.5491798909815037E-2</v>
      </c>
      <c r="AC22" s="5">
        <f t="shared" si="76"/>
        <v>1.9397989884529382E-3</v>
      </c>
      <c r="AD22" s="5">
        <f t="shared" si="77"/>
        <v>4.8635463360642499E-2</v>
      </c>
      <c r="AE22" s="5">
        <f t="shared" si="78"/>
        <v>4.810683508868642E-2</v>
      </c>
      <c r="AF22" s="5">
        <f t="shared" si="79"/>
        <v>2.3791976289906761E-2</v>
      </c>
      <c r="AG22" s="5">
        <f t="shared" si="80"/>
        <v>7.8444588970353196E-3</v>
      </c>
      <c r="AH22" s="5">
        <f t="shared" si="81"/>
        <v>1.2609074091711715E-3</v>
      </c>
      <c r="AI22" s="5">
        <f t="shared" si="82"/>
        <v>3.1081673214811236E-3</v>
      </c>
      <c r="AJ22" s="5">
        <f t="shared" si="83"/>
        <v>3.8308538866757011E-3</v>
      </c>
      <c r="AK22" s="5">
        <f t="shared" si="84"/>
        <v>3.1477158902468798E-3</v>
      </c>
      <c r="AL22" s="5">
        <f t="shared" si="85"/>
        <v>1.8918715282738595E-4</v>
      </c>
      <c r="AM22" s="5">
        <f t="shared" si="86"/>
        <v>2.3977519171214608E-2</v>
      </c>
      <c r="AN22" s="5">
        <f t="shared" si="87"/>
        <v>2.3716902870897213E-2</v>
      </c>
      <c r="AO22" s="5">
        <f t="shared" si="88"/>
        <v>1.1729559629814671E-2</v>
      </c>
      <c r="AP22" s="5">
        <f t="shared" si="89"/>
        <v>3.8673562580608385E-3</v>
      </c>
      <c r="AQ22" s="5">
        <f t="shared" si="90"/>
        <v>9.5633030344626684E-4</v>
      </c>
      <c r="AR22" s="5">
        <f t="shared" si="91"/>
        <v>2.4944047246062506E-4</v>
      </c>
      <c r="AS22" s="5">
        <f t="shared" si="92"/>
        <v>6.1487680976238712E-4</v>
      </c>
      <c r="AT22" s="5">
        <f t="shared" si="93"/>
        <v>7.5784311874900522E-4</v>
      </c>
      <c r="AU22" s="5">
        <f t="shared" si="94"/>
        <v>6.2270055130464387E-4</v>
      </c>
      <c r="AV22" s="5">
        <f t="shared" si="95"/>
        <v>3.8374298750167593E-4</v>
      </c>
      <c r="AW22" s="5">
        <f t="shared" si="96"/>
        <v>1.2813390505347445E-5</v>
      </c>
      <c r="AX22" s="5">
        <f t="shared" si="97"/>
        <v>9.8508609746828322E-3</v>
      </c>
      <c r="AY22" s="5">
        <f t="shared" si="98"/>
        <v>9.7437900586372344E-3</v>
      </c>
      <c r="AZ22" s="5">
        <f t="shared" si="99"/>
        <v>4.8189414585588855E-3</v>
      </c>
      <c r="BA22" s="5">
        <f t="shared" si="100"/>
        <v>1.5888544834722828E-3</v>
      </c>
      <c r="BB22" s="5">
        <f t="shared" si="101"/>
        <v>3.9289622908257718E-4</v>
      </c>
      <c r="BC22" s="5">
        <f t="shared" si="102"/>
        <v>7.7725152772935841E-5</v>
      </c>
      <c r="BD22" s="5">
        <f t="shared" si="103"/>
        <v>4.1121542608138483E-5</v>
      </c>
      <c r="BE22" s="5">
        <f t="shared" si="104"/>
        <v>1.0136559910257358E-4</v>
      </c>
      <c r="BF22" s="5">
        <f t="shared" si="105"/>
        <v>1.2493432918285165E-4</v>
      </c>
      <c r="BG22" s="5">
        <f t="shared" si="106"/>
        <v>1.0265538306590278E-4</v>
      </c>
      <c r="BH22" s="5">
        <f t="shared" si="107"/>
        <v>6.3262001773250565E-5</v>
      </c>
      <c r="BI22" s="5">
        <f t="shared" si="108"/>
        <v>3.1188473502958922E-5</v>
      </c>
      <c r="BJ22" s="8">
        <f t="shared" si="109"/>
        <v>0.68367359630066171</v>
      </c>
      <c r="BK22" s="8">
        <f t="shared" si="110"/>
        <v>0.18028436088965852</v>
      </c>
      <c r="BL22" s="8">
        <f t="shared" si="111"/>
        <v>0.12735972003449147</v>
      </c>
      <c r="BM22" s="8">
        <f t="shared" si="112"/>
        <v>0.65727576320235959</v>
      </c>
      <c r="BN22" s="8">
        <f t="shared" si="113"/>
        <v>0.32940998957730283</v>
      </c>
    </row>
    <row r="23" spans="1:66" x14ac:dyDescent="0.25">
      <c r="A23" t="s">
        <v>89</v>
      </c>
      <c r="B23" t="s">
        <v>101</v>
      </c>
      <c r="C23" t="s">
        <v>96</v>
      </c>
      <c r="D23" s="7" t="s">
        <v>505</v>
      </c>
      <c r="E23">
        <f>VLOOKUP(A23,home!$A$2:$E$405,3,FALSE)</f>
        <v>1.4149</v>
      </c>
      <c r="F23">
        <f>VLOOKUP(B23,home!$B$2:$E$405,3,FALSE)</f>
        <v>0.91930000000000001</v>
      </c>
      <c r="G23">
        <f>VLOOKUP(C23,away!$B$2:$E$405,4,FALSE)</f>
        <v>1.4135</v>
      </c>
      <c r="H23">
        <f>VLOOKUP(A23,away!$A$2:$E$405,3,FALSE)</f>
        <v>1.1467000000000001</v>
      </c>
      <c r="I23">
        <f>VLOOKUP(C23,away!$B$2:$E$405,3,FALSE)</f>
        <v>1.0995999999999999</v>
      </c>
      <c r="J23">
        <f>VLOOKUP(B23,home!$B$2:$E$405,4,FALSE)</f>
        <v>1.3354999999999999</v>
      </c>
      <c r="K23" s="3">
        <f t="shared" si="58"/>
        <v>1.8385642851949999</v>
      </c>
      <c r="L23" s="3">
        <f t="shared" si="59"/>
        <v>1.6839470678599999</v>
      </c>
      <c r="M23" s="5">
        <f t="shared" si="60"/>
        <v>2.9525193798121602E-2</v>
      </c>
      <c r="N23" s="5">
        <f t="shared" si="61"/>
        <v>5.4283966830687286E-2</v>
      </c>
      <c r="O23" s="5">
        <f t="shared" si="62"/>
        <v>4.9718863524345132E-2</v>
      </c>
      <c r="P23" s="5">
        <f t="shared" si="63"/>
        <v>9.141132677634535E-2</v>
      </c>
      <c r="Q23" s="5">
        <f t="shared" si="64"/>
        <v>4.9902281336805833E-2</v>
      </c>
      <c r="R23" s="5">
        <f t="shared" si="65"/>
        <v>4.1861967224576246E-2</v>
      </c>
      <c r="S23" s="5">
        <f t="shared" si="66"/>
        <v>7.0753393865474024E-2</v>
      </c>
      <c r="T23" s="5">
        <f t="shared" si="67"/>
        <v>8.4032800336638985E-2</v>
      </c>
      <c r="U23" s="5">
        <f t="shared" si="68"/>
        <v>7.696591784710953E-2</v>
      </c>
      <c r="V23" s="5">
        <f t="shared" si="69"/>
        <v>2.4339520762411051E-2</v>
      </c>
      <c r="W23" s="5">
        <f t="shared" si="70"/>
        <v>3.0582850738534732E-2</v>
      </c>
      <c r="X23" s="5">
        <f t="shared" si="71"/>
        <v>5.1499901827955601E-2</v>
      </c>
      <c r="Y23" s="5">
        <f t="shared" si="72"/>
        <v>4.3361554339131844E-2</v>
      </c>
      <c r="Z23" s="5">
        <f t="shared" si="73"/>
        <v>2.3497778987558872E-2</v>
      </c>
      <c r="AA23" s="5">
        <f t="shared" si="74"/>
        <v>4.3202177227931265E-2</v>
      </c>
      <c r="AB23" s="5">
        <f t="shared" si="75"/>
        <v>3.971499004696958E-2</v>
      </c>
      <c r="AC23" s="5">
        <f t="shared" si="76"/>
        <v>4.7097656267838534E-3</v>
      </c>
      <c r="AD23" s="5">
        <f t="shared" si="77"/>
        <v>1.4057134276829876E-2</v>
      </c>
      <c r="AE23" s="5">
        <f t="shared" si="78"/>
        <v>2.3671470047981969E-2</v>
      </c>
      <c r="AF23" s="5">
        <f t="shared" si="79"/>
        <v>1.9930751289617528E-2</v>
      </c>
      <c r="AG23" s="5">
        <f t="shared" si="80"/>
        <v>1.1187443398132787E-2</v>
      </c>
      <c r="AH23" s="5">
        <f t="shared" si="81"/>
        <v>9.8922540068305167E-3</v>
      </c>
      <c r="AI23" s="5">
        <f t="shared" si="82"/>
        <v>1.8187544917035722E-2</v>
      </c>
      <c r="AJ23" s="5">
        <f t="shared" si="83"/>
        <v>1.6719485259920869E-2</v>
      </c>
      <c r="AK23" s="5">
        <f t="shared" si="84"/>
        <v>1.0246616155244916E-2</v>
      </c>
      <c r="AL23" s="5">
        <f t="shared" si="85"/>
        <v>5.8326584095421254E-4</v>
      </c>
      <c r="AM23" s="5">
        <f t="shared" si="86"/>
        <v>5.1689890067139676E-3</v>
      </c>
      <c r="AN23" s="5">
        <f t="shared" si="87"/>
        <v>8.7043038816565603E-3</v>
      </c>
      <c r="AO23" s="5">
        <f t="shared" si="88"/>
        <v>7.3287934996389909E-3</v>
      </c>
      <c r="AP23" s="5">
        <f t="shared" si="89"/>
        <v>4.1137667748895037E-3</v>
      </c>
      <c r="AQ23" s="5">
        <f t="shared" si="90"/>
        <v>1.7318413746087663E-3</v>
      </c>
      <c r="AR23" s="5">
        <f t="shared" si="91"/>
        <v>3.3316064258657151E-3</v>
      </c>
      <c r="AS23" s="5">
        <f t="shared" si="92"/>
        <v>6.1253725869228667E-3</v>
      </c>
      <c r="AT23" s="5">
        <f t="shared" si="93"/>
        <v>5.6309456359144444E-3</v>
      </c>
      <c r="AU23" s="5">
        <f t="shared" si="94"/>
        <v>3.4509518460223145E-3</v>
      </c>
      <c r="AV23" s="5">
        <f t="shared" si="95"/>
        <v>1.586199203506096E-3</v>
      </c>
      <c r="AW23" s="5">
        <f t="shared" si="96"/>
        <v>5.0161590385693509E-5</v>
      </c>
      <c r="AX23" s="5">
        <f t="shared" si="97"/>
        <v>1.5839197630516464E-3</v>
      </c>
      <c r="AY23" s="5">
        <f t="shared" si="98"/>
        <v>2.667237040716326E-3</v>
      </c>
      <c r="AZ23" s="5">
        <f t="shared" si="99"/>
        <v>2.2457429970009204E-3</v>
      </c>
      <c r="BA23" s="5">
        <f t="shared" si="100"/>
        <v>1.2605707783222766E-3</v>
      </c>
      <c r="BB23" s="5">
        <f t="shared" si="101"/>
        <v>5.3068361649644873E-4</v>
      </c>
      <c r="BC23" s="5">
        <f t="shared" si="102"/>
        <v>1.7872862399210702E-4</v>
      </c>
      <c r="BD23" s="5">
        <f t="shared" si="103"/>
        <v>9.3504147868335094E-4</v>
      </c>
      <c r="BE23" s="5">
        <f t="shared" si="104"/>
        <v>1.7191338678831307E-3</v>
      </c>
      <c r="BF23" s="5">
        <f t="shared" si="105"/>
        <v>1.580369065479532E-3</v>
      </c>
      <c r="BG23" s="5">
        <f t="shared" si="106"/>
        <v>9.6853670707255522E-4</v>
      </c>
      <c r="BH23" s="5">
        <f t="shared" si="107"/>
        <v>4.4517924963099304E-4</v>
      </c>
      <c r="BI23" s="5">
        <f t="shared" si="108"/>
        <v>1.6369813377629055E-4</v>
      </c>
      <c r="BJ23" s="8">
        <f t="shared" si="109"/>
        <v>0.41802473177940386</v>
      </c>
      <c r="BK23" s="8">
        <f t="shared" si="110"/>
        <v>0.22398970371080645</v>
      </c>
      <c r="BL23" s="8">
        <f t="shared" si="111"/>
        <v>0.33244685041072103</v>
      </c>
      <c r="BM23" s="8">
        <f t="shared" si="112"/>
        <v>0.67863838994727832</v>
      </c>
      <c r="BN23" s="8">
        <f t="shared" si="113"/>
        <v>0.31670359949088145</v>
      </c>
    </row>
    <row r="24" spans="1:66" x14ac:dyDescent="0.25">
      <c r="A24" t="s">
        <v>89</v>
      </c>
      <c r="B24" t="s">
        <v>115</v>
      </c>
      <c r="C24" t="s">
        <v>330</v>
      </c>
      <c r="D24" s="7" t="s">
        <v>505</v>
      </c>
      <c r="E24">
        <f>VLOOKUP(A24,home!$A$2:$E$405,3,FALSE)</f>
        <v>1.4149</v>
      </c>
      <c r="F24">
        <f>VLOOKUP(B24,home!$B$2:$E$405,3,FALSE)</f>
        <v>0.98329999999999995</v>
      </c>
      <c r="G24">
        <f>VLOOKUP(C24,away!$B$2:$E$405,4,FALSE)</f>
        <v>0.92190000000000005</v>
      </c>
      <c r="H24">
        <f>VLOOKUP(A24,away!$A$2:$E$405,3,FALSE)</f>
        <v>1.1467000000000001</v>
      </c>
      <c r="I24">
        <f>VLOOKUP(C24,away!$B$2:$E$405,3,FALSE)</f>
        <v>0.94789999999999996</v>
      </c>
      <c r="J24">
        <f>VLOOKUP(B24,home!$B$2:$E$405,4,FALSE)</f>
        <v>0.4929</v>
      </c>
      <c r="K24" s="3">
        <f t="shared" si="58"/>
        <v>1.2826128916230002</v>
      </c>
      <c r="L24" s="3">
        <f t="shared" si="59"/>
        <v>0.53576107079699997</v>
      </c>
      <c r="M24" s="5">
        <f t="shared" si="60"/>
        <v>0.16228942520786996</v>
      </c>
      <c r="N24" s="5">
        <f t="shared" si="61"/>
        <v>0.2081545089457007</v>
      </c>
      <c r="O24" s="5">
        <f t="shared" si="62"/>
        <v>8.6948356228398041E-2</v>
      </c>
      <c r="P24" s="5">
        <f t="shared" si="63"/>
        <v>0.1115210826039723</v>
      </c>
      <c r="Q24" s="5">
        <f t="shared" si="64"/>
        <v>0.13349082831160544</v>
      </c>
      <c r="R24" s="5">
        <f t="shared" si="65"/>
        <v>2.3291772218482765E-2</v>
      </c>
      <c r="S24" s="5">
        <f t="shared" si="66"/>
        <v>1.9158598672143961E-2</v>
      </c>
      <c r="T24" s="5">
        <f t="shared" si="67"/>
        <v>7.1519189117804194E-2</v>
      </c>
      <c r="U24" s="5">
        <f t="shared" si="68"/>
        <v>2.9874327316172442E-2</v>
      </c>
      <c r="V24" s="5">
        <f t="shared" si="69"/>
        <v>1.4628102179217797E-3</v>
      </c>
      <c r="W24" s="5">
        <f t="shared" si="70"/>
        <v>5.7072352435299241E-2</v>
      </c>
      <c r="X24" s="5">
        <f t="shared" si="71"/>
        <v>3.0577144653639688E-2</v>
      </c>
      <c r="Y24" s="5">
        <f t="shared" si="72"/>
        <v>8.1910218807743802E-3</v>
      </c>
      <c r="Z24" s="5">
        <f t="shared" si="73"/>
        <v>4.1596082748447142E-3</v>
      </c>
      <c r="AA24" s="5">
        <f t="shared" si="74"/>
        <v>5.3351671974175389E-3</v>
      </c>
      <c r="AB24" s="5">
        <f t="shared" si="75"/>
        <v>3.4214771131859441E-3</v>
      </c>
      <c r="AC24" s="5">
        <f t="shared" si="76"/>
        <v>6.2825326934363393E-5</v>
      </c>
      <c r="AD24" s="5">
        <f t="shared" si="77"/>
        <v>1.8300433747191536E-2</v>
      </c>
      <c r="AE24" s="5">
        <f t="shared" si="78"/>
        <v>9.8046599804448905E-3</v>
      </c>
      <c r="AF24" s="5">
        <f t="shared" si="79"/>
        <v>2.6264775649618237E-3</v>
      </c>
      <c r="AG24" s="5">
        <f t="shared" si="80"/>
        <v>4.6905481087608129E-4</v>
      </c>
      <c r="AH24" s="5">
        <f t="shared" si="81"/>
        <v>5.5713904585671633E-4</v>
      </c>
      <c r="AI24" s="5">
        <f t="shared" si="82"/>
        <v>7.145937226423622E-4</v>
      </c>
      <c r="AJ24" s="5">
        <f t="shared" si="83"/>
        <v>4.5827356046698227E-4</v>
      </c>
      <c r="AK24" s="5">
        <f t="shared" si="84"/>
        <v>1.9592919218164136E-4</v>
      </c>
      <c r="AL24" s="5">
        <f t="shared" si="85"/>
        <v>1.7268773897484815E-6</v>
      </c>
      <c r="AM24" s="5">
        <f t="shared" si="86"/>
        <v>4.6944744492880882E-3</v>
      </c>
      <c r="AN24" s="5">
        <f t="shared" si="87"/>
        <v>2.5151166577797425E-3</v>
      </c>
      <c r="AO24" s="5">
        <f t="shared" si="88"/>
        <v>6.7375079687572326E-4</v>
      </c>
      <c r="AP24" s="5">
        <f t="shared" si="89"/>
        <v>1.2032314946148986E-4</v>
      </c>
      <c r="AQ24" s="5">
        <f t="shared" si="90"/>
        <v>1.6116114849288814E-5</v>
      </c>
      <c r="AR24" s="5">
        <f t="shared" si="91"/>
        <v>5.9698682358202653E-5</v>
      </c>
      <c r="AS24" s="5">
        <f t="shared" si="92"/>
        <v>7.6570299605537286E-5</v>
      </c>
      <c r="AT24" s="5">
        <f t="shared" si="93"/>
        <v>4.9105026694748833E-5</v>
      </c>
      <c r="AU24" s="5">
        <f t="shared" si="94"/>
        <v>2.0994246760725476E-5</v>
      </c>
      <c r="AV24" s="5">
        <f t="shared" si="95"/>
        <v>6.7318728863052275E-6</v>
      </c>
      <c r="AW24" s="5">
        <f t="shared" si="96"/>
        <v>3.2962926125894552E-8</v>
      </c>
      <c r="AX24" s="5">
        <f t="shared" si="97"/>
        <v>1.0035322413419485E-3</v>
      </c>
      <c r="AY24" s="5">
        <f t="shared" si="98"/>
        <v>5.3765350820067568E-4</v>
      </c>
      <c r="AZ24" s="5">
        <f t="shared" si="99"/>
        <v>1.440269096356788E-4</v>
      </c>
      <c r="BA24" s="5">
        <f t="shared" si="100"/>
        <v>2.5721337109998011E-5</v>
      </c>
      <c r="BB24" s="5">
        <f t="shared" si="101"/>
        <v>3.445122778095786E-6</v>
      </c>
      <c r="BC24" s="5">
        <f t="shared" si="102"/>
        <v>3.6915253372394675E-7</v>
      </c>
      <c r="BD24" s="5">
        <f t="shared" si="103"/>
        <v>5.3307049975667691E-6</v>
      </c>
      <c r="BE24" s="5">
        <f t="shared" si="104"/>
        <v>6.8372309513182926E-6</v>
      </c>
      <c r="BF24" s="5">
        <f t="shared" si="105"/>
        <v>4.3847602805823164E-6</v>
      </c>
      <c r="BG24" s="5">
        <f t="shared" si="106"/>
        <v>1.8746500208504543E-6</v>
      </c>
      <c r="BH24" s="5">
        <f t="shared" si="107"/>
        <v>6.0111257100602973E-7</v>
      </c>
      <c r="BI24" s="5">
        <f t="shared" si="108"/>
        <v>1.5419894657779578E-7</v>
      </c>
      <c r="BJ24" s="8">
        <f t="shared" si="109"/>
        <v>0.54994020088815232</v>
      </c>
      <c r="BK24" s="8">
        <f t="shared" si="110"/>
        <v>0.29503412241443278</v>
      </c>
      <c r="BL24" s="8">
        <f t="shared" si="111"/>
        <v>0.15102931838087785</v>
      </c>
      <c r="BM24" s="8">
        <f t="shared" si="112"/>
        <v>0.27392965589700397</v>
      </c>
      <c r="BN24" s="8">
        <f t="shared" si="113"/>
        <v>0.72569597351602921</v>
      </c>
    </row>
    <row r="25" spans="1:66" x14ac:dyDescent="0.25">
      <c r="A25" t="s">
        <v>89</v>
      </c>
      <c r="B25" t="s">
        <v>120</v>
      </c>
      <c r="C25" t="s">
        <v>103</v>
      </c>
      <c r="D25" s="7" t="s">
        <v>505</v>
      </c>
      <c r="E25">
        <f>VLOOKUP(A25,home!$A$2:$E$405,3,FALSE)</f>
        <v>1.4149</v>
      </c>
      <c r="F25">
        <f>VLOOKUP(B25,home!$B$2:$E$405,3,FALSE)</f>
        <v>0.73750000000000004</v>
      </c>
      <c r="G25">
        <f>VLOOKUP(C25,away!$B$2:$E$405,4,FALSE)</f>
        <v>0.76819999999999999</v>
      </c>
      <c r="H25">
        <f>VLOOKUP(A25,away!$A$2:$E$405,3,FALSE)</f>
        <v>1.1467000000000001</v>
      </c>
      <c r="I25">
        <f>VLOOKUP(C25,away!$B$2:$E$405,3,FALSE)</f>
        <v>0.75829999999999997</v>
      </c>
      <c r="J25">
        <f>VLOOKUP(B25,home!$B$2:$E$405,4,FALSE)</f>
        <v>0.98580000000000001</v>
      </c>
      <c r="K25" s="3">
        <f t="shared" si="58"/>
        <v>0.8016080577500001</v>
      </c>
      <c r="L25" s="3">
        <f t="shared" si="59"/>
        <v>0.857195104938</v>
      </c>
      <c r="M25" s="5">
        <f t="shared" si="60"/>
        <v>0.19036668176111235</v>
      </c>
      <c r="N25" s="5">
        <f t="shared" si="61"/>
        <v>0.15259946602683763</v>
      </c>
      <c r="O25" s="5">
        <f t="shared" si="62"/>
        <v>0.16318138774891555</v>
      </c>
      <c r="P25" s="5">
        <f t="shared" si="63"/>
        <v>0.13080751529435786</v>
      </c>
      <c r="Q25" s="5">
        <f t="shared" si="64"/>
        <v>6.1162480787730233E-2</v>
      </c>
      <c r="R25" s="5">
        <f t="shared" si="65"/>
        <v>6.9939143397680079E-2</v>
      </c>
      <c r="S25" s="5">
        <f t="shared" si="66"/>
        <v>2.2470589258570275E-2</v>
      </c>
      <c r="T25" s="5">
        <f t="shared" si="67"/>
        <v>5.2428179137106824E-2</v>
      </c>
      <c r="U25" s="5">
        <f t="shared" si="68"/>
        <v>5.6063780899713062E-2</v>
      </c>
      <c r="V25" s="5">
        <f t="shared" si="69"/>
        <v>1.7155907984886688E-3</v>
      </c>
      <c r="W25" s="5">
        <f t="shared" si="70"/>
        <v>1.6342779143808044E-2</v>
      </c>
      <c r="X25" s="5">
        <f t="shared" si="71"/>
        <v>1.4008950283155094E-2</v>
      </c>
      <c r="Y25" s="5">
        <f t="shared" si="72"/>
        <v>6.0042018040201784E-3</v>
      </c>
      <c r="Z25" s="5">
        <f t="shared" si="73"/>
        <v>1.9983830454682737E-2</v>
      </c>
      <c r="AA25" s="5">
        <f t="shared" si="74"/>
        <v>1.601919951718353E-2</v>
      </c>
      <c r="AB25" s="5">
        <f t="shared" si="75"/>
        <v>6.4205597058396152E-3</v>
      </c>
      <c r="AC25" s="5">
        <f t="shared" si="76"/>
        <v>7.3677601936461985E-5</v>
      </c>
      <c r="AD25" s="5">
        <f t="shared" si="77"/>
        <v>3.2751258619262932E-3</v>
      </c>
      <c r="AE25" s="5">
        <f t="shared" si="78"/>
        <v>2.8074218568990665E-3</v>
      </c>
      <c r="AF25" s="5">
        <f t="shared" si="79"/>
        <v>1.2032541366149151E-3</v>
      </c>
      <c r="AG25" s="5">
        <f t="shared" si="80"/>
        <v>3.4380785196756828E-4</v>
      </c>
      <c r="AH25" s="5">
        <f t="shared" si="81"/>
        <v>4.2825104109162401E-3</v>
      </c>
      <c r="AI25" s="5">
        <f t="shared" si="82"/>
        <v>3.4328948527887217E-3</v>
      </c>
      <c r="AJ25" s="5">
        <f t="shared" si="83"/>
        <v>1.3759180877019703E-3</v>
      </c>
      <c r="AK25" s="5">
        <f t="shared" si="84"/>
        <v>3.6764900863529024E-4</v>
      </c>
      <c r="AL25" s="5">
        <f t="shared" si="85"/>
        <v>2.0250568960905451E-6</v>
      </c>
      <c r="AM25" s="5">
        <f t="shared" si="86"/>
        <v>5.2507345621310628E-4</v>
      </c>
      <c r="AN25" s="5">
        <f t="shared" si="87"/>
        <v>4.5009039639875198E-4</v>
      </c>
      <c r="AO25" s="5">
        <f t="shared" si="88"/>
        <v>1.9290764228630712E-4</v>
      </c>
      <c r="AP25" s="5">
        <f t="shared" si="89"/>
        <v>5.5119828890984406E-5</v>
      </c>
      <c r="AQ25" s="5">
        <f t="shared" si="90"/>
        <v>1.1812111877592991E-5</v>
      </c>
      <c r="AR25" s="5">
        <f t="shared" si="91"/>
        <v>7.3418939221668524E-4</v>
      </c>
      <c r="AS25" s="5">
        <f t="shared" si="92"/>
        <v>5.8853213271547002E-4</v>
      </c>
      <c r="AT25" s="5">
        <f t="shared" si="93"/>
        <v>2.3588604991475667E-4</v>
      </c>
      <c r="AU25" s="5">
        <f t="shared" si="94"/>
        <v>6.3029386107495893E-5</v>
      </c>
      <c r="AV25" s="5">
        <f t="shared" si="95"/>
        <v>1.2631215944701152E-5</v>
      </c>
      <c r="AW25" s="5">
        <f t="shared" si="96"/>
        <v>3.8652401783632716E-8</v>
      </c>
      <c r="AX25" s="5">
        <f t="shared" si="97"/>
        <v>7.0150518901844613E-5</v>
      </c>
      <c r="AY25" s="5">
        <f t="shared" si="98"/>
        <v>6.0132681411521853E-5</v>
      </c>
      <c r="AZ25" s="5">
        <f t="shared" si="99"/>
        <v>2.5772720076376398E-5</v>
      </c>
      <c r="BA25" s="5">
        <f t="shared" si="100"/>
        <v>7.3640831634690567E-6</v>
      </c>
      <c r="BB25" s="5">
        <f t="shared" si="101"/>
        <v>1.5781140100205035E-6</v>
      </c>
      <c r="BC25" s="5">
        <f t="shared" si="102"/>
        <v>2.7055032088473083E-7</v>
      </c>
      <c r="BD25" s="5">
        <f t="shared" si="103"/>
        <v>1.0489059218425794E-4</v>
      </c>
      <c r="BE25" s="5">
        <f t="shared" si="104"/>
        <v>8.4081143877070329E-5</v>
      </c>
      <c r="BF25" s="5">
        <f t="shared" si="105"/>
        <v>3.3700061218348336E-5</v>
      </c>
      <c r="BG25" s="5">
        <f t="shared" si="106"/>
        <v>9.004746873098773E-6</v>
      </c>
      <c r="BH25" s="5">
        <f t="shared" si="107"/>
        <v>1.8045694128687727E-6</v>
      </c>
      <c r="BI25" s="5">
        <f t="shared" si="108"/>
        <v>2.8931147642495907E-7</v>
      </c>
      <c r="BJ25" s="8">
        <f t="shared" si="109"/>
        <v>0.3115759389936168</v>
      </c>
      <c r="BK25" s="8">
        <f t="shared" si="110"/>
        <v>0.34549621245277323</v>
      </c>
      <c r="BL25" s="8">
        <f t="shared" si="111"/>
        <v>0.3229510822313153</v>
      </c>
      <c r="BM25" s="8">
        <f t="shared" si="112"/>
        <v>0.23189029508674452</v>
      </c>
      <c r="BN25" s="8">
        <f t="shared" si="113"/>
        <v>0.76805667501663366</v>
      </c>
    </row>
    <row r="26" spans="1:66" x14ac:dyDescent="0.25">
      <c r="A26" t="s">
        <v>89</v>
      </c>
      <c r="B26" t="s">
        <v>303</v>
      </c>
      <c r="C26" t="s">
        <v>98</v>
      </c>
      <c r="D26" s="7" t="s">
        <v>505</v>
      </c>
      <c r="E26">
        <f>VLOOKUP(A26,home!$A$2:$E$405,3,FALSE)</f>
        <v>1.4149</v>
      </c>
      <c r="F26">
        <f>VLOOKUP(B26,home!$B$2:$E$405,3,FALSE)</f>
        <v>1.1526000000000001</v>
      </c>
      <c r="G26">
        <f>VLOOKUP(C26,away!$B$2:$E$405,4,FALSE)</f>
        <v>0.79900000000000004</v>
      </c>
      <c r="H26">
        <f>VLOOKUP(A26,away!$A$2:$E$405,3,FALSE)</f>
        <v>1.1467000000000001</v>
      </c>
      <c r="I26">
        <f>VLOOKUP(C26,away!$B$2:$E$405,3,FALSE)</f>
        <v>1.0616000000000001</v>
      </c>
      <c r="J26">
        <f>VLOOKUP(B26,home!$B$2:$E$405,4,FALSE)</f>
        <v>0.86009999999999998</v>
      </c>
      <c r="K26" s="3">
        <f t="shared" si="58"/>
        <v>1.3030201782600002</v>
      </c>
      <c r="L26" s="3">
        <f t="shared" si="59"/>
        <v>1.0470313128720001</v>
      </c>
      <c r="M26" s="5">
        <f t="shared" si="60"/>
        <v>9.5364251675854911E-2</v>
      </c>
      <c r="N26" s="5">
        <f t="shared" si="61"/>
        <v>0.12426154421830402</v>
      </c>
      <c r="O26" s="5">
        <f t="shared" si="62"/>
        <v>9.9849357633226207E-2</v>
      </c>
      <c r="P26" s="5">
        <f t="shared" si="63"/>
        <v>0.13010572778239296</v>
      </c>
      <c r="Q26" s="5">
        <f t="shared" si="64"/>
        <v>8.0957649749098692E-2</v>
      </c>
      <c r="R26" s="5">
        <f t="shared" si="65"/>
        <v>5.2272702006071349E-2</v>
      </c>
      <c r="S26" s="5">
        <f t="shared" si="66"/>
        <v>4.4375906338894842E-2</v>
      </c>
      <c r="T26" s="5">
        <f t="shared" si="67"/>
        <v>8.4765194303830366E-2</v>
      </c>
      <c r="U26" s="5">
        <f t="shared" si="68"/>
        <v>6.8112385486082977E-2</v>
      </c>
      <c r="V26" s="5">
        <f t="shared" si="69"/>
        <v>6.7269087720273797E-3</v>
      </c>
      <c r="W26" s="5">
        <f t="shared" si="70"/>
        <v>3.5163150402527071E-2</v>
      </c>
      <c r="X26" s="5">
        <f t="shared" si="71"/>
        <v>3.6816919530673523E-2</v>
      </c>
      <c r="Y26" s="5">
        <f t="shared" si="72"/>
        <v>1.9274233796051938E-2</v>
      </c>
      <c r="Z26" s="5">
        <f t="shared" si="73"/>
        <v>1.8243718602927912E-2</v>
      </c>
      <c r="AA26" s="5">
        <f t="shared" si="74"/>
        <v>2.3771933466112411E-2</v>
      </c>
      <c r="AB26" s="5">
        <f t="shared" si="75"/>
        <v>1.5487654491299329E-2</v>
      </c>
      <c r="AC26" s="5">
        <f t="shared" si="76"/>
        <v>5.7359633335484547E-4</v>
      </c>
      <c r="AD26" s="5">
        <f t="shared" si="77"/>
        <v>1.1454573626421003E-2</v>
      </c>
      <c r="AE26" s="5">
        <f t="shared" si="78"/>
        <v>1.1993297262460571E-2</v>
      </c>
      <c r="AF26" s="5">
        <f t="shared" si="79"/>
        <v>6.2786788891891279E-3</v>
      </c>
      <c r="AG26" s="5">
        <f t="shared" si="80"/>
        <v>2.1913244668164684E-3</v>
      </c>
      <c r="AH26" s="5">
        <f t="shared" si="81"/>
        <v>4.7754361601227346E-3</v>
      </c>
      <c r="AI26" s="5">
        <f t="shared" si="82"/>
        <v>6.2224896766323772E-3</v>
      </c>
      <c r="AJ26" s="5">
        <f t="shared" si="83"/>
        <v>4.0540148038332655E-3</v>
      </c>
      <c r="AK26" s="5">
        <f t="shared" si="84"/>
        <v>1.7608210307865002E-3</v>
      </c>
      <c r="AL26" s="5">
        <f t="shared" si="85"/>
        <v>3.1302366282118818E-5</v>
      </c>
      <c r="AM26" s="5">
        <f t="shared" si="86"/>
        <v>2.9851081137182824E-3</v>
      </c>
      <c r="AN26" s="5">
        <f t="shared" si="87"/>
        <v>3.1255016673713129E-3</v>
      </c>
      <c r="AO26" s="5">
        <f t="shared" si="88"/>
        <v>1.6362490570857055E-3</v>
      </c>
      <c r="AP26" s="5">
        <f t="shared" si="89"/>
        <v>5.7106799947533959E-4</v>
      </c>
      <c r="AQ26" s="5">
        <f t="shared" si="90"/>
        <v>1.4948151930746284E-4</v>
      </c>
      <c r="AR26" s="5">
        <f t="shared" si="91"/>
        <v>1.0000062384539462E-3</v>
      </c>
      <c r="AS26" s="5">
        <f t="shared" si="92"/>
        <v>1.3030283070913735E-3</v>
      </c>
      <c r="AT26" s="5">
        <f t="shared" si="93"/>
        <v>8.4893608849201385E-4</v>
      </c>
      <c r="AU26" s="5">
        <f t="shared" si="94"/>
        <v>3.6872695111940366E-4</v>
      </c>
      <c r="AV26" s="5">
        <f t="shared" si="95"/>
        <v>1.201146643942179E-4</v>
      </c>
      <c r="AW26" s="5">
        <f t="shared" si="96"/>
        <v>1.1862752769504494E-6</v>
      </c>
      <c r="AX26" s="5">
        <f t="shared" si="97"/>
        <v>6.4827601774376028E-4</v>
      </c>
      <c r="AY26" s="5">
        <f t="shared" si="98"/>
        <v>6.7876528996168141E-4</v>
      </c>
      <c r="AZ26" s="5">
        <f t="shared" si="99"/>
        <v>3.5534425634026158E-4</v>
      </c>
      <c r="BA26" s="5">
        <f t="shared" si="100"/>
        <v>1.2401885441248956E-4</v>
      </c>
      <c r="BB26" s="5">
        <f t="shared" si="101"/>
        <v>3.2462905989097588E-5</v>
      </c>
      <c r="BC26" s="5">
        <f t="shared" si="102"/>
        <v>6.7979358154810348E-6</v>
      </c>
      <c r="BD26" s="5">
        <f t="shared" si="103"/>
        <v>1.745063074547709E-4</v>
      </c>
      <c r="BE26" s="5">
        <f t="shared" si="104"/>
        <v>2.2738523984721002E-4</v>
      </c>
      <c r="BF26" s="5">
        <f t="shared" si="105"/>
        <v>1.4814377787970224E-4</v>
      </c>
      <c r="BG26" s="5">
        <f t="shared" si="106"/>
        <v>6.4344777286973155E-5</v>
      </c>
      <c r="BH26" s="5">
        <f t="shared" si="107"/>
        <v>2.0960635792642939E-5</v>
      </c>
      <c r="BI26" s="5">
        <f t="shared" si="108"/>
        <v>5.4624262773945148E-6</v>
      </c>
      <c r="BJ26" s="8">
        <f t="shared" si="109"/>
        <v>0.42346963986259351</v>
      </c>
      <c r="BK26" s="8">
        <f t="shared" si="110"/>
        <v>0.27785645855876873</v>
      </c>
      <c r="BL26" s="8">
        <f t="shared" si="111"/>
        <v>0.28058841016825675</v>
      </c>
      <c r="BM26" s="8">
        <f t="shared" si="112"/>
        <v>0.41666941511291411</v>
      </c>
      <c r="BN26" s="8">
        <f t="shared" si="113"/>
        <v>0.5828112330649482</v>
      </c>
    </row>
    <row r="27" spans="1:66" x14ac:dyDescent="0.25">
      <c r="A27" t="s">
        <v>89</v>
      </c>
      <c r="B27" t="s">
        <v>95</v>
      </c>
      <c r="C27" t="s">
        <v>126</v>
      </c>
      <c r="D27" s="7" t="s">
        <v>505</v>
      </c>
      <c r="E27">
        <f>VLOOKUP(A27,home!$A$2:$E$405,3,FALSE)</f>
        <v>1.4149</v>
      </c>
      <c r="F27">
        <f>VLOOKUP(B27,home!$B$2:$E$405,3,FALSE)</f>
        <v>1.3521000000000001</v>
      </c>
      <c r="G27">
        <f>VLOOKUP(C27,away!$B$2:$E$405,4,FALSE)</f>
        <v>0.71189999999999998</v>
      </c>
      <c r="H27">
        <f>VLOOKUP(A27,away!$A$2:$E$405,3,FALSE)</f>
        <v>1.1467000000000001</v>
      </c>
      <c r="I27">
        <f>VLOOKUP(C27,away!$B$2:$E$405,3,FALSE)</f>
        <v>1.1877</v>
      </c>
      <c r="J27">
        <f>VLOOKUP(B27,home!$B$2:$E$405,4,FALSE)</f>
        <v>1.1754</v>
      </c>
      <c r="K27" s="3">
        <f t="shared" si="58"/>
        <v>1.3619261298509999</v>
      </c>
      <c r="L27" s="3">
        <f t="shared" si="59"/>
        <v>1.6008190924860002</v>
      </c>
      <c r="M27" s="5">
        <f t="shared" si="60"/>
        <v>5.1676857805314592E-2</v>
      </c>
      <c r="N27" s="5">
        <f t="shared" si="61"/>
        <v>7.0380062953652525E-2</v>
      </c>
      <c r="O27" s="5">
        <f t="shared" si="62"/>
        <v>8.2725300614431785E-2</v>
      </c>
      <c r="P27" s="5">
        <f t="shared" si="63"/>
        <v>0.1126657485065736</v>
      </c>
      <c r="Q27" s="5">
        <f t="shared" si="64"/>
        <v>4.7926223378568868E-2</v>
      </c>
      <c r="R27" s="5">
        <f t="shared" si="65"/>
        <v>6.6214120327613118E-2</v>
      </c>
      <c r="S27" s="5">
        <f t="shared" si="66"/>
        <v>6.1408391616842153E-2</v>
      </c>
      <c r="T27" s="5">
        <f t="shared" si="67"/>
        <v>7.6721213415161943E-2</v>
      </c>
      <c r="U27" s="5">
        <f t="shared" si="68"/>
        <v>9.0178740639274557E-2</v>
      </c>
      <c r="V27" s="5">
        <f t="shared" si="69"/>
        <v>1.487582363842045E-2</v>
      </c>
      <c r="W27" s="5">
        <f t="shared" si="70"/>
        <v>2.1757325308116266E-2</v>
      </c>
      <c r="X27" s="5">
        <f t="shared" si="71"/>
        <v>3.4829541754661367E-2</v>
      </c>
      <c r="Y27" s="5">
        <f t="shared" si="72"/>
        <v>2.7877897711700135E-2</v>
      </c>
      <c r="Z27" s="5">
        <f t="shared" si="73"/>
        <v>3.5332276004202821E-2</v>
      </c>
      <c r="AA27" s="5">
        <f t="shared" si="74"/>
        <v>4.8119949917231293E-2</v>
      </c>
      <c r="AB27" s="5">
        <f t="shared" si="75"/>
        <v>3.2767908579699384E-2</v>
      </c>
      <c r="AC27" s="5">
        <f t="shared" si="76"/>
        <v>2.0270144558572341E-3</v>
      </c>
      <c r="AD27" s="5">
        <f t="shared" si="77"/>
        <v>7.4079674631980039E-3</v>
      </c>
      <c r="AE27" s="5">
        <f t="shared" si="78"/>
        <v>1.1858815751602447E-2</v>
      </c>
      <c r="AF27" s="5">
        <f t="shared" si="79"/>
        <v>9.4919093347194568E-3</v>
      </c>
      <c r="AG27" s="5">
        <f t="shared" si="80"/>
        <v>5.0649432290549986E-3</v>
      </c>
      <c r="AH27" s="5">
        <f t="shared" si="81"/>
        <v>1.4140145502128212E-2</v>
      </c>
      <c r="AI27" s="5">
        <f t="shared" si="82"/>
        <v>1.9257833639243497E-2</v>
      </c>
      <c r="AJ27" s="5">
        <f t="shared" si="83"/>
        <v>1.3113873418804651E-2</v>
      </c>
      <c r="AK27" s="5">
        <f t="shared" si="84"/>
        <v>5.9533756242095047E-3</v>
      </c>
      <c r="AL27" s="5">
        <f t="shared" si="85"/>
        <v>1.7677166190186851E-4</v>
      </c>
      <c r="AM27" s="5">
        <f t="shared" si="86"/>
        <v>2.0178208914430765E-3</v>
      </c>
      <c r="AN27" s="5">
        <f t="shared" si="87"/>
        <v>3.2301662082391976E-3</v>
      </c>
      <c r="AO27" s="5">
        <f t="shared" si="88"/>
        <v>2.5854558690262086E-3</v>
      </c>
      <c r="AP27" s="5">
        <f t="shared" si="89"/>
        <v>1.3796157059723796E-3</v>
      </c>
      <c r="AQ27" s="5">
        <f t="shared" si="90"/>
        <v>5.5212879060353439E-4</v>
      </c>
      <c r="AR27" s="5">
        <f t="shared" si="91"/>
        <v>4.5271629780673757E-3</v>
      </c>
      <c r="AS27" s="5">
        <f t="shared" si="92"/>
        <v>6.1656615539240275E-3</v>
      </c>
      <c r="AT27" s="5">
        <f t="shared" si="93"/>
        <v>4.1985877890534269E-3</v>
      </c>
      <c r="AU27" s="5">
        <f t="shared" si="94"/>
        <v>1.9060554727950664E-3</v>
      </c>
      <c r="AV27" s="5">
        <f t="shared" si="95"/>
        <v>6.48976688336276E-4</v>
      </c>
      <c r="AW27" s="5">
        <f t="shared" si="96"/>
        <v>1.070547525137211E-5</v>
      </c>
      <c r="AX27" s="5">
        <f t="shared" si="97"/>
        <v>4.5802049956926015E-4</v>
      </c>
      <c r="AY27" s="5">
        <f t="shared" si="98"/>
        <v>7.3320796046044744E-4</v>
      </c>
      <c r="AZ27" s="5">
        <f t="shared" si="99"/>
        <v>5.8686665093390239E-4</v>
      </c>
      <c r="BA27" s="5">
        <f t="shared" si="100"/>
        <v>3.131557798527693E-4</v>
      </c>
      <c r="BB27" s="5">
        <f t="shared" si="101"/>
        <v>1.2532643782766397E-4</v>
      </c>
      <c r="BC27" s="5">
        <f t="shared" si="102"/>
        <v>4.0124990893556827E-5</v>
      </c>
      <c r="BD27" s="5">
        <f t="shared" si="103"/>
        <v>1.2078614883476726E-3</v>
      </c>
      <c r="BE27" s="5">
        <f t="shared" si="104"/>
        <v>1.645018122221414E-3</v>
      </c>
      <c r="BF27" s="5">
        <f t="shared" si="105"/>
        <v>1.1201965823658851E-3</v>
      </c>
      <c r="BG27" s="5">
        <f t="shared" si="106"/>
        <v>5.0854166536462879E-4</v>
      </c>
      <c r="BH27" s="5">
        <f t="shared" si="107"/>
        <v>1.7314904554450788E-4</v>
      </c>
      <c r="BI27" s="5">
        <f t="shared" si="108"/>
        <v>4.7163241897165204E-5</v>
      </c>
      <c r="BJ27" s="8">
        <f t="shared" si="109"/>
        <v>0.32533779008525793</v>
      </c>
      <c r="BK27" s="8">
        <f t="shared" si="110"/>
        <v>0.2435638156453703</v>
      </c>
      <c r="BL27" s="8">
        <f t="shared" si="111"/>
        <v>0.39461962289055347</v>
      </c>
      <c r="BM27" s="8">
        <f t="shared" si="112"/>
        <v>0.56654268855402123</v>
      </c>
      <c r="BN27" s="8">
        <f t="shared" si="113"/>
        <v>0.43158831358615446</v>
      </c>
    </row>
    <row r="28" spans="1:66" s="14" customFormat="1" x14ac:dyDescent="0.25">
      <c r="A28" t="s">
        <v>89</v>
      </c>
      <c r="B28" t="s">
        <v>81</v>
      </c>
      <c r="C28" t="s">
        <v>109</v>
      </c>
      <c r="D28" s="7" t="s">
        <v>505</v>
      </c>
      <c r="E28">
        <f>VLOOKUP(A28,home!$A$2:$E$405,3,FALSE)</f>
        <v>1.4149</v>
      </c>
      <c r="F28">
        <f>VLOOKUP(B28,home!$B$2:$E$405,3,FALSE)</f>
        <v>1.2292000000000001</v>
      </c>
      <c r="G28">
        <f>VLOOKUP(C28,away!$B$2:$E$405,4,FALSE)</f>
        <v>0.9849</v>
      </c>
      <c r="H28">
        <f>VLOOKUP(A28,away!$A$2:$E$405,3,FALSE)</f>
        <v>1.1467000000000001</v>
      </c>
      <c r="I28">
        <f>VLOOKUP(C28,away!$B$2:$E$405,3,FALSE)</f>
        <v>0.82489999999999997</v>
      </c>
      <c r="J28">
        <f>VLOOKUP(B28,home!$B$2:$E$405,4,FALSE)</f>
        <v>0.75829999999999997</v>
      </c>
      <c r="K28" s="3">
        <f t="shared" si="58"/>
        <v>1.7129332342920003</v>
      </c>
      <c r="L28" s="3">
        <f t="shared" si="59"/>
        <v>0.71728569898899996</v>
      </c>
      <c r="M28" s="5">
        <f t="shared" si="60"/>
        <v>8.801756049949358E-2</v>
      </c>
      <c r="N28" s="5">
        <f t="shared" si="61"/>
        <v>0.15076820458088933</v>
      </c>
      <c r="O28" s="5">
        <f t="shared" si="62"/>
        <v>6.313373740618583E-2</v>
      </c>
      <c r="P28" s="5">
        <f t="shared" si="63"/>
        <v>0.10814387700811974</v>
      </c>
      <c r="Q28" s="5">
        <f t="shared" si="64"/>
        <v>0.12912793415057042</v>
      </c>
      <c r="R28" s="5">
        <f t="shared" si="65"/>
        <v>2.2642463482591989E-2</v>
      </c>
      <c r="S28" s="5">
        <f t="shared" si="66"/>
        <v>3.3218081903140857E-2</v>
      </c>
      <c r="T28" s="5">
        <f t="shared" si="67"/>
        <v>9.2621620506197433E-2</v>
      </c>
      <c r="U28" s="5">
        <f t="shared" si="68"/>
        <v>3.8785028205574799E-2</v>
      </c>
      <c r="V28" s="5">
        <f t="shared" si="69"/>
        <v>4.5348679960285155E-3</v>
      </c>
      <c r="W28" s="5">
        <f t="shared" si="70"/>
        <v>7.3729176627326976E-2</v>
      </c>
      <c r="X28" s="5">
        <f t="shared" si="71"/>
        <v>5.2884883993015663E-2</v>
      </c>
      <c r="Y28" s="5">
        <f t="shared" si="72"/>
        <v>1.8966785490441205E-2</v>
      </c>
      <c r="Z28" s="5">
        <f t="shared" si="73"/>
        <v>5.4137050819813015E-3</v>
      </c>
      <c r="AA28" s="5">
        <f t="shared" si="74"/>
        <v>9.2733153555812683E-3</v>
      </c>
      <c r="AB28" s="5">
        <f t="shared" si="75"/>
        <v>7.942285032322749E-3</v>
      </c>
      <c r="AC28" s="5">
        <f t="shared" si="76"/>
        <v>3.4823889405383775E-4</v>
      </c>
      <c r="AD28" s="5">
        <f t="shared" si="77"/>
        <v>3.1573289245483346E-2</v>
      </c>
      <c r="AE28" s="5">
        <f t="shared" si="78"/>
        <v>2.2647068845828396E-2</v>
      </c>
      <c r="AF28" s="5">
        <f t="shared" si="79"/>
        <v>8.1222093035660126E-3</v>
      </c>
      <c r="AG28" s="5">
        <f t="shared" si="80"/>
        <v>1.9419815258811023E-3</v>
      </c>
      <c r="AH28" s="5">
        <f t="shared" si="81"/>
        <v>9.7079330846231468E-4</v>
      </c>
      <c r="AI28" s="5">
        <f t="shared" si="82"/>
        <v>1.6629041216933841E-3</v>
      </c>
      <c r="AJ28" s="5">
        <f t="shared" si="83"/>
        <v>1.4242218677448736E-3</v>
      </c>
      <c r="AK28" s="5">
        <f t="shared" si="84"/>
        <v>8.1319899008853969E-4</v>
      </c>
      <c r="AL28" s="5">
        <f t="shared" si="85"/>
        <v>1.7114722977680584E-5</v>
      </c>
      <c r="AM28" s="5">
        <f t="shared" si="86"/>
        <v>1.0816587292900512E-2</v>
      </c>
      <c r="AN28" s="5">
        <f t="shared" si="87"/>
        <v>7.7585833770636775E-3</v>
      </c>
      <c r="AO28" s="5">
        <f t="shared" si="88"/>
        <v>2.7825604503907775E-3</v>
      </c>
      <c r="AP28" s="5">
        <f t="shared" si="89"/>
        <v>6.6529693921256526E-4</v>
      </c>
      <c r="AQ28" s="5">
        <f t="shared" si="90"/>
        <v>1.1930199501958177E-4</v>
      </c>
      <c r="AR28" s="5">
        <f t="shared" si="91"/>
        <v>1.3926723136684709E-4</v>
      </c>
      <c r="AS28" s="5">
        <f t="shared" si="92"/>
        <v>2.3855546905610567E-4</v>
      </c>
      <c r="AT28" s="5">
        <f t="shared" si="93"/>
        <v>2.0431479558416019E-4</v>
      </c>
      <c r="AU28" s="5">
        <f t="shared" si="94"/>
        <v>1.1665920120456143E-4</v>
      </c>
      <c r="AV28" s="5">
        <f t="shared" si="95"/>
        <v>4.9957355707312675E-5</v>
      </c>
      <c r="AW28" s="5">
        <f t="shared" si="96"/>
        <v>5.8411718140955473E-7</v>
      </c>
      <c r="AX28" s="5">
        <f t="shared" si="97"/>
        <v>3.0880153092716373E-3</v>
      </c>
      <c r="AY28" s="5">
        <f t="shared" si="98"/>
        <v>2.2149892195996389E-3</v>
      </c>
      <c r="AZ28" s="5">
        <f t="shared" si="99"/>
        <v>7.943900453168132E-4</v>
      </c>
      <c r="BA28" s="5">
        <f t="shared" si="100"/>
        <v>1.8993487297499129E-4</v>
      </c>
      <c r="BB28" s="5">
        <f t="shared" si="101"/>
        <v>3.4059392031063381E-5</v>
      </c>
      <c r="BC28" s="5">
        <f t="shared" si="102"/>
        <v>4.8860629640283362E-6</v>
      </c>
      <c r="BD28" s="5">
        <f t="shared" si="103"/>
        <v>1.6649065566205276E-5</v>
      </c>
      <c r="BE28" s="5">
        <f t="shared" si="104"/>
        <v>2.8518737728259575E-5</v>
      </c>
      <c r="BF28" s="5">
        <f t="shared" si="105"/>
        <v>2.4425346827396491E-5</v>
      </c>
      <c r="BG28" s="5">
        <f t="shared" si="106"/>
        <v>1.3946329446585368E-5</v>
      </c>
      <c r="BH28" s="5">
        <f t="shared" si="107"/>
        <v>5.972282801360311E-6</v>
      </c>
      <c r="BI28" s="5">
        <f t="shared" si="108"/>
        <v>2.0460243390081187E-6</v>
      </c>
      <c r="BJ28" s="8">
        <f t="shared" si="109"/>
        <v>0.61085175922594492</v>
      </c>
      <c r="BK28" s="8">
        <f t="shared" si="110"/>
        <v>0.23649473024341386</v>
      </c>
      <c r="BL28" s="8">
        <f t="shared" si="111"/>
        <v>0.14748825960987355</v>
      </c>
      <c r="BM28" s="8">
        <f t="shared" si="112"/>
        <v>0.43620027193094474</v>
      </c>
      <c r="BN28" s="8">
        <f t="shared" si="113"/>
        <v>0.56183377712785088</v>
      </c>
    </row>
    <row r="29" spans="1:66" s="10" customFormat="1" x14ac:dyDescent="0.25">
      <c r="A29" t="s">
        <v>89</v>
      </c>
      <c r="B29" t="s">
        <v>102</v>
      </c>
      <c r="C29" t="s">
        <v>130</v>
      </c>
      <c r="D29" s="7" t="s">
        <v>505</v>
      </c>
      <c r="E29">
        <f>VLOOKUP(A29,home!$A$2:$E$405,3,FALSE)</f>
        <v>1.4149</v>
      </c>
      <c r="F29">
        <f>VLOOKUP(B29,home!$B$2:$E$405,3,FALSE)</f>
        <v>1.0508999999999999</v>
      </c>
      <c r="G29">
        <f>VLOOKUP(C29,away!$B$2:$E$405,4,FALSE)</f>
        <v>0.77969999999999995</v>
      </c>
      <c r="H29">
        <f>VLOOKUP(A29,away!$A$2:$E$405,3,FALSE)</f>
        <v>1.1467000000000001</v>
      </c>
      <c r="I29">
        <f>VLOOKUP(C29,away!$B$2:$E$405,3,FALSE)</f>
        <v>0.86009999999999998</v>
      </c>
      <c r="J29">
        <f>VLOOKUP(B29,home!$B$2:$E$405,4,FALSE)</f>
        <v>0.81910000000000005</v>
      </c>
      <c r="K29" s="3">
        <f t="shared" si="58"/>
        <v>1.1593502842769998</v>
      </c>
      <c r="L29" s="3">
        <f t="shared" si="59"/>
        <v>0.80785922039699998</v>
      </c>
      <c r="M29" s="5">
        <f t="shared" si="60"/>
        <v>0.13984655339169616</v>
      </c>
      <c r="N29" s="5">
        <f t="shared" si="61"/>
        <v>0.16213114142982157</v>
      </c>
      <c r="O29" s="5">
        <f t="shared" si="62"/>
        <v>0.11297632759822308</v>
      </c>
      <c r="P29" s="5">
        <f t="shared" si="63"/>
        <v>0.1309791375175714</v>
      </c>
      <c r="Q29" s="5">
        <f t="shared" si="64"/>
        <v>9.3983392453409045E-2</v>
      </c>
      <c r="R29" s="5">
        <f t="shared" si="65"/>
        <v>4.5634483968408281E-2</v>
      </c>
      <c r="S29" s="5">
        <f t="shared" si="66"/>
        <v>3.0668497093374814E-2</v>
      </c>
      <c r="T29" s="5">
        <f t="shared" si="67"/>
        <v>7.5925350157676333E-2</v>
      </c>
      <c r="U29" s="5">
        <f t="shared" si="68"/>
        <v>5.2906351961608332E-2</v>
      </c>
      <c r="V29" s="5">
        <f t="shared" si="69"/>
        <v>3.191540379101842E-3</v>
      </c>
      <c r="W29" s="5">
        <f t="shared" si="70"/>
        <v>3.6319890919392216E-2</v>
      </c>
      <c r="X29" s="5">
        <f t="shared" si="71"/>
        <v>2.9341358763044272E-2</v>
      </c>
      <c r="Y29" s="5">
        <f t="shared" si="72"/>
        <v>1.1851843607850812E-2</v>
      </c>
      <c r="Z29" s="5">
        <f t="shared" si="73"/>
        <v>1.2288746213979237E-2</v>
      </c>
      <c r="AA29" s="5">
        <f t="shared" si="74"/>
        <v>1.4246961416584733E-2</v>
      </c>
      <c r="AB29" s="5">
        <f t="shared" si="75"/>
        <v>8.2586093842004788E-3</v>
      </c>
      <c r="AC29" s="5">
        <f t="shared" si="76"/>
        <v>1.8682316263294639E-4</v>
      </c>
      <c r="AD29" s="5">
        <f t="shared" si="77"/>
        <v>1.0526868965576744E-2</v>
      </c>
      <c r="AE29" s="5">
        <f t="shared" si="78"/>
        <v>8.5042281557522002E-3</v>
      </c>
      <c r="AF29" s="5">
        <f t="shared" si="79"/>
        <v>3.4351095639920943E-3</v>
      </c>
      <c r="AG29" s="5">
        <f t="shared" si="80"/>
        <v>9.2502831144831066E-4</v>
      </c>
      <c r="AH29" s="5">
        <f t="shared" si="81"/>
        <v>2.4818942340204624E-3</v>
      </c>
      <c r="AI29" s="5">
        <f t="shared" si="82"/>
        <v>2.8773847857570698E-3</v>
      </c>
      <c r="AJ29" s="5">
        <f t="shared" si="83"/>
        <v>1.6679484346708866E-3</v>
      </c>
      <c r="AK29" s="5">
        <f t="shared" si="84"/>
        <v>6.4457883063168988E-4</v>
      </c>
      <c r="AL29" s="5">
        <f t="shared" si="85"/>
        <v>6.9990818126008328E-6</v>
      </c>
      <c r="AM29" s="5">
        <f t="shared" si="86"/>
        <v>2.4408657055576249E-3</v>
      </c>
      <c r="AN29" s="5">
        <f t="shared" si="87"/>
        <v>1.9718758659855559E-3</v>
      </c>
      <c r="AO29" s="5">
        <f t="shared" si="88"/>
        <v>7.9649904990737521E-4</v>
      </c>
      <c r="AP29" s="5">
        <f t="shared" si="89"/>
        <v>2.1448636716837443E-4</v>
      </c>
      <c r="AQ29" s="5">
        <f t="shared" si="90"/>
        <v>4.3318697341606911E-5</v>
      </c>
      <c r="AR29" s="5">
        <f t="shared" si="91"/>
        <v>4.0100422820071613E-4</v>
      </c>
      <c r="AS29" s="5">
        <f t="shared" si="92"/>
        <v>4.6490436596077913E-4</v>
      </c>
      <c r="AT29" s="5">
        <f t="shared" si="93"/>
        <v>2.6949350441912386E-4</v>
      </c>
      <c r="AU29" s="5">
        <f t="shared" si="94"/>
        <v>1.041457903197054E-4</v>
      </c>
      <c r="AV29" s="5">
        <f t="shared" si="95"/>
        <v>3.0185362903350806E-5</v>
      </c>
      <c r="AW29" s="5">
        <f t="shared" si="96"/>
        <v>1.82091187526584E-7</v>
      </c>
      <c r="AX29" s="5">
        <f t="shared" si="97"/>
        <v>4.7163639160336833E-4</v>
      </c>
      <c r="AY29" s="5">
        <f t="shared" si="98"/>
        <v>3.8101580763155133E-4</v>
      </c>
      <c r="AZ29" s="5">
        <f t="shared" si="99"/>
        <v>1.5390356665607918E-4</v>
      </c>
      <c r="BA29" s="5">
        <f t="shared" si="100"/>
        <v>4.1444138458365946E-5</v>
      </c>
      <c r="BB29" s="5">
        <f t="shared" si="101"/>
        <v>8.3702573462502087E-6</v>
      </c>
      <c r="BC29" s="5">
        <f t="shared" si="102"/>
        <v>1.3523979148527915E-6</v>
      </c>
      <c r="BD29" s="5">
        <f t="shared" si="103"/>
        <v>5.3992493861688517E-5</v>
      </c>
      <c r="BE29" s="5">
        <f t="shared" si="104"/>
        <v>6.259621310737274E-5</v>
      </c>
      <c r="BF29" s="5">
        <f t="shared" si="105"/>
        <v>3.6285468730348131E-5</v>
      </c>
      <c r="BG29" s="5">
        <f t="shared" si="106"/>
        <v>1.4022522829217766E-5</v>
      </c>
      <c r="BH29" s="5">
        <f t="shared" si="107"/>
        <v>4.0642539570835826E-6</v>
      </c>
      <c r="BI29" s="5">
        <f t="shared" si="108"/>
        <v>9.4237879610375457E-7</v>
      </c>
      <c r="BJ29" s="8">
        <f t="shared" si="109"/>
        <v>0.43946898057353451</v>
      </c>
      <c r="BK29" s="8">
        <f t="shared" si="110"/>
        <v>0.30526056643382138</v>
      </c>
      <c r="BL29" s="8">
        <f t="shared" si="111"/>
        <v>0.24313617719719052</v>
      </c>
      <c r="BM29" s="8">
        <f t="shared" si="112"/>
        <v>0.31422260034295207</v>
      </c>
      <c r="BN29" s="8">
        <f t="shared" si="113"/>
        <v>0.68555103635912951</v>
      </c>
    </row>
    <row r="30" spans="1:66" x14ac:dyDescent="0.25">
      <c r="A30" t="s">
        <v>89</v>
      </c>
      <c r="B30" t="s">
        <v>99</v>
      </c>
      <c r="C30" t="s">
        <v>94</v>
      </c>
      <c r="D30" s="7" t="s">
        <v>505</v>
      </c>
      <c r="E30">
        <f>VLOOKUP(A30,home!$A$2:$E$405,3,FALSE)</f>
        <v>1.4149</v>
      </c>
      <c r="F30">
        <f>VLOOKUP(B30,home!$B$2:$E$405,3,FALSE)</f>
        <v>1.0448</v>
      </c>
      <c r="G30">
        <f>VLOOKUP(C30,away!$B$2:$E$405,4,FALSE)</f>
        <v>1.137</v>
      </c>
      <c r="H30">
        <f>VLOOKUP(A30,away!$A$2:$E$405,3,FALSE)</f>
        <v>1.1467000000000001</v>
      </c>
      <c r="I30">
        <f>VLOOKUP(C30,away!$B$2:$E$405,3,FALSE)</f>
        <v>1.1754</v>
      </c>
      <c r="J30">
        <f>VLOOKUP(B30,home!$B$2:$E$405,4,FALSE)</f>
        <v>0.83420000000000005</v>
      </c>
      <c r="K30" s="3">
        <f t="shared" si="58"/>
        <v>1.68081291024</v>
      </c>
      <c r="L30" s="3">
        <f t="shared" si="59"/>
        <v>1.1243607703560001</v>
      </c>
      <c r="M30" s="5">
        <f t="shared" si="60"/>
        <v>6.0496263233040123E-2</v>
      </c>
      <c r="N30" s="5">
        <f t="shared" si="61"/>
        <v>0.10168290026337126</v>
      </c>
      <c r="O30" s="5">
        <f t="shared" si="62"/>
        <v>6.8019625132360359E-2</v>
      </c>
      <c r="P30" s="5">
        <f t="shared" si="63"/>
        <v>0.11432826407215643</v>
      </c>
      <c r="Q30" s="5">
        <f t="shared" si="64"/>
        <v>8.5454965756660381E-2</v>
      </c>
      <c r="R30" s="5">
        <f t="shared" si="65"/>
        <v>3.8239299056573521E-2</v>
      </c>
      <c r="S30" s="5">
        <f t="shared" si="66"/>
        <v>5.4015534461201338E-2</v>
      </c>
      <c r="T30" s="5">
        <f t="shared" si="67"/>
        <v>9.6082211128904277E-2</v>
      </c>
      <c r="U30" s="5">
        <f t="shared" si="68"/>
        <v>6.4273107532817023E-2</v>
      </c>
      <c r="V30" s="5">
        <f t="shared" si="69"/>
        <v>1.1342302552344771E-2</v>
      </c>
      <c r="W30" s="5">
        <f t="shared" si="70"/>
        <v>4.7877936562637287E-2</v>
      </c>
      <c r="X30" s="5">
        <f t="shared" si="71"/>
        <v>5.3832073636622561E-2</v>
      </c>
      <c r="Y30" s="5">
        <f t="shared" si="72"/>
        <v>3.026333589196694E-2</v>
      </c>
      <c r="Z30" s="5">
        <f t="shared" si="73"/>
        <v>1.4331589248374148E-2</v>
      </c>
      <c r="AA30" s="5">
        <f t="shared" si="74"/>
        <v>2.4088720232924042E-2</v>
      </c>
      <c r="AB30" s="5">
        <f t="shared" si="75"/>
        <v>2.024431597932912E-2</v>
      </c>
      <c r="AC30" s="5">
        <f t="shared" si="76"/>
        <v>1.3396961358542109E-3</v>
      </c>
      <c r="AD30" s="5">
        <f t="shared" si="77"/>
        <v>2.011846347253313E-2</v>
      </c>
      <c r="AE30" s="5">
        <f t="shared" si="78"/>
        <v>2.2620411088356399E-2</v>
      </c>
      <c r="AF30" s="5">
        <f t="shared" si="79"/>
        <v>1.2716751418536907E-2</v>
      </c>
      <c r="AG30" s="5">
        <f t="shared" si="80"/>
        <v>4.7660721404573008E-3</v>
      </c>
      <c r="AH30" s="5">
        <f t="shared" si="81"/>
        <v>4.0284691819319329E-3</v>
      </c>
      <c r="AI30" s="5">
        <f t="shared" si="82"/>
        <v>6.771103009495163E-3</v>
      </c>
      <c r="AJ30" s="5">
        <f t="shared" si="83"/>
        <v>5.6904786774621954E-3</v>
      </c>
      <c r="AK30" s="5">
        <f t="shared" si="84"/>
        <v>3.1882100088412996E-3</v>
      </c>
      <c r="AL30" s="5">
        <f t="shared" si="85"/>
        <v>1.0127245909809282E-4</v>
      </c>
      <c r="AM30" s="5">
        <f t="shared" si="86"/>
        <v>6.7630746277651003E-3</v>
      </c>
      <c r="AN30" s="5">
        <f t="shared" si="87"/>
        <v>7.6041357984490861E-3</v>
      </c>
      <c r="AO30" s="5">
        <f t="shared" si="88"/>
        <v>4.2748959921179268E-3</v>
      </c>
      <c r="AP30" s="5">
        <f t="shared" si="89"/>
        <v>1.6021751169631622E-3</v>
      </c>
      <c r="AQ30" s="5">
        <f t="shared" si="90"/>
        <v>4.5035571218847908E-4</v>
      </c>
      <c r="AR30" s="5">
        <f t="shared" si="91"/>
        <v>9.0589054255048004E-4</v>
      </c>
      <c r="AS30" s="5">
        <f t="shared" si="92"/>
        <v>1.5226325191831647E-3</v>
      </c>
      <c r="AT30" s="5">
        <f t="shared" si="93"/>
        <v>1.2796301978971591E-3</v>
      </c>
      <c r="AU30" s="5">
        <f t="shared" si="94"/>
        <v>7.1693965231950374E-4</v>
      </c>
      <c r="AV30" s="5">
        <f t="shared" si="95"/>
        <v>3.0126035587039985E-4</v>
      </c>
      <c r="AW30" s="5">
        <f t="shared" si="96"/>
        <v>5.3163542801543343E-6</v>
      </c>
      <c r="AX30" s="5">
        <f t="shared" si="97"/>
        <v>1.8945771912106941E-3</v>
      </c>
      <c r="AY30" s="5">
        <f t="shared" si="98"/>
        <v>2.1301882702085629E-3</v>
      </c>
      <c r="AZ30" s="5">
        <f t="shared" si="99"/>
        <v>1.1975500622475076E-3</v>
      </c>
      <c r="BA30" s="5">
        <f t="shared" si="100"/>
        <v>4.4882610350949426E-4</v>
      </c>
      <c r="BB30" s="5">
        <f t="shared" si="101"/>
        <v>1.2616061587445424E-4</v>
      </c>
      <c r="BC30" s="5">
        <f t="shared" si="102"/>
        <v>2.8370009450637797E-5</v>
      </c>
      <c r="BD30" s="5">
        <f t="shared" si="103"/>
        <v>1.6975796471337817E-4</v>
      </c>
      <c r="BE30" s="5">
        <f t="shared" si="104"/>
        <v>2.8533137870631235E-4</v>
      </c>
      <c r="BF30" s="5">
        <f t="shared" si="105"/>
        <v>2.397943325130743E-4</v>
      </c>
      <c r="BG30" s="5">
        <f t="shared" si="106"/>
        <v>1.3434980329678621E-4</v>
      </c>
      <c r="BH30" s="5">
        <f t="shared" si="107"/>
        <v>5.645422096736072E-5</v>
      </c>
      <c r="BI30" s="5">
        <f t="shared" si="108"/>
        <v>1.8977796687896296E-5</v>
      </c>
      <c r="BJ30" s="8">
        <f t="shared" si="109"/>
        <v>0.50193543086003167</v>
      </c>
      <c r="BK30" s="8">
        <f t="shared" si="110"/>
        <v>0.24375352118390353</v>
      </c>
      <c r="BL30" s="8">
        <f t="shared" si="111"/>
        <v>0.24017434757644018</v>
      </c>
      <c r="BM30" s="8">
        <f t="shared" si="112"/>
        <v>0.52984869943865909</v>
      </c>
      <c r="BN30" s="8">
        <f t="shared" si="113"/>
        <v>0.46822131751416213</v>
      </c>
    </row>
    <row r="31" spans="1:66" x14ac:dyDescent="0.25">
      <c r="A31" t="s">
        <v>89</v>
      </c>
      <c r="B31" t="s">
        <v>346</v>
      </c>
      <c r="C31" t="s">
        <v>104</v>
      </c>
      <c r="D31" s="7" t="s">
        <v>505</v>
      </c>
      <c r="E31">
        <f>VLOOKUP(A31,home!$A$2:$E$405,3,FALSE)</f>
        <v>1.4149</v>
      </c>
      <c r="F31">
        <f>VLOOKUP(B31,home!$B$2:$E$405,3,FALSE)</f>
        <v>1.0178</v>
      </c>
      <c r="G31">
        <f>VLOOKUP(C31,away!$B$2:$E$405,4,FALSE)</f>
        <v>0.8911</v>
      </c>
      <c r="H31">
        <f>VLOOKUP(A31,away!$A$2:$E$405,3,FALSE)</f>
        <v>1.1467000000000001</v>
      </c>
      <c r="I31">
        <f>VLOOKUP(C31,away!$B$2:$E$405,3,FALSE)</f>
        <v>1.4029</v>
      </c>
      <c r="J31">
        <f>VLOOKUP(B31,home!$B$2:$E$405,4,FALSE)</f>
        <v>0.94269999999999998</v>
      </c>
      <c r="K31" s="3">
        <f t="shared" si="58"/>
        <v>1.2832599395420001</v>
      </c>
      <c r="L31" s="3">
        <f t="shared" si="59"/>
        <v>1.5165266088610001</v>
      </c>
      <c r="M31" s="5">
        <f t="shared" si="60"/>
        <v>6.0823044015598945E-2</v>
      </c>
      <c r="N31" s="5">
        <f t="shared" si="61"/>
        <v>7.8051775786217914E-2</v>
      </c>
      <c r="O31" s="5">
        <f t="shared" si="62"/>
        <v>9.22397646815796E-2</v>
      </c>
      <c r="P31" s="5">
        <f t="shared" si="63"/>
        <v>0.11836759484865216</v>
      </c>
      <c r="Q31" s="5">
        <f t="shared" si="64"/>
        <v>5.0080358538283888E-2</v>
      </c>
      <c r="R31" s="5">
        <f t="shared" si="65"/>
        <v>6.9942028767346301E-2</v>
      </c>
      <c r="S31" s="5">
        <f t="shared" si="66"/>
        <v>5.7588730295467377E-2</v>
      </c>
      <c r="T31" s="5">
        <f t="shared" si="67"/>
        <v>7.5948196304606683E-2</v>
      </c>
      <c r="U31" s="5">
        <f t="shared" si="68"/>
        <v>8.9753803607429641E-2</v>
      </c>
      <c r="V31" s="5">
        <f t="shared" si="69"/>
        <v>1.2452589321087575E-2</v>
      </c>
      <c r="W31" s="5">
        <f t="shared" si="70"/>
        <v>2.1422039290026618E-2</v>
      </c>
      <c r="X31" s="5">
        <f t="shared" si="71"/>
        <v>3.2487092599391171E-2</v>
      </c>
      <c r="Y31" s="5">
        <f t="shared" si="72"/>
        <v>2.4633770185754002E-2</v>
      </c>
      <c r="Z31" s="5">
        <f t="shared" si="73"/>
        <v>3.5356315901134069E-2</v>
      </c>
      <c r="AA31" s="5">
        <f t="shared" si="74"/>
        <v>4.5371343805717161E-2</v>
      </c>
      <c r="AB31" s="5">
        <f t="shared" si="75"/>
        <v>2.9111613954531962E-2</v>
      </c>
      <c r="AC31" s="5">
        <f t="shared" si="76"/>
        <v>1.5146223271860608E-3</v>
      </c>
      <c r="AD31" s="5">
        <f t="shared" si="77"/>
        <v>6.8725112110464811E-3</v>
      </c>
      <c r="AE31" s="5">
        <f t="shared" si="78"/>
        <v>1.0422346121247523E-2</v>
      </c>
      <c r="AF31" s="5">
        <f t="shared" si="79"/>
        <v>7.9028826098155557E-3</v>
      </c>
      <c r="AG31" s="5">
        <f t="shared" si="80"/>
        <v>3.9949772548300514E-3</v>
      </c>
      <c r="AH31" s="5">
        <f t="shared" si="81"/>
        <v>1.3404698463841271E-2</v>
      </c>
      <c r="AI31" s="5">
        <f t="shared" si="82"/>
        <v>1.7201712540287691E-2</v>
      </c>
      <c r="AJ31" s="5">
        <f t="shared" si="83"/>
        <v>1.1037134297234226E-2</v>
      </c>
      <c r="AK31" s="5">
        <f t="shared" si="84"/>
        <v>4.7211707636619091E-3</v>
      </c>
      <c r="AL31" s="5">
        <f t="shared" si="85"/>
        <v>1.1790412984072459E-4</v>
      </c>
      <c r="AM31" s="5">
        <f t="shared" si="86"/>
        <v>1.7638436642378424E-3</v>
      </c>
      <c r="AN31" s="5">
        <f t="shared" si="87"/>
        <v>2.6749158506875754E-3</v>
      </c>
      <c r="AO31" s="5">
        <f t="shared" si="88"/>
        <v>2.0282905320158839E-3</v>
      </c>
      <c r="AP31" s="5">
        <f t="shared" si="89"/>
        <v>1.0253188541009741E-3</v>
      </c>
      <c r="AQ31" s="5">
        <f t="shared" si="90"/>
        <v>3.8873083120274899E-4</v>
      </c>
      <c r="AR31" s="5">
        <f t="shared" si="91"/>
        <v>4.0657163808346932E-3</v>
      </c>
      <c r="AS31" s="5">
        <f t="shared" si="92"/>
        <v>5.2173709570648473E-3</v>
      </c>
      <c r="AT31" s="5">
        <f t="shared" si="93"/>
        <v>3.3476215694656125E-3</v>
      </c>
      <c r="AU31" s="5">
        <f t="shared" si="94"/>
        <v>1.431956217613979E-3</v>
      </c>
      <c r="AV31" s="5">
        <f t="shared" si="95"/>
        <v>4.5939301231052667E-4</v>
      </c>
      <c r="AW31" s="5">
        <f t="shared" si="96"/>
        <v>6.373693692471855E-6</v>
      </c>
      <c r="AX31" s="5">
        <f t="shared" si="97"/>
        <v>3.7724498565523267E-4</v>
      </c>
      <c r="AY31" s="5">
        <f t="shared" si="98"/>
        <v>5.7210205880554659E-4</v>
      </c>
      <c r="AZ31" s="5">
        <f t="shared" si="99"/>
        <v>4.3380399758138617E-4</v>
      </c>
      <c r="BA31" s="5">
        <f t="shared" si="100"/>
        <v>2.1929176845414836E-4</v>
      </c>
      <c r="BB31" s="5">
        <f t="shared" si="101"/>
        <v>8.3140450491225277E-5</v>
      </c>
      <c r="BC31" s="5">
        <f t="shared" si="102"/>
        <v>2.5216941088526752E-5</v>
      </c>
      <c r="BD31" s="5">
        <f t="shared" si="103"/>
        <v>1.0276278459363101E-3</v>
      </c>
      <c r="BE31" s="5">
        <f t="shared" si="104"/>
        <v>1.318713647447905E-3</v>
      </c>
      <c r="BF31" s="5">
        <f t="shared" si="105"/>
        <v>8.4612619774860481E-4</v>
      </c>
      <c r="BG31" s="5">
        <f t="shared" si="106"/>
        <v>3.619332844559256E-4</v>
      </c>
      <c r="BH31" s="5">
        <f t="shared" si="107"/>
        <v>1.1611362118228721E-4</v>
      </c>
      <c r="BI31" s="5">
        <f t="shared" si="108"/>
        <v>2.9800791699676878E-5</v>
      </c>
      <c r="BJ31" s="8">
        <f t="shared" si="109"/>
        <v>0.32140784983554088</v>
      </c>
      <c r="BK31" s="8">
        <f t="shared" si="110"/>
        <v>0.2514365869966384</v>
      </c>
      <c r="BL31" s="8">
        <f t="shared" si="111"/>
        <v>0.39100564440739016</v>
      </c>
      <c r="BM31" s="8">
        <f t="shared" si="112"/>
        <v>0.52913610213791185</v>
      </c>
      <c r="BN31" s="8">
        <f t="shared" si="113"/>
        <v>0.46950456663767881</v>
      </c>
    </row>
    <row r="32" spans="1:66" x14ac:dyDescent="0.25">
      <c r="A32" t="s">
        <v>89</v>
      </c>
      <c r="B32" t="s">
        <v>350</v>
      </c>
      <c r="C32" t="s">
        <v>116</v>
      </c>
      <c r="D32" s="7" t="s">
        <v>505</v>
      </c>
      <c r="E32">
        <f>VLOOKUP(A32,home!$A$2:$E$405,3,FALSE)</f>
        <v>1.4149</v>
      </c>
      <c r="F32">
        <f>VLOOKUP(B32,home!$B$2:$E$405,3,FALSE)</f>
        <v>0.98329999999999995</v>
      </c>
      <c r="G32">
        <f>VLOOKUP(C32,away!$B$2:$E$405,4,FALSE)</f>
        <v>1.0448</v>
      </c>
      <c r="H32">
        <f>VLOOKUP(A32,away!$A$2:$E$405,3,FALSE)</f>
        <v>1.1467000000000001</v>
      </c>
      <c r="I32">
        <f>VLOOKUP(C32,away!$B$2:$E$405,3,FALSE)</f>
        <v>0.75829999999999997</v>
      </c>
      <c r="J32">
        <f>VLOOKUP(B32,home!$B$2:$E$405,4,FALSE)</f>
        <v>1.2133</v>
      </c>
      <c r="K32" s="3">
        <f t="shared" si="58"/>
        <v>1.4536001184159999</v>
      </c>
      <c r="L32" s="3">
        <f t="shared" si="59"/>
        <v>1.055016048713</v>
      </c>
      <c r="M32" s="5">
        <f t="shared" si="60"/>
        <v>8.1380778751699329E-2</v>
      </c>
      <c r="N32" s="5">
        <f t="shared" si="61"/>
        <v>0.11829510963025643</v>
      </c>
      <c r="O32" s="5">
        <f t="shared" si="62"/>
        <v>8.5858027639804699E-2</v>
      </c>
      <c r="P32" s="5">
        <f t="shared" si="63"/>
        <v>0.1248032391441843</v>
      </c>
      <c r="Q32" s="5">
        <f t="shared" si="64"/>
        <v>8.5976892683287232E-2</v>
      </c>
      <c r="R32" s="5">
        <f t="shared" si="65"/>
        <v>4.5290798535419147E-2</v>
      </c>
      <c r="S32" s="5">
        <f t="shared" si="66"/>
        <v>4.7848671208971488E-2</v>
      </c>
      <c r="T32" s="5">
        <f t="shared" si="67"/>
        <v>9.0707001599343348E-2</v>
      </c>
      <c r="U32" s="5">
        <f t="shared" si="68"/>
        <v>6.5834710114240469E-2</v>
      </c>
      <c r="V32" s="5">
        <f t="shared" si="69"/>
        <v>8.1532618051477872E-3</v>
      </c>
      <c r="W32" s="5">
        <f t="shared" si="70"/>
        <v>4.1658673795155345E-2</v>
      </c>
      <c r="X32" s="5">
        <f t="shared" si="71"/>
        <v>4.3950569421988592E-2</v>
      </c>
      <c r="Y32" s="5">
        <f t="shared" si="72"/>
        <v>2.3184278045136401E-2</v>
      </c>
      <c r="Z32" s="5">
        <f t="shared" si="73"/>
        <v>1.5927506437964815E-2</v>
      </c>
      <c r="AA32" s="5">
        <f t="shared" si="74"/>
        <v>2.3152225244297255E-2</v>
      </c>
      <c r="AB32" s="5">
        <f t="shared" si="75"/>
        <v>1.6827038678352196E-2</v>
      </c>
      <c r="AC32" s="5">
        <f t="shared" si="76"/>
        <v>7.8147559724887363E-4</v>
      </c>
      <c r="AD32" s="5">
        <f t="shared" si="77"/>
        <v>1.5138763290422829E-2</v>
      </c>
      <c r="AE32" s="5">
        <f t="shared" si="78"/>
        <v>1.597163822906331E-2</v>
      </c>
      <c r="AF32" s="5">
        <f t="shared" si="79"/>
        <v>8.4251673279499336E-3</v>
      </c>
      <c r="AG32" s="5">
        <f t="shared" si="80"/>
        <v>2.9628955813598683E-3</v>
      </c>
      <c r="AH32" s="5">
        <f t="shared" si="81"/>
        <v>4.200943727008126E-3</v>
      </c>
      <c r="AI32" s="5">
        <f t="shared" si="82"/>
        <v>6.1064922990379635E-3</v>
      </c>
      <c r="AJ32" s="5">
        <f t="shared" si="83"/>
        <v>4.4381989644939881E-3</v>
      </c>
      <c r="AK32" s="5">
        <f t="shared" si="84"/>
        <v>2.1504555134474095E-3</v>
      </c>
      <c r="AL32" s="5">
        <f t="shared" si="85"/>
        <v>4.793794669690789E-5</v>
      </c>
      <c r="AM32" s="5">
        <f t="shared" si="86"/>
        <v>4.4011416223260812E-3</v>
      </c>
      <c r="AN32" s="5">
        <f t="shared" si="87"/>
        <v>4.643275044212785E-3</v>
      </c>
      <c r="AO32" s="5">
        <f t="shared" si="88"/>
        <v>2.4493648451165261E-3</v>
      </c>
      <c r="AP32" s="5">
        <f t="shared" si="89"/>
        <v>8.6137307358378893E-4</v>
      </c>
      <c r="AQ32" s="5">
        <f t="shared" si="90"/>
        <v>2.2719060414003525E-4</v>
      </c>
      <c r="AR32" s="5">
        <f t="shared" si="91"/>
        <v>8.8641261034675583E-4</v>
      </c>
      <c r="AS32" s="5">
        <f t="shared" si="92"/>
        <v>1.2884894753654797E-3</v>
      </c>
      <c r="AT32" s="5">
        <f t="shared" si="93"/>
        <v>9.3647422698451568E-4</v>
      </c>
      <c r="AU32" s="5">
        <f t="shared" si="94"/>
        <v>4.5375301574607457E-4</v>
      </c>
      <c r="AV32" s="5">
        <f t="shared" si="95"/>
        <v>1.6489385935502778E-4</v>
      </c>
      <c r="AW32" s="5">
        <f t="shared" si="96"/>
        <v>2.0421185162808966E-6</v>
      </c>
      <c r="AX32" s="5">
        <f t="shared" si="97"/>
        <v>1.0662499972297957E-3</v>
      </c>
      <c r="AY32" s="5">
        <f t="shared" si="98"/>
        <v>1.1249108590176264E-3</v>
      </c>
      <c r="AZ32" s="5">
        <f t="shared" si="99"/>
        <v>5.9339950481756133E-4</v>
      </c>
      <c r="BA32" s="5">
        <f t="shared" si="100"/>
        <v>2.0868200029362482E-4</v>
      </c>
      <c r="BB32" s="5">
        <f t="shared" si="101"/>
        <v>5.5040714846826273E-5</v>
      </c>
      <c r="BC32" s="5">
        <f t="shared" si="102"/>
        <v>1.1613767499207528E-5</v>
      </c>
      <c r="BD32" s="5">
        <f t="shared" si="103"/>
        <v>1.5586325494956833E-4</v>
      </c>
      <c r="BE32" s="5">
        <f t="shared" si="104"/>
        <v>2.2656284585139571E-4</v>
      </c>
      <c r="BF32" s="5">
        <f t="shared" si="105"/>
        <v>1.6466588977912739E-4</v>
      </c>
      <c r="BG32" s="5">
        <f t="shared" si="106"/>
        <v>7.9786118960671851E-5</v>
      </c>
      <c r="BH32" s="5">
        <f t="shared" si="107"/>
        <v>2.8994277992296413E-5</v>
      </c>
      <c r="BI32" s="5">
        <f t="shared" si="108"/>
        <v>8.4292171845976921E-6</v>
      </c>
      <c r="BJ32" s="8">
        <f t="shared" si="109"/>
        <v>0.46191323163704728</v>
      </c>
      <c r="BK32" s="8">
        <f t="shared" si="110"/>
        <v>0.2641402753129663</v>
      </c>
      <c r="BL32" s="8">
        <f t="shared" si="111"/>
        <v>0.25825321550861668</v>
      </c>
      <c r="BM32" s="8">
        <f t="shared" si="112"/>
        <v>0.45750651377144269</v>
      </c>
      <c r="BN32" s="8">
        <f t="shared" si="113"/>
        <v>0.54160484638465112</v>
      </c>
    </row>
    <row r="33" spans="1:66" x14ac:dyDescent="0.25">
      <c r="A33" t="s">
        <v>89</v>
      </c>
      <c r="B33" t="s">
        <v>367</v>
      </c>
      <c r="C33" t="s">
        <v>125</v>
      </c>
      <c r="D33" s="7" t="s">
        <v>505</v>
      </c>
      <c r="E33">
        <f>VLOOKUP(A33,home!$A$2:$E$405,3,FALSE)</f>
        <v>1.4149</v>
      </c>
      <c r="F33">
        <f>VLOOKUP(B33,home!$B$2:$E$405,3,FALSE)</f>
        <v>0.98329999999999995</v>
      </c>
      <c r="G33">
        <f>VLOOKUP(C33,away!$B$2:$E$405,4,FALSE)</f>
        <v>1.2599</v>
      </c>
      <c r="H33">
        <f>VLOOKUP(A33,away!$A$2:$E$405,3,FALSE)</f>
        <v>1.1467000000000001</v>
      </c>
      <c r="I33">
        <f>VLOOKUP(C33,away!$B$2:$E$405,3,FALSE)</f>
        <v>1.0616000000000001</v>
      </c>
      <c r="J33">
        <f>VLOOKUP(B33,home!$B$2:$E$405,4,FALSE)</f>
        <v>0.91</v>
      </c>
      <c r="K33" s="3">
        <f t="shared" si="58"/>
        <v>1.7528625470829999</v>
      </c>
      <c r="L33" s="3">
        <f t="shared" si="59"/>
        <v>1.1077764152000003</v>
      </c>
      <c r="M33" s="5">
        <f t="shared" si="60"/>
        <v>5.7232179375812514E-2</v>
      </c>
      <c r="N33" s="5">
        <f t="shared" si="61"/>
        <v>0.10032014371579784</v>
      </c>
      <c r="O33" s="5">
        <f t="shared" si="62"/>
        <v>6.3400458503020965E-2</v>
      </c>
      <c r="P33" s="5">
        <f t="shared" si="63"/>
        <v>0.11113228917783535</v>
      </c>
      <c r="Q33" s="5">
        <f t="shared" si="64"/>
        <v>8.7923711318703024E-2</v>
      </c>
      <c r="R33" s="5">
        <f t="shared" si="65"/>
        <v>3.5116766321256473E-2</v>
      </c>
      <c r="S33" s="5">
        <f t="shared" si="66"/>
        <v>5.3948608250647678E-2</v>
      </c>
      <c r="T33" s="5">
        <f t="shared" si="67"/>
        <v>9.739981373571252E-2</v>
      </c>
      <c r="U33" s="5">
        <f t="shared" si="68"/>
        <v>6.1554864459196112E-2</v>
      </c>
      <c r="V33" s="5">
        <f t="shared" si="69"/>
        <v>1.1639590792453388E-2</v>
      </c>
      <c r="W33" s="5">
        <f t="shared" si="70"/>
        <v>5.1372726857030718E-2</v>
      </c>
      <c r="X33" s="5">
        <f t="shared" si="71"/>
        <v>5.6909495196730261E-2</v>
      </c>
      <c r="Y33" s="5">
        <f t="shared" si="72"/>
        <v>3.1521498289937742E-2</v>
      </c>
      <c r="Z33" s="5">
        <f t="shared" si="73"/>
        <v>1.2967175169592528E-2</v>
      </c>
      <c r="AA33" s="5">
        <f t="shared" si="74"/>
        <v>2.2729675696243387E-2</v>
      </c>
      <c r="AB33" s="5">
        <f t="shared" si="75"/>
        <v>1.9920998617643879E-2</v>
      </c>
      <c r="AC33" s="5">
        <f t="shared" si="76"/>
        <v>1.4125951343787156E-3</v>
      </c>
      <c r="AD33" s="5">
        <f t="shared" si="77"/>
        <v>2.2512332212303549E-2</v>
      </c>
      <c r="AE33" s="5">
        <f t="shared" si="78"/>
        <v>2.4938630675937112E-2</v>
      </c>
      <c r="AF33" s="5">
        <f t="shared" si="79"/>
        <v>1.3813213445093188E-2</v>
      </c>
      <c r="AG33" s="5">
        <f t="shared" si="80"/>
        <v>5.1006506908659243E-3</v>
      </c>
      <c r="AH33" s="5">
        <f t="shared" si="81"/>
        <v>3.5911827061604188E-3</v>
      </c>
      <c r="AI33" s="5">
        <f t="shared" si="82"/>
        <v>6.2948496653607708E-3</v>
      </c>
      <c r="AJ33" s="5">
        <f t="shared" si="83"/>
        <v>5.5170031089644272E-3</v>
      </c>
      <c r="AK33" s="5">
        <f t="shared" si="84"/>
        <v>3.2235160406147378E-3</v>
      </c>
      <c r="AL33" s="5">
        <f t="shared" si="85"/>
        <v>1.0971794726469791E-4</v>
      </c>
      <c r="AM33" s="5">
        <f t="shared" si="86"/>
        <v>7.8922047964874037E-3</v>
      </c>
      <c r="AN33" s="5">
        <f t="shared" si="87"/>
        <v>8.7427983374770632E-3</v>
      </c>
      <c r="AO33" s="5">
        <f t="shared" si="88"/>
        <v>4.8425329005534314E-3</v>
      </c>
      <c r="AP33" s="5">
        <f t="shared" si="89"/>
        <v>1.7881479123543797E-3</v>
      </c>
      <c r="AQ33" s="5">
        <f t="shared" si="90"/>
        <v>4.9521702104882495E-4</v>
      </c>
      <c r="AR33" s="5">
        <f t="shared" si="91"/>
        <v>7.9564550091172366E-4</v>
      </c>
      <c r="AS33" s="5">
        <f t="shared" si="92"/>
        <v>1.394657199303253E-3</v>
      </c>
      <c r="AT33" s="5">
        <f t="shared" si="93"/>
        <v>1.2223211853391719E-3</v>
      </c>
      <c r="AU33" s="5">
        <f t="shared" si="94"/>
        <v>7.1418700876237746E-4</v>
      </c>
      <c r="AV33" s="5">
        <f t="shared" si="95"/>
        <v>3.1296791481820273E-4</v>
      </c>
      <c r="AW33" s="5">
        <f t="shared" si="96"/>
        <v>5.9180025683690098E-6</v>
      </c>
      <c r="AX33" s="5">
        <f t="shared" si="97"/>
        <v>2.305658366945264E-3</v>
      </c>
      <c r="AY33" s="5">
        <f t="shared" si="98"/>
        <v>2.5541539604105106E-3</v>
      </c>
      <c r="AZ33" s="5">
        <f t="shared" si="99"/>
        <v>1.4147157590662196E-3</v>
      </c>
      <c r="BA33" s="5">
        <f t="shared" si="100"/>
        <v>5.2239625070177461E-4</v>
      </c>
      <c r="BB33" s="5">
        <f t="shared" si="101"/>
        <v>1.4467456147908319E-4</v>
      </c>
      <c r="BC33" s="5">
        <f t="shared" si="102"/>
        <v>3.2053413417186118E-5</v>
      </c>
      <c r="BD33" s="5">
        <f t="shared" si="103"/>
        <v>1.4689955346166645E-4</v>
      </c>
      <c r="BE33" s="5">
        <f t="shared" si="104"/>
        <v>2.5749472544617192E-4</v>
      </c>
      <c r="BF33" s="5">
        <f t="shared" si="105"/>
        <v>2.2567643015300738E-4</v>
      </c>
      <c r="BG33" s="5">
        <f t="shared" si="106"/>
        <v>1.318599207248664E-4</v>
      </c>
      <c r="BH33" s="5">
        <f t="shared" si="107"/>
        <v>5.7783079124987994E-5</v>
      </c>
      <c r="BI33" s="5">
        <f t="shared" si="108"/>
        <v>2.0257159050664972E-5</v>
      </c>
      <c r="BJ33" s="8">
        <f t="shared" si="109"/>
        <v>0.522546769418053</v>
      </c>
      <c r="BK33" s="8">
        <f t="shared" si="110"/>
        <v>0.23802913463880285</v>
      </c>
      <c r="BL33" s="8">
        <f t="shared" si="111"/>
        <v>0.22662906479555722</v>
      </c>
      <c r="BM33" s="8">
        <f t="shared" si="112"/>
        <v>0.54249835965173709</v>
      </c>
      <c r="BN33" s="8">
        <f t="shared" si="113"/>
        <v>0.4551255484124262</v>
      </c>
    </row>
    <row r="34" spans="1:66" x14ac:dyDescent="0.25">
      <c r="A34" t="s">
        <v>112</v>
      </c>
      <c r="B34" t="s">
        <v>92</v>
      </c>
      <c r="C34" t="s">
        <v>128</v>
      </c>
      <c r="D34" s="7" t="s">
        <v>505</v>
      </c>
      <c r="E34">
        <f>VLOOKUP(A34,home!$A$2:$E$405,3,FALSE)</f>
        <v>1.2826</v>
      </c>
      <c r="F34">
        <f>VLOOKUP(B34,home!$B$2:$E$405,3,FALSE)</f>
        <v>0.82969999999999999</v>
      </c>
      <c r="G34">
        <f>VLOOKUP(C34,away!$B$2:$E$405,4,FALSE)</f>
        <v>0.88139999999999996</v>
      </c>
      <c r="H34">
        <f>VLOOKUP(A34,away!$A$2:$E$405,3,FALSE)</f>
        <v>1.0616000000000001</v>
      </c>
      <c r="I34">
        <f>VLOOKUP(C34,away!$B$2:$E$405,3,FALSE)</f>
        <v>1.0648</v>
      </c>
      <c r="J34">
        <f>VLOOKUP(B34,home!$B$2:$E$405,4,FALSE)</f>
        <v>1.4786999999999999</v>
      </c>
      <c r="K34" s="3">
        <f t="shared" si="58"/>
        <v>0.93796227610799998</v>
      </c>
      <c r="L34" s="3">
        <f t="shared" si="59"/>
        <v>1.6715101772159999</v>
      </c>
      <c r="M34" s="5">
        <f t="shared" si="60"/>
        <v>7.3573346901523909E-2</v>
      </c>
      <c r="N34" s="5">
        <f t="shared" si="61"/>
        <v>6.9009023920636819E-2</v>
      </c>
      <c r="O34" s="5">
        <f t="shared" si="62"/>
        <v>0.12297859811774045</v>
      </c>
      <c r="P34" s="5">
        <f t="shared" si="63"/>
        <v>0.11534928580308682</v>
      </c>
      <c r="Q34" s="5">
        <f t="shared" si="64"/>
        <v>3.2363930574295964E-2</v>
      </c>
      <c r="R34" s="5">
        <f t="shared" si="65"/>
        <v>0.10277998916677981</v>
      </c>
      <c r="S34" s="5">
        <f t="shared" si="66"/>
        <v>4.5211541596344787E-2</v>
      </c>
      <c r="T34" s="5">
        <f t="shared" si="67"/>
        <v>5.4096639329647762E-2</v>
      </c>
      <c r="U34" s="5">
        <f t="shared" si="68"/>
        <v>9.6403752577228358E-2</v>
      </c>
      <c r="V34" s="5">
        <f t="shared" si="69"/>
        <v>7.8759183149650844E-3</v>
      </c>
      <c r="W34" s="5">
        <f t="shared" si="70"/>
        <v>1.0118715328422645E-2</v>
      </c>
      <c r="X34" s="5">
        <f t="shared" si="71"/>
        <v>1.6913535651809988E-2</v>
      </c>
      <c r="Y34" s="5">
        <f t="shared" si="72"/>
        <v>1.4135573487353026E-2</v>
      </c>
      <c r="Z34" s="5">
        <f t="shared" si="73"/>
        <v>5.7265932635474227E-2</v>
      </c>
      <c r="AA34" s="5">
        <f t="shared" si="74"/>
        <v>5.3713284518216796E-2</v>
      </c>
      <c r="AB34" s="5">
        <f t="shared" si="75"/>
        <v>2.5190517301971613E-2</v>
      </c>
      <c r="AC34" s="5">
        <f t="shared" si="76"/>
        <v>7.7174818644808738E-4</v>
      </c>
      <c r="AD34" s="5">
        <f t="shared" si="77"/>
        <v>2.3727433151840525E-3</v>
      </c>
      <c r="AE34" s="5">
        <f t="shared" si="78"/>
        <v>3.9660645992513751E-3</v>
      </c>
      <c r="AF34" s="5">
        <f t="shared" si="79"/>
        <v>3.3146586705723852E-3</v>
      </c>
      <c r="AG34" s="5">
        <f t="shared" si="80"/>
        <v>1.8468285672863329E-3</v>
      </c>
      <c r="AH34" s="5">
        <f t="shared" si="81"/>
        <v>2.3930147301990258E-2</v>
      </c>
      <c r="AI34" s="5">
        <f t="shared" si="82"/>
        <v>2.2445575430974495E-2</v>
      </c>
      <c r="AJ34" s="5">
        <f t="shared" si="83"/>
        <v>1.0526551509895319E-2</v>
      </c>
      <c r="AK34" s="5">
        <f t="shared" si="84"/>
        <v>3.2911694045965061E-3</v>
      </c>
      <c r="AL34" s="5">
        <f t="shared" si="85"/>
        <v>4.8398288714942524E-5</v>
      </c>
      <c r="AM34" s="5">
        <f t="shared" si="86"/>
        <v>4.451087441060153E-4</v>
      </c>
      <c r="AN34" s="5">
        <f t="shared" si="87"/>
        <v>7.4400379574103678E-4</v>
      </c>
      <c r="AO34" s="5">
        <f t="shared" si="88"/>
        <v>6.2180495823423859E-4</v>
      </c>
      <c r="AP34" s="5">
        <f t="shared" si="89"/>
        <v>3.4645110531063327E-4</v>
      </c>
      <c r="AQ34" s="5">
        <f t="shared" si="90"/>
        <v>1.447741371086139E-4</v>
      </c>
      <c r="AR34" s="5">
        <f t="shared" si="91"/>
        <v>7.9998969515109424E-3</v>
      </c>
      <c r="AS34" s="5">
        <f t="shared" si="92"/>
        <v>7.5036015532686517E-3</v>
      </c>
      <c r="AT34" s="5">
        <f t="shared" si="93"/>
        <v>3.5190475959556945E-3</v>
      </c>
      <c r="AU34" s="5">
        <f t="shared" si="94"/>
        <v>1.1002446309449963E-3</v>
      </c>
      <c r="AV34" s="5">
        <f t="shared" si="95"/>
        <v>2.5799698957919374E-4</v>
      </c>
      <c r="AW34" s="5">
        <f t="shared" si="96"/>
        <v>2.1077636099329615E-6</v>
      </c>
      <c r="AX34" s="5">
        <f t="shared" si="97"/>
        <v>6.9582535122875223E-5</v>
      </c>
      <c r="AY34" s="5">
        <f t="shared" si="98"/>
        <v>1.1630791561437568E-4</v>
      </c>
      <c r="AZ34" s="5">
        <f t="shared" si="99"/>
        <v>9.7204932320104351E-5</v>
      </c>
      <c r="BA34" s="5">
        <f t="shared" si="100"/>
        <v>5.4159677882882309E-5</v>
      </c>
      <c r="BB34" s="5">
        <f t="shared" si="101"/>
        <v>2.2632113193994518E-5</v>
      </c>
      <c r="BC34" s="5">
        <f t="shared" si="102"/>
        <v>7.5659615071332674E-6</v>
      </c>
      <c r="BD34" s="5">
        <f t="shared" si="103"/>
        <v>2.228651528521633E-3</v>
      </c>
      <c r="BE34" s="5">
        <f t="shared" si="104"/>
        <v>2.090391060343724E-3</v>
      </c>
      <c r="BF34" s="5">
        <f t="shared" si="105"/>
        <v>9.8035397845790736E-4</v>
      </c>
      <c r="BG34" s="5">
        <f t="shared" si="106"/>
        <v>3.0651168300863737E-4</v>
      </c>
      <c r="BH34" s="5">
        <f t="shared" si="107"/>
        <v>7.187409896211881E-5</v>
      </c>
      <c r="BI34" s="5">
        <f t="shared" si="108"/>
        <v>1.3483038691144125E-5</v>
      </c>
      <c r="BJ34" s="8">
        <f t="shared" si="109"/>
        <v>0.21080730932060229</v>
      </c>
      <c r="BK34" s="8">
        <f t="shared" si="110"/>
        <v>0.24294654700669802</v>
      </c>
      <c r="BL34" s="8">
        <f t="shared" si="111"/>
        <v>0.48733163843863825</v>
      </c>
      <c r="BM34" s="8">
        <f t="shared" si="112"/>
        <v>0.48218305276534457</v>
      </c>
      <c r="BN34" s="8">
        <f t="shared" si="113"/>
        <v>0.51605417448406377</v>
      </c>
    </row>
    <row r="35" spans="1:66" x14ac:dyDescent="0.25">
      <c r="A35" t="s">
        <v>112</v>
      </c>
      <c r="B35" t="s">
        <v>119</v>
      </c>
      <c r="C35" t="s">
        <v>110</v>
      </c>
      <c r="D35" s="7" t="s">
        <v>505</v>
      </c>
      <c r="E35">
        <f>VLOOKUP(A35,home!$A$2:$E$405,3,FALSE)</f>
        <v>1.2826</v>
      </c>
      <c r="F35">
        <f>VLOOKUP(B35,home!$B$2:$E$405,3,FALSE)</f>
        <v>0.84750000000000003</v>
      </c>
      <c r="G35">
        <f>VLOOKUP(C35,away!$B$2:$E$405,4,FALSE)</f>
        <v>1.0508999999999999</v>
      </c>
      <c r="H35">
        <f>VLOOKUP(A35,away!$A$2:$E$405,3,FALSE)</f>
        <v>1.0616000000000001</v>
      </c>
      <c r="I35">
        <f>VLOOKUP(C35,away!$B$2:$E$405,3,FALSE)</f>
        <v>1.2286999999999999</v>
      </c>
      <c r="J35">
        <f>VLOOKUP(B35,home!$B$2:$E$405,4,FALSE)</f>
        <v>0.94199999999999995</v>
      </c>
      <c r="K35" s="3">
        <f t="shared" si="58"/>
        <v>1.1423319781499999</v>
      </c>
      <c r="L35" s="3">
        <f t="shared" si="59"/>
        <v>1.2287334206399998</v>
      </c>
      <c r="M35" s="5">
        <f t="shared" si="60"/>
        <v>9.3381185060355545E-2</v>
      </c>
      <c r="N35" s="5">
        <f t="shared" si="61"/>
        <v>0.10667231385198718</v>
      </c>
      <c r="O35" s="5">
        <f t="shared" si="62"/>
        <v>0.11474058294262751</v>
      </c>
      <c r="P35" s="5">
        <f t="shared" si="63"/>
        <v>0.13107183708693584</v>
      </c>
      <c r="Q35" s="5">
        <f t="shared" si="64"/>
        <v>6.0927597648189093E-2</v>
      </c>
      <c r="R35" s="5">
        <f t="shared" si="65"/>
        <v>7.0492794482661172E-2</v>
      </c>
      <c r="S35" s="5">
        <f t="shared" si="66"/>
        <v>4.599381145741599E-2</v>
      </c>
      <c r="T35" s="5">
        <f t="shared" si="67"/>
        <v>7.4863775469636989E-2</v>
      </c>
      <c r="U35" s="5">
        <f t="shared" si="68"/>
        <v>8.0526173366699746E-2</v>
      </c>
      <c r="V35" s="5">
        <f t="shared" si="69"/>
        <v>7.1731001848406375E-3</v>
      </c>
      <c r="W35" s="5">
        <f t="shared" si="70"/>
        <v>2.3199847715127699E-2</v>
      </c>
      <c r="X35" s="5">
        <f t="shared" si="71"/>
        <v>2.8506428241335941E-2</v>
      </c>
      <c r="Y35" s="5">
        <f t="shared" si="72"/>
        <v>1.7513400541602706E-2</v>
      </c>
      <c r="Z35" s="5">
        <f t="shared" si="73"/>
        <v>2.8872284165050915E-2</v>
      </c>
      <c r="AA35" s="5">
        <f t="shared" si="74"/>
        <v>3.2981733483971536E-2</v>
      </c>
      <c r="AB35" s="5">
        <f t="shared" si="75"/>
        <v>1.8838044426780651E-2</v>
      </c>
      <c r="AC35" s="5">
        <f t="shared" si="76"/>
        <v>6.2926984316221193E-4</v>
      </c>
      <c r="AD35" s="5">
        <f t="shared" si="77"/>
        <v>6.6254819833001504E-3</v>
      </c>
      <c r="AE35" s="5">
        <f t="shared" si="78"/>
        <v>8.1409511407290833E-3</v>
      </c>
      <c r="AF35" s="5">
        <f t="shared" si="79"/>
        <v>5.0015293712055778E-3</v>
      </c>
      <c r="AG35" s="5">
        <f t="shared" si="80"/>
        <v>2.0485154309042852E-3</v>
      </c>
      <c r="AH35" s="5">
        <f t="shared" si="81"/>
        <v>8.8690851209532844E-3</v>
      </c>
      <c r="AI35" s="5">
        <f t="shared" si="82"/>
        <v>1.0131439550599298E-2</v>
      </c>
      <c r="AJ35" s="5">
        <f t="shared" si="83"/>
        <v>5.7867336916716224E-3</v>
      </c>
      <c r="AK35" s="5">
        <f t="shared" si="84"/>
        <v>2.2034569816781644E-3</v>
      </c>
      <c r="AL35" s="5">
        <f t="shared" si="85"/>
        <v>3.5330266718448477E-5</v>
      </c>
      <c r="AM35" s="5">
        <f t="shared" si="86"/>
        <v>1.5136999880360871E-3</v>
      </c>
      <c r="AN35" s="5">
        <f t="shared" si="87"/>
        <v>1.859933764122308E-3</v>
      </c>
      <c r="AO35" s="5">
        <f t="shared" si="88"/>
        <v>1.1426813880769172E-3</v>
      </c>
      <c r="AP35" s="5">
        <f t="shared" si="89"/>
        <v>4.6801693689113772E-4</v>
      </c>
      <c r="AQ35" s="5">
        <f t="shared" si="90"/>
        <v>1.4376701294592574E-4</v>
      </c>
      <c r="AR35" s="5">
        <f t="shared" si="91"/>
        <v>2.1795482597232498E-3</v>
      </c>
      <c r="AS35" s="5">
        <f t="shared" si="92"/>
        <v>2.4897676750030499E-3</v>
      </c>
      <c r="AT35" s="5">
        <f t="shared" si="93"/>
        <v>1.4220706166600805E-3</v>
      </c>
      <c r="AU35" s="5">
        <f t="shared" si="94"/>
        <v>5.414922468660998E-4</v>
      </c>
      <c r="AV35" s="5">
        <f t="shared" si="95"/>
        <v>1.5464097737886008E-4</v>
      </c>
      <c r="AW35" s="5">
        <f t="shared" si="96"/>
        <v>1.3775089229298356E-6</v>
      </c>
      <c r="AX35" s="5">
        <f t="shared" si="97"/>
        <v>2.8819131694314928E-4</v>
      </c>
      <c r="AY35" s="5">
        <f t="shared" si="98"/>
        <v>3.5411030266630211E-4</v>
      </c>
      <c r="AZ35" s="5">
        <f t="shared" si="99"/>
        <v>2.1755358173951552E-4</v>
      </c>
      <c r="BA35" s="5">
        <f t="shared" si="100"/>
        <v>8.9105118887759563E-5</v>
      </c>
      <c r="BB35" s="5">
        <f t="shared" si="101"/>
        <v>2.7371609381872683E-5</v>
      </c>
      <c r="BC35" s="5">
        <f t="shared" si="102"/>
        <v>6.7264822448420628E-6</v>
      </c>
      <c r="BD35" s="5">
        <f t="shared" si="103"/>
        <v>4.4634729810328467E-4</v>
      </c>
      <c r="BE35" s="5">
        <f t="shared" si="104"/>
        <v>5.098767919842329E-4</v>
      </c>
      <c r="BF35" s="5">
        <f t="shared" si="105"/>
        <v>2.912242822000625E-4</v>
      </c>
      <c r="BG35" s="5">
        <f t="shared" si="106"/>
        <v>1.1089160345697035E-4</v>
      </c>
      <c r="BH35" s="5">
        <f t="shared" si="107"/>
        <v>3.1668756184306601E-5</v>
      </c>
      <c r="BI35" s="5">
        <f t="shared" si="108"/>
        <v>7.2352465795137901E-6</v>
      </c>
      <c r="BJ35" s="8">
        <f t="shared" si="109"/>
        <v>0.33961099889595459</v>
      </c>
      <c r="BK35" s="8">
        <f t="shared" si="110"/>
        <v>0.27863864420209494</v>
      </c>
      <c r="BL35" s="8">
        <f t="shared" si="111"/>
        <v>0.35275480780178275</v>
      </c>
      <c r="BM35" s="8">
        <f t="shared" si="112"/>
        <v>0.4222376911983835</v>
      </c>
      <c r="BN35" s="8">
        <f t="shared" si="113"/>
        <v>0.57728631107275641</v>
      </c>
    </row>
    <row r="36" spans="1:66" x14ac:dyDescent="0.25">
      <c r="A36" t="s">
        <v>112</v>
      </c>
      <c r="B36" t="s">
        <v>118</v>
      </c>
      <c r="C36" t="s">
        <v>117</v>
      </c>
      <c r="D36" s="7" t="s">
        <v>505</v>
      </c>
      <c r="E36">
        <f>VLOOKUP(A36,home!$A$2:$E$405,3,FALSE)</f>
        <v>1.2826</v>
      </c>
      <c r="F36">
        <f>VLOOKUP(B36,home!$B$2:$E$405,3,FALSE)</f>
        <v>1.0508999999999999</v>
      </c>
      <c r="G36">
        <f>VLOOKUP(C36,away!$B$2:$E$405,4,FALSE)</f>
        <v>0.67800000000000005</v>
      </c>
      <c r="H36">
        <f>VLOOKUP(A36,away!$A$2:$E$405,3,FALSE)</f>
        <v>1.0616000000000001</v>
      </c>
      <c r="I36">
        <f>VLOOKUP(C36,away!$B$2:$E$405,3,FALSE)</f>
        <v>1.1468</v>
      </c>
      <c r="J36">
        <f>VLOOKUP(B36,home!$B$2:$E$405,4,FALSE)</f>
        <v>1.2286999999999999</v>
      </c>
      <c r="K36" s="3">
        <f t="shared" si="58"/>
        <v>0.91386558251999994</v>
      </c>
      <c r="L36" s="3">
        <f t="shared" si="59"/>
        <v>1.4958720666559999</v>
      </c>
      <c r="M36" s="5">
        <f t="shared" si="60"/>
        <v>8.9838860779958327E-2</v>
      </c>
      <c r="N36" s="5">
        <f t="shared" si="61"/>
        <v>8.21006428396098E-2</v>
      </c>
      <c r="O36" s="5">
        <f t="shared" si="62"/>
        <v>0.13438744234093691</v>
      </c>
      <c r="P36" s="5">
        <f t="shared" si="63"/>
        <v>0.12281205827827323</v>
      </c>
      <c r="Q36" s="5">
        <f t="shared" si="64"/>
        <v>3.7514475896943227E-2</v>
      </c>
      <c r="R36" s="5">
        <f t="shared" si="65"/>
        <v>0.10051321055357569</v>
      </c>
      <c r="S36" s="5">
        <f t="shared" si="66"/>
        <v>4.1971819120369798E-2</v>
      </c>
      <c r="T36" s="5">
        <f t="shared" si="67"/>
        <v>5.6116856589477168E-2</v>
      </c>
      <c r="U36" s="5">
        <f t="shared" si="68"/>
        <v>9.1855563713498858E-2</v>
      </c>
      <c r="V36" s="5">
        <f t="shared" si="69"/>
        <v>6.3751742114278162E-3</v>
      </c>
      <c r="W36" s="5">
        <f t="shared" si="70"/>
        <v>1.1427729456164175E-2</v>
      </c>
      <c r="X36" s="5">
        <f t="shared" si="71"/>
        <v>1.7094421278777951E-2</v>
      </c>
      <c r="Y36" s="5">
        <f t="shared" si="72"/>
        <v>1.2785533643286939E-2</v>
      </c>
      <c r="Z36" s="5">
        <f t="shared" si="73"/>
        <v>5.0118301332335635E-2</v>
      </c>
      <c r="AA36" s="5">
        <f t="shared" si="74"/>
        <v>4.5801390641987794E-2</v>
      </c>
      <c r="AB36" s="5">
        <f t="shared" si="75"/>
        <v>2.0928157269633124E-2</v>
      </c>
      <c r="AC36" s="5">
        <f t="shared" si="76"/>
        <v>5.4468930537872036E-4</v>
      </c>
      <c r="AD36" s="5">
        <f t="shared" si="77"/>
        <v>2.6108521590846086E-3</v>
      </c>
      <c r="AE36" s="5">
        <f t="shared" si="78"/>
        <v>3.9055008149431734E-3</v>
      </c>
      <c r="AF36" s="5">
        <f t="shared" si="79"/>
        <v>2.9210647876878686E-3</v>
      </c>
      <c r="AG36" s="5">
        <f t="shared" si="80"/>
        <v>1.4565130735982403E-3</v>
      </c>
      <c r="AH36" s="5">
        <f t="shared" si="81"/>
        <v>1.874264174782226E-2</v>
      </c>
      <c r="AI36" s="5">
        <f t="shared" si="82"/>
        <v>1.7128255218837259E-2</v>
      </c>
      <c r="AJ36" s="5">
        <f t="shared" si="83"/>
        <v>7.82646146655697E-3</v>
      </c>
      <c r="AK36" s="5">
        <f t="shared" si="84"/>
        <v>2.3841112557351396E-3</v>
      </c>
      <c r="AL36" s="5">
        <f t="shared" si="85"/>
        <v>2.9784177642041856E-5</v>
      </c>
      <c r="AM36" s="5">
        <f t="shared" si="86"/>
        <v>4.7719358584709127E-4</v>
      </c>
      <c r="AN36" s="5">
        <f t="shared" si="87"/>
        <v>7.1382055545607577E-4</v>
      </c>
      <c r="AO36" s="5">
        <f t="shared" si="88"/>
        <v>5.3389211475580697E-4</v>
      </c>
      <c r="AP36" s="5">
        <f t="shared" si="89"/>
        <v>2.6621143369037038E-4</v>
      </c>
      <c r="AQ36" s="5">
        <f t="shared" si="90"/>
        <v>9.955456187046773E-5</v>
      </c>
      <c r="AR36" s="5">
        <f t="shared" si="91"/>
        <v>5.6073188491815853E-3</v>
      </c>
      <c r="AS36" s="5">
        <f t="shared" si="92"/>
        <v>5.1243357064827055E-3</v>
      </c>
      <c r="AT36" s="5">
        <f t="shared" si="93"/>
        <v>2.3414770177164262E-3</v>
      </c>
      <c r="AU36" s="5">
        <f t="shared" si="94"/>
        <v>7.1326508625087139E-4</v>
      </c>
      <c r="AV36" s="5">
        <f t="shared" si="95"/>
        <v>1.6295710338445763E-4</v>
      </c>
      <c r="AW36" s="5">
        <f t="shared" si="96"/>
        <v>1.1309929209142719E-6</v>
      </c>
      <c r="AX36" s="5">
        <f t="shared" si="97"/>
        <v>7.2681799050826581E-5</v>
      </c>
      <c r="AY36" s="5">
        <f t="shared" si="98"/>
        <v>1.0872267295443607E-4</v>
      </c>
      <c r="AZ36" s="5">
        <f t="shared" si="99"/>
        <v>8.1317604742358343E-5</v>
      </c>
      <c r="BA36" s="5">
        <f t="shared" si="100"/>
        <v>4.054691115382243E-5</v>
      </c>
      <c r="BB36" s="5">
        <f t="shared" si="101"/>
        <v>1.5163247946046389E-5</v>
      </c>
      <c r="BC36" s="5">
        <f t="shared" si="102"/>
        <v>4.5364558084539549E-6</v>
      </c>
      <c r="BD36" s="5">
        <f t="shared" si="103"/>
        <v>1.3979719392207333E-3</v>
      </c>
      <c r="BE36" s="5">
        <f t="shared" si="104"/>
        <v>1.2775584405825694E-3</v>
      </c>
      <c r="BF36" s="5">
        <f t="shared" si="105"/>
        <v>5.8375834425316621E-4</v>
      </c>
      <c r="BG36" s="5">
        <f t="shared" si="106"/>
        <v>1.7782555310727683E-4</v>
      </c>
      <c r="BH36" s="5">
        <f t="shared" si="107"/>
        <v>4.062716316933067E-5</v>
      </c>
      <c r="BI36" s="5">
        <f t="shared" si="108"/>
        <v>7.4255532271750948E-6</v>
      </c>
      <c r="BJ36" s="8">
        <f t="shared" si="109"/>
        <v>0.23034723148284886</v>
      </c>
      <c r="BK36" s="8">
        <f t="shared" si="110"/>
        <v>0.26168110854600435</v>
      </c>
      <c r="BL36" s="8">
        <f t="shared" si="111"/>
        <v>0.45700175496516027</v>
      </c>
      <c r="BM36" s="8">
        <f t="shared" si="112"/>
        <v>0.43187411395701852</v>
      </c>
      <c r="BN36" s="8">
        <f t="shared" si="113"/>
        <v>0.56716669068929715</v>
      </c>
    </row>
    <row r="37" spans="1:66" x14ac:dyDescent="0.25">
      <c r="A37" t="s">
        <v>112</v>
      </c>
      <c r="B37" t="s">
        <v>107</v>
      </c>
      <c r="C37" t="s">
        <v>335</v>
      </c>
      <c r="D37" s="7" t="s">
        <v>505</v>
      </c>
      <c r="E37">
        <f>VLOOKUP(A37,home!$A$2:$E$405,3,FALSE)</f>
        <v>1.2826</v>
      </c>
      <c r="F37">
        <f>VLOOKUP(B37,home!$B$2:$E$405,3,FALSE)</f>
        <v>1.0848</v>
      </c>
      <c r="G37">
        <f>VLOOKUP(C37,away!$B$2:$E$405,4,FALSE)</f>
        <v>0.81359999999999999</v>
      </c>
      <c r="H37">
        <f>VLOOKUP(A37,away!$A$2:$E$405,3,FALSE)</f>
        <v>1.0616000000000001</v>
      </c>
      <c r="I37">
        <f>VLOOKUP(C37,away!$B$2:$E$405,3,FALSE)</f>
        <v>1.4334</v>
      </c>
      <c r="J37">
        <f>VLOOKUP(B37,home!$B$2:$E$405,4,FALSE)</f>
        <v>1.0648</v>
      </c>
      <c r="K37" s="3">
        <f t="shared" si="58"/>
        <v>1.132014140928</v>
      </c>
      <c r="L37" s="3">
        <f t="shared" si="59"/>
        <v>1.620303434112</v>
      </c>
      <c r="M37" s="5">
        <f t="shared" si="60"/>
        <v>6.3779875141857401E-2</v>
      </c>
      <c r="N37" s="5">
        <f t="shared" si="61"/>
        <v>7.2199720567204806E-2</v>
      </c>
      <c r="O37" s="5">
        <f t="shared" si="62"/>
        <v>0.10334275071958612</v>
      </c>
      <c r="P37" s="5">
        <f t="shared" si="63"/>
        <v>0.11698545517696873</v>
      </c>
      <c r="Q37" s="5">
        <f t="shared" si="64"/>
        <v>4.0865552326563012E-2</v>
      </c>
      <c r="R37" s="5">
        <f t="shared" si="65"/>
        <v>8.3723306940762882E-2</v>
      </c>
      <c r="S37" s="5">
        <f t="shared" si="66"/>
        <v>5.3643867648390069E-2</v>
      </c>
      <c r="T37" s="5">
        <f t="shared" si="67"/>
        <v>6.6214594771613677E-2</v>
      </c>
      <c r="U37" s="5">
        <f t="shared" si="68"/>
        <v>9.4775967382198956E-2</v>
      </c>
      <c r="V37" s="5">
        <f t="shared" si="69"/>
        <v>1.0932658373545763E-2</v>
      </c>
      <c r="W37" s="5">
        <f t="shared" si="70"/>
        <v>1.5420127703500807E-2</v>
      </c>
      <c r="X37" s="5">
        <f t="shared" si="71"/>
        <v>2.4985285872427945E-2</v>
      </c>
      <c r="Y37" s="5">
        <f t="shared" si="72"/>
        <v>2.0241872250682521E-2</v>
      </c>
      <c r="Z37" s="5">
        <f t="shared" si="73"/>
        <v>4.521905391711039E-2</v>
      </c>
      <c r="AA37" s="5">
        <f t="shared" si="74"/>
        <v>5.118860847355463E-2</v>
      </c>
      <c r="AB37" s="5">
        <f t="shared" si="75"/>
        <v>2.8973114323245352E-2</v>
      </c>
      <c r="AC37" s="5">
        <f t="shared" si="76"/>
        <v>1.2532969973668413E-3</v>
      </c>
      <c r="AD37" s="5">
        <f t="shared" si="77"/>
        <v>4.3639506538196348E-3</v>
      </c>
      <c r="AE37" s="5">
        <f t="shared" si="78"/>
        <v>7.0709242306792623E-3</v>
      </c>
      <c r="AF37" s="5">
        <f t="shared" si="79"/>
        <v>5.7285214066576809E-3</v>
      </c>
      <c r="AG37" s="5">
        <f t="shared" si="80"/>
        <v>3.0939809691971822E-3</v>
      </c>
      <c r="AH37" s="5">
        <f t="shared" si="81"/>
        <v>1.8317147087297404E-2</v>
      </c>
      <c r="AI37" s="5">
        <f t="shared" si="82"/>
        <v>2.0735269524278788E-2</v>
      </c>
      <c r="AJ37" s="5">
        <f t="shared" si="83"/>
        <v>1.1736309158718499E-2</v>
      </c>
      <c r="AK37" s="5">
        <f t="shared" si="84"/>
        <v>4.4285559766573763E-3</v>
      </c>
      <c r="AL37" s="5">
        <f t="shared" si="85"/>
        <v>9.1952214947292092E-5</v>
      </c>
      <c r="AM37" s="5">
        <f t="shared" si="86"/>
        <v>9.8801077008716363E-4</v>
      </c>
      <c r="AN37" s="5">
        <f t="shared" si="87"/>
        <v>1.6008772437118731E-3</v>
      </c>
      <c r="AO37" s="5">
        <f t="shared" si="88"/>
        <v>1.2969534477890506E-3</v>
      </c>
      <c r="AP37" s="5">
        <f t="shared" si="89"/>
        <v>7.0048604177866587E-4</v>
      </c>
      <c r="AQ37" s="5">
        <f t="shared" si="90"/>
        <v>2.8374998476037342E-4</v>
      </c>
      <c r="AR37" s="5">
        <f t="shared" si="91"/>
        <v>5.935867265736517E-3</v>
      </c>
      <c r="AS37" s="5">
        <f t="shared" si="92"/>
        <v>6.7194856834853602E-3</v>
      </c>
      <c r="AT37" s="5">
        <f t="shared" si="93"/>
        <v>3.8032764067343384E-3</v>
      </c>
      <c r="AU37" s="5">
        <f t="shared" si="94"/>
        <v>1.4351208914270331E-3</v>
      </c>
      <c r="AV37" s="5">
        <f t="shared" si="95"/>
        <v>4.0614428575915006E-4</v>
      </c>
      <c r="AW37" s="5">
        <f t="shared" si="96"/>
        <v>4.6849816986479119E-6</v>
      </c>
      <c r="AX37" s="5">
        <f t="shared" si="97"/>
        <v>1.8640702718797193E-4</v>
      </c>
      <c r="AY37" s="5">
        <f t="shared" si="98"/>
        <v>3.0203594629527985E-4</v>
      </c>
      <c r="AZ37" s="5">
        <f t="shared" si="99"/>
        <v>2.4469494050375479E-4</v>
      </c>
      <c r="BA37" s="5">
        <f t="shared" si="100"/>
        <v>1.3216001746935515E-4</v>
      </c>
      <c r="BB37" s="5">
        <f t="shared" si="101"/>
        <v>5.3534832539474493E-5</v>
      </c>
      <c r="BC37" s="5">
        <f t="shared" si="102"/>
        <v>1.7348534601664265E-5</v>
      </c>
      <c r="BD37" s="5">
        <f t="shared" si="103"/>
        <v>1.6029843525176481E-3</v>
      </c>
      <c r="BE37" s="5">
        <f t="shared" si="104"/>
        <v>1.8146009547362917E-3</v>
      </c>
      <c r="BF37" s="5">
        <f t="shared" si="105"/>
        <v>1.0270769704514662E-3</v>
      </c>
      <c r="BG37" s="5">
        <f t="shared" si="106"/>
        <v>3.8755521812418282E-4</v>
      </c>
      <c r="BH37" s="5">
        <f t="shared" si="107"/>
        <v>1.0967949682675274E-4</v>
      </c>
      <c r="BI37" s="5">
        <f t="shared" si="108"/>
        <v>2.4831748275550364E-5</v>
      </c>
      <c r="BJ37" s="8">
        <f t="shared" si="109"/>
        <v>0.26599078953907124</v>
      </c>
      <c r="BK37" s="8">
        <f t="shared" si="110"/>
        <v>0.24698914149937137</v>
      </c>
      <c r="BL37" s="8">
        <f t="shared" si="111"/>
        <v>0.44048765286037428</v>
      </c>
      <c r="BM37" s="8">
        <f t="shared" si="112"/>
        <v>0.51749262597838763</v>
      </c>
      <c r="BN37" s="8">
        <f t="shared" si="113"/>
        <v>0.48089666087294292</v>
      </c>
    </row>
    <row r="38" spans="1:66" x14ac:dyDescent="0.25">
      <c r="A38" t="s">
        <v>112</v>
      </c>
      <c r="B38" t="s">
        <v>111</v>
      </c>
      <c r="C38" t="s">
        <v>124</v>
      </c>
      <c r="D38" s="7" t="s">
        <v>505</v>
      </c>
      <c r="E38">
        <f>VLOOKUP(A38,home!$A$2:$E$405,3,FALSE)</f>
        <v>1.2826</v>
      </c>
      <c r="F38">
        <f>VLOOKUP(B38,home!$B$2:$E$405,3,FALSE)</f>
        <v>0.9153</v>
      </c>
      <c r="G38">
        <f>VLOOKUP(C38,away!$B$2:$E$405,4,FALSE)</f>
        <v>1.2202999999999999</v>
      </c>
      <c r="H38">
        <f>VLOOKUP(A38,away!$A$2:$E$405,3,FALSE)</f>
        <v>1.0616000000000001</v>
      </c>
      <c r="I38">
        <f>VLOOKUP(C38,away!$B$2:$E$405,3,FALSE)</f>
        <v>1.1468</v>
      </c>
      <c r="J38">
        <f>VLOOKUP(B38,home!$B$2:$E$405,4,FALSE)</f>
        <v>1.2286999999999999</v>
      </c>
      <c r="K38" s="3">
        <f t="shared" si="58"/>
        <v>1.4325880007339999</v>
      </c>
      <c r="L38" s="3">
        <f t="shared" si="59"/>
        <v>1.4958720666559999</v>
      </c>
      <c r="M38" s="5">
        <f t="shared" si="60"/>
        <v>5.3479329330692271E-2</v>
      </c>
      <c r="N38" s="5">
        <f t="shared" si="61"/>
        <v>7.6613845486451615E-2</v>
      </c>
      <c r="O38" s="5">
        <f t="shared" si="62"/>
        <v>7.9998234889279485E-2</v>
      </c>
      <c r="P38" s="5">
        <f t="shared" si="63"/>
        <v>0.11460451138228182</v>
      </c>
      <c r="Q38" s="5">
        <f t="shared" si="64"/>
        <v>5.4878037866989665E-2</v>
      </c>
      <c r="R38" s="5">
        <f t="shared" si="65"/>
        <v>5.9833562476329323E-2</v>
      </c>
      <c r="S38" s="5">
        <f t="shared" si="66"/>
        <v>6.1398460833136027E-2</v>
      </c>
      <c r="T38" s="5">
        <f t="shared" si="67"/>
        <v>8.2090523918120051E-2</v>
      </c>
      <c r="U38" s="5">
        <f t="shared" si="68"/>
        <v>8.5716843644757498E-2</v>
      </c>
      <c r="V38" s="5">
        <f t="shared" si="69"/>
        <v>1.4619439970690765E-2</v>
      </c>
      <c r="W38" s="5">
        <f t="shared" si="70"/>
        <v>2.620587285069181E-2</v>
      </c>
      <c r="X38" s="5">
        <f t="shared" si="71"/>
        <v>3.9200633179688721E-2</v>
      </c>
      <c r="Y38" s="5">
        <f t="shared" si="72"/>
        <v>2.931956608436237E-2</v>
      </c>
      <c r="Z38" s="5">
        <f t="shared" si="73"/>
        <v>2.9834451585619204E-2</v>
      </c>
      <c r="AA38" s="5">
        <f t="shared" si="74"/>
        <v>4.2740477350037533E-2</v>
      </c>
      <c r="AB38" s="5">
        <f t="shared" si="75"/>
        <v>3.0614747498653547E-2</v>
      </c>
      <c r="AC38" s="5">
        <f t="shared" si="76"/>
        <v>1.958062343306699E-3</v>
      </c>
      <c r="AD38" s="5">
        <f t="shared" si="77"/>
        <v>9.3855547486655037E-3</v>
      </c>
      <c r="AE38" s="5">
        <f t="shared" si="78"/>
        <v>1.40395891785993E-2</v>
      </c>
      <c r="AF38" s="5">
        <f t="shared" si="79"/>
        <v>1.0500714639796276E-2</v>
      </c>
      <c r="AG38" s="5">
        <f t="shared" si="80"/>
        <v>5.2359085698656556E-3</v>
      </c>
      <c r="AH38" s="5">
        <f t="shared" si="81"/>
        <v>1.115713068773214E-2</v>
      </c>
      <c r="AI38" s="5">
        <f t="shared" si="82"/>
        <v>1.5983571545866146E-2</v>
      </c>
      <c r="AJ38" s="5">
        <f t="shared" si="83"/>
        <v>1.1448936402740617E-2</v>
      </c>
      <c r="AK38" s="5">
        <f t="shared" si="84"/>
        <v>5.4672029705776296E-3</v>
      </c>
      <c r="AL38" s="5">
        <f t="shared" si="85"/>
        <v>1.6784262698816088E-4</v>
      </c>
      <c r="AM38" s="5">
        <f t="shared" si="86"/>
        <v>2.689126622634039E-3</v>
      </c>
      <c r="AN38" s="5">
        <f t="shared" si="87"/>
        <v>4.0225893984992492E-3</v>
      </c>
      <c r="AO38" s="5">
        <f t="shared" si="88"/>
        <v>3.0086395584207944E-3</v>
      </c>
      <c r="AP38" s="5">
        <f t="shared" si="89"/>
        <v>1.5001799580259692E-3</v>
      </c>
      <c r="AQ38" s="5">
        <f t="shared" si="90"/>
        <v>5.6101932354205432E-4</v>
      </c>
      <c r="AR38" s="5">
        <f t="shared" si="91"/>
        <v>3.3379280279617935E-3</v>
      </c>
      <c r="AS38" s="5">
        <f t="shared" si="92"/>
        <v>4.7818756401717686E-3</v>
      </c>
      <c r="AT38" s="5">
        <f t="shared" si="93"/>
        <v>3.4252288315561462E-3</v>
      </c>
      <c r="AU38" s="5">
        <f t="shared" si="94"/>
        <v>1.6356472412851573E-3</v>
      </c>
      <c r="AV38" s="5">
        <f t="shared" si="95"/>
        <v>5.8580215282469687E-4</v>
      </c>
      <c r="AW38" s="5">
        <f t="shared" si="96"/>
        <v>9.9911511480927395E-6</v>
      </c>
      <c r="AX38" s="5">
        <f t="shared" si="97"/>
        <v>6.4206842200664413E-4</v>
      </c>
      <c r="AY38" s="5">
        <f t="shared" si="98"/>
        <v>9.6045221736163551E-4</v>
      </c>
      <c r="AZ38" s="5">
        <f t="shared" si="99"/>
        <v>7.1835682165454374E-4</v>
      </c>
      <c r="BA38" s="5">
        <f t="shared" si="100"/>
        <v>3.5818996780160591E-4</v>
      </c>
      <c r="BB38" s="5">
        <f t="shared" si="101"/>
        <v>1.3395159184770853E-4</v>
      </c>
      <c r="BC38" s="5">
        <f t="shared" si="102"/>
        <v>4.0074888905818584E-5</v>
      </c>
      <c r="BD38" s="5">
        <f t="shared" si="103"/>
        <v>8.3218554958936549E-4</v>
      </c>
      <c r="BE38" s="5">
        <f t="shared" si="104"/>
        <v>1.1921790327259541E-3</v>
      </c>
      <c r="BF38" s="5">
        <f t="shared" si="105"/>
        <v>8.5395068850493451E-4</v>
      </c>
      <c r="BG38" s="5">
        <f t="shared" si="106"/>
        <v>4.0778650319023545E-4</v>
      </c>
      <c r="BH38" s="5">
        <f t="shared" si="107"/>
        <v>1.4604751283290218E-4</v>
      </c>
      <c r="BI38" s="5">
        <f t="shared" si="108"/>
        <v>4.1845182884292051E-5</v>
      </c>
      <c r="BJ38" s="8">
        <f t="shared" si="109"/>
        <v>0.36210489529393114</v>
      </c>
      <c r="BK38" s="8">
        <f t="shared" si="110"/>
        <v>0.24718809870445738</v>
      </c>
      <c r="BL38" s="8">
        <f t="shared" si="111"/>
        <v>0.36020118382950134</v>
      </c>
      <c r="BM38" s="8">
        <f t="shared" si="112"/>
        <v>0.55897064691527099</v>
      </c>
      <c r="BN38" s="8">
        <f t="shared" si="113"/>
        <v>0.43940752143202422</v>
      </c>
    </row>
    <row r="39" spans="1:66" x14ac:dyDescent="0.25">
      <c r="A39" t="s">
        <v>112</v>
      </c>
      <c r="B39" t="s">
        <v>121</v>
      </c>
      <c r="C39" t="s">
        <v>129</v>
      </c>
      <c r="D39" s="7" t="s">
        <v>505</v>
      </c>
      <c r="E39">
        <f>VLOOKUP(A39,home!$A$2:$E$405,3,FALSE)</f>
        <v>1.2826</v>
      </c>
      <c r="F39">
        <f>VLOOKUP(B39,home!$B$2:$E$405,3,FALSE)</f>
        <v>0.46089999999999998</v>
      </c>
      <c r="G39">
        <f>VLOOKUP(C39,away!$B$2:$E$405,4,FALSE)</f>
        <v>1.0508999999999999</v>
      </c>
      <c r="H39">
        <f>VLOOKUP(A39,away!$A$2:$E$405,3,FALSE)</f>
        <v>1.0616000000000001</v>
      </c>
      <c r="I39">
        <f>VLOOKUP(C39,away!$B$2:$E$405,3,FALSE)</f>
        <v>1.802</v>
      </c>
      <c r="J39">
        <f>VLOOKUP(B39,home!$B$2:$E$405,4,FALSE)</f>
        <v>1.5925</v>
      </c>
      <c r="K39" s="3">
        <f t="shared" si="58"/>
        <v>0.62123989230599996</v>
      </c>
      <c r="L39" s="3">
        <f t="shared" si="59"/>
        <v>3.0464575960000002</v>
      </c>
      <c r="M39" s="5">
        <f t="shared" si="60"/>
        <v>2.5535197401034694E-2</v>
      </c>
      <c r="N39" s="5">
        <f t="shared" si="61"/>
        <v>1.5863483283431241E-2</v>
      </c>
      <c r="O39" s="5">
        <f t="shared" si="62"/>
        <v>7.7791896087741619E-2</v>
      </c>
      <c r="P39" s="5">
        <f t="shared" si="63"/>
        <v>4.8327429147828144E-2</v>
      </c>
      <c r="Q39" s="5">
        <f t="shared" si="64"/>
        <v>4.9275143232984271E-3</v>
      </c>
      <c r="R39" s="5">
        <f t="shared" si="65"/>
        <v>0.1184948563718716</v>
      </c>
      <c r="S39" s="5">
        <f t="shared" si="66"/>
        <v>2.2865893411340068E-2</v>
      </c>
      <c r="T39" s="5">
        <f t="shared" si="67"/>
        <v>1.5011463439611296E-2</v>
      </c>
      <c r="U39" s="5">
        <f t="shared" si="68"/>
        <v>7.3613731811276437E-2</v>
      </c>
      <c r="V39" s="5">
        <f t="shared" si="69"/>
        <v>4.808395018162266E-3</v>
      </c>
      <c r="W39" s="5">
        <f t="shared" si="70"/>
        <v>1.0203894891807291E-3</v>
      </c>
      <c r="X39" s="5">
        <f t="shared" si="71"/>
        <v>3.1085733101931931E-3</v>
      </c>
      <c r="Y39" s="5">
        <f t="shared" si="72"/>
        <v>4.7350683867804595E-3</v>
      </c>
      <c r="Z39" s="5">
        <f t="shared" si="73"/>
        <v>0.12032985176033907</v>
      </c>
      <c r="AA39" s="5">
        <f t="shared" si="74"/>
        <v>7.4753704148789984E-2</v>
      </c>
      <c r="AB39" s="5">
        <f t="shared" si="75"/>
        <v>2.3219991557434431E-2</v>
      </c>
      <c r="AC39" s="5">
        <f t="shared" si="76"/>
        <v>5.6876731239208732E-4</v>
      </c>
      <c r="AD39" s="5">
        <f t="shared" si="77"/>
        <v>1.5847666409220262E-4</v>
      </c>
      <c r="AE39" s="5">
        <f t="shared" si="78"/>
        <v>4.8279243711243117E-4</v>
      </c>
      <c r="AF39" s="5">
        <f t="shared" si="79"/>
        <v>7.3540334366625933E-4</v>
      </c>
      <c r="AG39" s="5">
        <f t="shared" si="80"/>
        <v>7.4679170081195807E-4</v>
      </c>
      <c r="AH39" s="5">
        <f t="shared" si="81"/>
        <v>9.1644947730209758E-2</v>
      </c>
      <c r="AI39" s="5">
        <f t="shared" si="82"/>
        <v>5.6933497458304498E-2</v>
      </c>
      <c r="AJ39" s="5">
        <f t="shared" si="83"/>
        <v>1.7684679914800501E-2</v>
      </c>
      <c r="AK39" s="5">
        <f t="shared" si="84"/>
        <v>3.6621428819122487E-3</v>
      </c>
      <c r="AL39" s="5">
        <f t="shared" si="85"/>
        <v>4.3057528100590206E-5</v>
      </c>
      <c r="AM39" s="5">
        <f t="shared" si="86"/>
        <v>1.9690405146730827E-5</v>
      </c>
      <c r="AN39" s="5">
        <f t="shared" si="87"/>
        <v>5.9985984327575634E-5</v>
      </c>
      <c r="AO39" s="5">
        <f t="shared" si="88"/>
        <v>9.1372378804139889E-5</v>
      </c>
      <c r="AP39" s="5">
        <f t="shared" si="89"/>
        <v>9.2787359157487121E-5</v>
      </c>
      <c r="AQ39" s="5">
        <f t="shared" si="90"/>
        <v>7.0668188779526714E-5</v>
      </c>
      <c r="AR39" s="5">
        <f t="shared" si="91"/>
        <v>5.5838489429544072E-2</v>
      </c>
      <c r="AS39" s="5">
        <f t="shared" si="92"/>
        <v>3.4689097159739675E-2</v>
      </c>
      <c r="AT39" s="5">
        <f t="shared" si="93"/>
        <v>1.0775125491854521E-2</v>
      </c>
      <c r="AU39" s="5">
        <f t="shared" si="94"/>
        <v>2.2313126000477793E-3</v>
      </c>
      <c r="AV39" s="5">
        <f t="shared" si="95"/>
        <v>3.4654509983867576E-4</v>
      </c>
      <c r="AW39" s="5">
        <f t="shared" si="96"/>
        <v>2.2636071975060217E-6</v>
      </c>
      <c r="AX39" s="5">
        <f t="shared" si="97"/>
        <v>2.0387441954694261E-6</v>
      </c>
      <c r="AY39" s="5">
        <f t="shared" si="98"/>
        <v>6.210947740588743E-6</v>
      </c>
      <c r="AZ39" s="5">
        <f t="shared" si="99"/>
        <v>9.4606944613378086E-6</v>
      </c>
      <c r="BA39" s="5">
        <f t="shared" si="100"/>
        <v>9.6072015017258983E-6</v>
      </c>
      <c r="BB39" s="5">
        <f t="shared" si="101"/>
        <v>7.3169829978088695E-6</v>
      </c>
      <c r="BC39" s="5">
        <f t="shared" si="102"/>
        <v>4.4581756866955344E-6</v>
      </c>
      <c r="BD39" s="5">
        <f t="shared" si="103"/>
        <v>2.8351598378633377E-2</v>
      </c>
      <c r="BE39" s="5">
        <f t="shared" si="104"/>
        <v>1.7613143923445162E-2</v>
      </c>
      <c r="BF39" s="5">
        <f t="shared" si="105"/>
        <v>5.4709938170855741E-3</v>
      </c>
      <c r="BG39" s="5">
        <f t="shared" si="106"/>
        <v>1.1329332032443448E-3</v>
      </c>
      <c r="BH39" s="5">
        <f t="shared" si="107"/>
        <v>1.7595582529335204E-4</v>
      </c>
      <c r="BI39" s="5">
        <f t="shared" si="108"/>
        <v>2.1862155591171086E-5</v>
      </c>
      <c r="BJ39" s="8">
        <f t="shared" si="109"/>
        <v>4.7163553440977286E-2</v>
      </c>
      <c r="BK39" s="8">
        <f t="shared" si="110"/>
        <v>0.10215495076659843</v>
      </c>
      <c r="BL39" s="8">
        <f t="shared" si="111"/>
        <v>0.69444650504665884</v>
      </c>
      <c r="BM39" s="8">
        <f t="shared" si="112"/>
        <v>0.67315053705882477</v>
      </c>
      <c r="BN39" s="8">
        <f t="shared" si="113"/>
        <v>0.29094037661520572</v>
      </c>
    </row>
    <row r="40" spans="1:66" x14ac:dyDescent="0.25">
      <c r="A40" t="s">
        <v>112</v>
      </c>
      <c r="B40" t="s">
        <v>447</v>
      </c>
      <c r="C40" t="s">
        <v>90</v>
      </c>
      <c r="D40" s="7" t="s">
        <v>505</v>
      </c>
      <c r="E40">
        <f>VLOOKUP(A40,home!$A$2:$E$405,3,FALSE)</f>
        <v>1.2826</v>
      </c>
      <c r="F40">
        <f>VLOOKUP(B40,home!$B$2:$E$405,3,FALSE)</f>
        <v>0.81359999999999999</v>
      </c>
      <c r="G40">
        <f>VLOOKUP(C40,away!$B$2:$E$405,4,FALSE)</f>
        <v>1.0169999999999999</v>
      </c>
      <c r="H40">
        <f>VLOOKUP(A40,away!$A$2:$E$405,3,FALSE)</f>
        <v>1.0616000000000001</v>
      </c>
      <c r="I40">
        <f>VLOOKUP(C40,away!$B$2:$E$405,3,FALSE)</f>
        <v>0.90100000000000002</v>
      </c>
      <c r="J40">
        <f>VLOOKUP(B40,home!$B$2:$E$405,4,FALSE)</f>
        <v>1.0239</v>
      </c>
      <c r="K40" s="3">
        <f t="shared" si="58"/>
        <v>1.0612632571199998</v>
      </c>
      <c r="L40" s="3">
        <f t="shared" si="59"/>
        <v>0.97936198824000009</v>
      </c>
      <c r="M40" s="5">
        <f t="shared" si="60"/>
        <v>0.12994743644116255</v>
      </c>
      <c r="N40" s="5">
        <f t="shared" si="61"/>
        <v>0.1379084396519423</v>
      </c>
      <c r="O40" s="5">
        <f t="shared" si="62"/>
        <v>0.12726557971970798</v>
      </c>
      <c r="P40" s="5">
        <f t="shared" si="63"/>
        <v>0.13506228365260228</v>
      </c>
      <c r="Q40" s="5">
        <f t="shared" si="64"/>
        <v>7.3178579924678605E-2</v>
      </c>
      <c r="R40" s="5">
        <f t="shared" si="65"/>
        <v>6.2319535594404722E-2</v>
      </c>
      <c r="S40" s="5">
        <f t="shared" si="66"/>
        <v>3.5094613955150067E-2</v>
      </c>
      <c r="T40" s="5">
        <f t="shared" si="67"/>
        <v>7.1668319531612998E-2</v>
      </c>
      <c r="U40" s="5">
        <f t="shared" si="68"/>
        <v>6.6137433327123712E-2</v>
      </c>
      <c r="V40" s="5">
        <f t="shared" si="69"/>
        <v>4.0528854798705105E-3</v>
      </c>
      <c r="W40" s="5">
        <f t="shared" si="70"/>
        <v>2.5887246027426883E-2</v>
      </c>
      <c r="X40" s="5">
        <f t="shared" si="71"/>
        <v>2.5352984739478834E-2</v>
      </c>
      <c r="Y40" s="5">
        <f t="shared" si="72"/>
        <v>1.2414874771137186E-2</v>
      </c>
      <c r="Z40" s="5">
        <f t="shared" si="73"/>
        <v>2.0344461428643223E-2</v>
      </c>
      <c r="AA40" s="5">
        <f t="shared" si="74"/>
        <v>2.1590829400114107E-2</v>
      </c>
      <c r="AB40" s="5">
        <f t="shared" si="75"/>
        <v>1.1456776966543675E-2</v>
      </c>
      <c r="AC40" s="5">
        <f t="shared" si="76"/>
        <v>2.6327566711061641E-4</v>
      </c>
      <c r="AD40" s="5">
        <f t="shared" si="77"/>
        <v>6.8682957592334564E-3</v>
      </c>
      <c r="AE40" s="5">
        <f t="shared" si="78"/>
        <v>6.7265477905832389E-3</v>
      </c>
      <c r="AF40" s="5">
        <f t="shared" si="79"/>
        <v>3.2938626090884904E-3</v>
      </c>
      <c r="AG40" s="5">
        <f t="shared" si="80"/>
        <v>1.0752946112754327E-3</v>
      </c>
      <c r="AH40" s="5">
        <f t="shared" si="81"/>
        <v>4.9811480486070042E-3</v>
      </c>
      <c r="AI40" s="5">
        <f t="shared" si="82"/>
        <v>5.2863094022616002E-3</v>
      </c>
      <c r="AJ40" s="5">
        <f t="shared" si="83"/>
        <v>2.8050829671941121E-3</v>
      </c>
      <c r="AK40" s="5">
        <f t="shared" si="84"/>
        <v>9.923104954187524E-4</v>
      </c>
      <c r="AL40" s="5">
        <f t="shared" si="85"/>
        <v>1.0945537304607739E-5</v>
      </c>
      <c r="AM40" s="5">
        <f t="shared" si="86"/>
        <v>1.4578139856615167E-3</v>
      </c>
      <c r="AN40" s="5">
        <f t="shared" si="87"/>
        <v>1.4277276034815418E-3</v>
      </c>
      <c r="AO40" s="5">
        <f t="shared" si="88"/>
        <v>6.9913107220540666E-4</v>
      </c>
      <c r="AP40" s="5">
        <f t="shared" si="89"/>
        <v>2.2823413230515005E-4</v>
      </c>
      <c r="AQ40" s="5">
        <f t="shared" si="90"/>
        <v>5.5880958399650738E-5</v>
      </c>
      <c r="AR40" s="5">
        <f t="shared" si="91"/>
        <v>9.7566941132031068E-4</v>
      </c>
      <c r="AS40" s="5">
        <f t="shared" si="92"/>
        <v>1.0354420973301456E-3</v>
      </c>
      <c r="AT40" s="5">
        <f t="shared" si="93"/>
        <v>5.4943832638587706E-4</v>
      </c>
      <c r="AU40" s="5">
        <f t="shared" si="94"/>
        <v>1.9436623594894581E-4</v>
      </c>
      <c r="AV40" s="5">
        <f t="shared" si="95"/>
        <v>5.1568436159333156E-5</v>
      </c>
      <c r="AW40" s="5">
        <f t="shared" si="96"/>
        <v>3.1601009536618495E-7</v>
      </c>
      <c r="AX40" s="5">
        <f t="shared" si="97"/>
        <v>2.578540697830382E-4</v>
      </c>
      <c r="AY40" s="5">
        <f t="shared" si="98"/>
        <v>2.52532474458492E-4</v>
      </c>
      <c r="AZ40" s="5">
        <f t="shared" si="99"/>
        <v>1.2366035314041789E-4</v>
      </c>
      <c r="BA40" s="5">
        <f t="shared" si="100"/>
        <v>4.0369416439353398E-5</v>
      </c>
      <c r="BB40" s="5">
        <f t="shared" si="101"/>
        <v>9.8840679870334213E-6</v>
      </c>
      <c r="BC40" s="5">
        <f t="shared" si="102"/>
        <v>1.9360160951360778E-6</v>
      </c>
      <c r="BD40" s="5">
        <f t="shared" si="103"/>
        <v>1.5925558908926824E-4</v>
      </c>
      <c r="BE40" s="5">
        <f t="shared" si="104"/>
        <v>1.6901210519144113E-4</v>
      </c>
      <c r="BF40" s="5">
        <f t="shared" si="105"/>
        <v>8.9683168624088408E-5</v>
      </c>
      <c r="BG40" s="5">
        <f t="shared" si="106"/>
        <v>3.1725817214280742E-5</v>
      </c>
      <c r="BH40" s="5">
        <f t="shared" si="107"/>
        <v>8.4173610279053345E-6</v>
      </c>
      <c r="BI40" s="5">
        <f t="shared" si="108"/>
        <v>1.7866071961659537E-6</v>
      </c>
      <c r="BJ40" s="8">
        <f t="shared" si="109"/>
        <v>0.3689294695664142</v>
      </c>
      <c r="BK40" s="8">
        <f t="shared" si="110"/>
        <v>0.30468397320765911</v>
      </c>
      <c r="BL40" s="8">
        <f t="shared" si="111"/>
        <v>0.30610137107686342</v>
      </c>
      <c r="BM40" s="8">
        <f t="shared" si="112"/>
        <v>0.33412520383071836</v>
      </c>
      <c r="BN40" s="8">
        <f t="shared" si="113"/>
        <v>0.66568185498449839</v>
      </c>
    </row>
    <row r="41" spans="1:66" x14ac:dyDescent="0.25">
      <c r="A41" t="s">
        <v>112</v>
      </c>
      <c r="B41" t="s">
        <v>127</v>
      </c>
      <c r="C41" t="s">
        <v>132</v>
      </c>
      <c r="D41" s="7" t="s">
        <v>505</v>
      </c>
      <c r="E41">
        <f>VLOOKUP(A41,home!$A$2:$E$405,3,FALSE)</f>
        <v>1.2826</v>
      </c>
      <c r="F41">
        <f>VLOOKUP(B41,home!$B$2:$E$405,3,FALSE)</f>
        <v>0.92190000000000005</v>
      </c>
      <c r="G41">
        <f>VLOOKUP(C41,away!$B$2:$E$405,4,FALSE)</f>
        <v>1.0169999999999999</v>
      </c>
      <c r="H41">
        <f>VLOOKUP(A41,away!$A$2:$E$405,3,FALSE)</f>
        <v>1.0616000000000001</v>
      </c>
      <c r="I41">
        <f>VLOOKUP(C41,away!$B$2:$E$405,3,FALSE)</f>
        <v>0.73719999999999997</v>
      </c>
      <c r="J41">
        <f>VLOOKUP(B41,home!$B$2:$E$405,4,FALSE)</f>
        <v>1.1754</v>
      </c>
      <c r="K41" s="3">
        <f t="shared" si="58"/>
        <v>1.20253023198</v>
      </c>
      <c r="L41" s="3">
        <f t="shared" si="59"/>
        <v>0.91988158060799996</v>
      </c>
      <c r="M41" s="5">
        <f t="shared" si="60"/>
        <v>0.11974248354075387</v>
      </c>
      <c r="N41" s="5">
        <f t="shared" si="61"/>
        <v>0.14399395651012409</v>
      </c>
      <c r="O41" s="5">
        <f t="shared" si="62"/>
        <v>0.11014890502539609</v>
      </c>
      <c r="P41" s="5">
        <f t="shared" si="63"/>
        <v>0.13245738831253254</v>
      </c>
      <c r="Q41" s="5">
        <f t="shared" si="64"/>
        <v>8.6578542962918781E-2</v>
      </c>
      <c r="R41" s="5">
        <f t="shared" si="65"/>
        <v>5.0661974428500907E-2</v>
      </c>
      <c r="S41" s="5">
        <f t="shared" si="66"/>
        <v>3.6630607616814789E-2</v>
      </c>
      <c r="T41" s="5">
        <f t="shared" si="67"/>
        <v>7.9642006947467356E-2</v>
      </c>
      <c r="U41" s="5">
        <f t="shared" si="68"/>
        <v>6.092255586207003E-2</v>
      </c>
      <c r="V41" s="5">
        <f t="shared" si="69"/>
        <v>4.5022493027001131E-3</v>
      </c>
      <c r="W41" s="5">
        <f t="shared" si="70"/>
        <v>3.4704438451229704E-2</v>
      </c>
      <c r="X41" s="5">
        <f t="shared" si="71"/>
        <v>3.1923973696630234E-2</v>
      </c>
      <c r="Y41" s="5">
        <f t="shared" si="72"/>
        <v>1.4683137691672217E-2</v>
      </c>
      <c r="Z41" s="5">
        <f t="shared" si="73"/>
        <v>1.5534339038003834E-2</v>
      </c>
      <c r="AA41" s="5">
        <f t="shared" si="74"/>
        <v>1.8680512327026718E-2</v>
      </c>
      <c r="AB41" s="5">
        <f t="shared" si="75"/>
        <v>1.1231940411062347E-2</v>
      </c>
      <c r="AC41" s="5">
        <f t="shared" si="76"/>
        <v>3.1127015582391957E-4</v>
      </c>
      <c r="AD41" s="5">
        <f t="shared" si="77"/>
        <v>1.0433284105373218E-2</v>
      </c>
      <c r="AE41" s="5">
        <f t="shared" si="78"/>
        <v>9.5973858737830372E-3</v>
      </c>
      <c r="AF41" s="5">
        <f t="shared" si="79"/>
        <v>4.4142292436402152E-3</v>
      </c>
      <c r="AG41" s="5">
        <f t="shared" si="80"/>
        <v>1.3535227246019394E-3</v>
      </c>
      <c r="AH41" s="5">
        <f t="shared" si="81"/>
        <v>3.5724380869948799E-3</v>
      </c>
      <c r="AI41" s="5">
        <f t="shared" si="82"/>
        <v>4.29596480148814E-3</v>
      </c>
      <c r="AJ41" s="5">
        <f t="shared" si="83"/>
        <v>2.583013774655724E-3</v>
      </c>
      <c r="AK41" s="5">
        <f t="shared" si="84"/>
        <v>1.0353840512147613E-3</v>
      </c>
      <c r="AL41" s="5">
        <f t="shared" si="85"/>
        <v>1.3772900204141498E-5</v>
      </c>
      <c r="AM41" s="5">
        <f t="shared" si="86"/>
        <v>2.5092679111095423E-3</v>
      </c>
      <c r="AN41" s="5">
        <f t="shared" si="87"/>
        <v>2.3082293322403799E-3</v>
      </c>
      <c r="AO41" s="5">
        <f t="shared" si="88"/>
        <v>1.0616488232735146E-3</v>
      </c>
      <c r="AP41" s="5">
        <f t="shared" si="89"/>
        <v>3.2553039920115464E-4</v>
      </c>
      <c r="AQ41" s="5">
        <f t="shared" si="90"/>
        <v>7.4862354538277807E-5</v>
      </c>
      <c r="AR41" s="5">
        <f t="shared" si="91"/>
        <v>6.5724399881781411E-4</v>
      </c>
      <c r="AS41" s="5">
        <f t="shared" si="92"/>
        <v>7.9035577836584884E-4</v>
      </c>
      <c r="AT41" s="5">
        <f t="shared" si="93"/>
        <v>4.7521335875250887E-4</v>
      </c>
      <c r="AU41" s="5">
        <f t="shared" si="94"/>
        <v>1.9048614351354983E-4</v>
      </c>
      <c r="AV41" s="5">
        <f t="shared" si="95"/>
        <v>5.7266336587081134E-5</v>
      </c>
      <c r="AW41" s="5">
        <f t="shared" si="96"/>
        <v>4.232050351779435E-7</v>
      </c>
      <c r="AX41" s="5">
        <f t="shared" si="97"/>
        <v>5.0291175387442066E-4</v>
      </c>
      <c r="AY41" s="5">
        <f t="shared" si="98"/>
        <v>4.6261925906034354E-4</v>
      </c>
      <c r="AZ41" s="5">
        <f t="shared" si="99"/>
        <v>2.127774676220653E-4</v>
      </c>
      <c r="BA41" s="5">
        <f t="shared" si="100"/>
        <v>6.5243357744650999E-5</v>
      </c>
      <c r="BB41" s="5">
        <f t="shared" si="101"/>
        <v>1.5004040761580684E-5</v>
      </c>
      <c r="BC41" s="5">
        <f t="shared" si="102"/>
        <v>2.7603881462539408E-6</v>
      </c>
      <c r="BD41" s="5">
        <f t="shared" si="103"/>
        <v>1.0076444141294218E-4</v>
      </c>
      <c r="BE41" s="5">
        <f t="shared" si="104"/>
        <v>1.2117228710764048E-4</v>
      </c>
      <c r="BF41" s="5">
        <f t="shared" si="105"/>
        <v>7.2856669262549034E-5</v>
      </c>
      <c r="BG41" s="5">
        <f t="shared" si="106"/>
        <v>2.9204115796527745E-5</v>
      </c>
      <c r="BH41" s="5">
        <f t="shared" si="107"/>
        <v>8.7797080358923183E-6</v>
      </c>
      <c r="BI41" s="5">
        <f t="shared" si="108"/>
        <v>2.1115728682236536E-6</v>
      </c>
      <c r="BJ41" s="8">
        <f t="shared" si="109"/>
        <v>0.42486533329501303</v>
      </c>
      <c r="BK41" s="8">
        <f t="shared" si="110"/>
        <v>0.29412039108788973</v>
      </c>
      <c r="BL41" s="8">
        <f t="shared" si="111"/>
        <v>0.26563814317893014</v>
      </c>
      <c r="BM41" s="8">
        <f t="shared" si="112"/>
        <v>0.35611275976558526</v>
      </c>
      <c r="BN41" s="8">
        <f t="shared" si="113"/>
        <v>0.64358325078022627</v>
      </c>
    </row>
    <row r="42" spans="1:66" x14ac:dyDescent="0.25">
      <c r="A42" t="s">
        <v>112</v>
      </c>
      <c r="B42" t="s">
        <v>356</v>
      </c>
      <c r="C42" t="s">
        <v>93</v>
      </c>
      <c r="D42" s="7" t="s">
        <v>505</v>
      </c>
      <c r="E42">
        <f>VLOOKUP(A42,home!$A$2:$E$405,3,FALSE)</f>
        <v>1.2826</v>
      </c>
      <c r="F42">
        <f>VLOOKUP(B42,home!$B$2:$E$405,3,FALSE)</f>
        <v>1.0848</v>
      </c>
      <c r="G42">
        <f>VLOOKUP(C42,away!$B$2:$E$405,4,FALSE)</f>
        <v>0.98309999999999997</v>
      </c>
      <c r="H42">
        <f>VLOOKUP(A42,away!$A$2:$E$405,3,FALSE)</f>
        <v>1.0616000000000001</v>
      </c>
      <c r="I42">
        <f>VLOOKUP(C42,away!$B$2:$E$405,3,FALSE)</f>
        <v>0.61429999999999996</v>
      </c>
      <c r="J42">
        <f>VLOOKUP(B42,home!$B$2:$E$405,4,FALSE)</f>
        <v>0.65529999999999999</v>
      </c>
      <c r="K42" s="3">
        <f t="shared" si="58"/>
        <v>1.367850420288</v>
      </c>
      <c r="L42" s="3">
        <f t="shared" si="59"/>
        <v>0.42734791866400001</v>
      </c>
      <c r="M42" s="5">
        <f t="shared" si="60"/>
        <v>0.16609450606940923</v>
      </c>
      <c r="N42" s="5">
        <f t="shared" si="61"/>
        <v>0.22719243993456917</v>
      </c>
      <c r="O42" s="5">
        <f t="shared" si="62"/>
        <v>7.0980141470287153E-2</v>
      </c>
      <c r="P42" s="5">
        <f t="shared" si="63"/>
        <v>9.7090216342233984E-2</v>
      </c>
      <c r="Q42" s="5">
        <f t="shared" si="64"/>
        <v>0.15538263722537832</v>
      </c>
      <c r="R42" s="5">
        <f t="shared" si="65"/>
        <v>1.5166607861901743E-2</v>
      </c>
      <c r="S42" s="5">
        <f t="shared" si="66"/>
        <v>1.4188473677513682E-2</v>
      </c>
      <c r="T42" s="5">
        <f t="shared" si="67"/>
        <v>6.6402446614788793E-2</v>
      </c>
      <c r="U42" s="5">
        <f t="shared" si="68"/>
        <v>2.0745650938245586E-2</v>
      </c>
      <c r="V42" s="5">
        <f t="shared" si="69"/>
        <v>9.2153825989766867E-4</v>
      </c>
      <c r="W42" s="5">
        <f t="shared" si="70"/>
        <v>7.0846735211397199E-2</v>
      </c>
      <c r="X42" s="5">
        <f t="shared" si="71"/>
        <v>3.0276204836730117E-2</v>
      </c>
      <c r="Y42" s="5">
        <f t="shared" si="72"/>
        <v>6.4692365610107723E-3</v>
      </c>
      <c r="Z42" s="5">
        <f t="shared" si="73"/>
        <v>2.1604727676589226E-3</v>
      </c>
      <c r="AA42" s="5">
        <f t="shared" si="74"/>
        <v>2.955203583263036E-3</v>
      </c>
      <c r="AB42" s="5">
        <f t="shared" si="75"/>
        <v>2.0211382317014736E-3</v>
      </c>
      <c r="AC42" s="5">
        <f t="shared" si="76"/>
        <v>3.3667710908406322E-5</v>
      </c>
      <c r="AD42" s="5">
        <f t="shared" si="77"/>
        <v>2.4226934133735587E-2</v>
      </c>
      <c r="AE42" s="5">
        <f t="shared" si="78"/>
        <v>1.0353329877661722E-2</v>
      </c>
      <c r="AF42" s="5">
        <f t="shared" si="79"/>
        <v>2.2122369872302713E-3</v>
      </c>
      <c r="AG42" s="5">
        <f t="shared" si="80"/>
        <v>3.1513162402812471E-4</v>
      </c>
      <c r="AH42" s="5">
        <f t="shared" si="81"/>
        <v>2.3081838514732306E-4</v>
      </c>
      <c r="AI42" s="5">
        <f t="shared" si="82"/>
        <v>3.1572502513396337E-4</v>
      </c>
      <c r="AJ42" s="5">
        <f t="shared" si="83"/>
        <v>2.1593230416246556E-4</v>
      </c>
      <c r="AK42" s="5">
        <f t="shared" si="84"/>
        <v>9.8454364334128259E-5</v>
      </c>
      <c r="AL42" s="5">
        <f t="shared" si="85"/>
        <v>7.8721576365179859E-7</v>
      </c>
      <c r="AM42" s="5">
        <f t="shared" si="86"/>
        <v>6.6277644074239734E-3</v>
      </c>
      <c r="AN42" s="5">
        <f t="shared" si="87"/>
        <v>2.8323613249079745E-3</v>
      </c>
      <c r="AO42" s="5">
        <f t="shared" si="88"/>
        <v>6.0520185855191617E-4</v>
      </c>
      <c r="AP42" s="5">
        <f t="shared" si="89"/>
        <v>8.6210584874581942E-5</v>
      </c>
      <c r="AQ42" s="5">
        <f t="shared" si="90"/>
        <v>9.2104785032396796E-6</v>
      </c>
      <c r="AR42" s="5">
        <f t="shared" si="91"/>
        <v>1.9727951296418818E-5</v>
      </c>
      <c r="AS42" s="5">
        <f t="shared" si="92"/>
        <v>2.6984886472227676E-5</v>
      </c>
      <c r="AT42" s="5">
        <f t="shared" si="93"/>
        <v>1.8455644151230296E-5</v>
      </c>
      <c r="AU42" s="5">
        <f t="shared" si="94"/>
        <v>8.4148535363153763E-6</v>
      </c>
      <c r="AV42" s="5">
        <f t="shared" si="95"/>
        <v>2.877565236577739E-6</v>
      </c>
      <c r="AW42" s="5">
        <f t="shared" si="96"/>
        <v>1.2782372887462291E-8</v>
      </c>
      <c r="AX42" s="5">
        <f t="shared" si="97"/>
        <v>1.5109650550441231E-3</v>
      </c>
      <c r="AY42" s="5">
        <f t="shared" si="98"/>
        <v>6.457077714471422E-4</v>
      </c>
      <c r="AZ42" s="5">
        <f t="shared" si="99"/>
        <v>1.3797093609655301E-4</v>
      </c>
      <c r="BA42" s="5">
        <f t="shared" si="100"/>
        <v>1.9653864125661888E-5</v>
      </c>
      <c r="BB42" s="5">
        <f t="shared" si="101"/>
        <v>2.0997594819516662E-6</v>
      </c>
      <c r="BC42" s="5">
        <f t="shared" si="102"/>
        <v>1.7946556886140876E-7</v>
      </c>
      <c r="BD42" s="5">
        <f t="shared" si="103"/>
        <v>1.405116487671556E-6</v>
      </c>
      <c r="BE42" s="5">
        <f t="shared" si="104"/>
        <v>1.9219891782151365E-6</v>
      </c>
      <c r="BF42" s="5">
        <f t="shared" si="105"/>
        <v>1.3144968526052809E-6</v>
      </c>
      <c r="BG42" s="5">
        <f t="shared" si="106"/>
        <v>5.9934502410112904E-7</v>
      </c>
      <c r="BH42" s="5">
        <f t="shared" si="107"/>
        <v>2.049535857785628E-7</v>
      </c>
      <c r="BI42" s="5">
        <f t="shared" si="108"/>
        <v>5.6069169689347873E-8</v>
      </c>
      <c r="BJ42" s="8">
        <f t="shared" si="109"/>
        <v>0.60615465851255579</v>
      </c>
      <c r="BK42" s="8">
        <f t="shared" si="110"/>
        <v>0.27897489704717371</v>
      </c>
      <c r="BL42" s="8">
        <f t="shared" si="111"/>
        <v>0.1128116350351677</v>
      </c>
      <c r="BM42" s="8">
        <f t="shared" si="112"/>
        <v>0.26754941946970245</v>
      </c>
      <c r="BN42" s="8">
        <f t="shared" si="113"/>
        <v>0.73190654890377949</v>
      </c>
    </row>
    <row r="43" spans="1:66" x14ac:dyDescent="0.25">
      <c r="A43" t="s">
        <v>112</v>
      </c>
      <c r="B43" t="s">
        <v>358</v>
      </c>
      <c r="C43" t="s">
        <v>338</v>
      </c>
      <c r="D43" s="7" t="s">
        <v>505</v>
      </c>
      <c r="E43">
        <f>VLOOKUP(A43,home!$A$2:$E$405,3,FALSE)</f>
        <v>1.2826</v>
      </c>
      <c r="F43">
        <f>VLOOKUP(B43,home!$B$2:$E$405,3,FALSE)</f>
        <v>0.88139999999999996</v>
      </c>
      <c r="G43">
        <f>VLOOKUP(C43,away!$B$2:$E$405,4,FALSE)</f>
        <v>0.84699999999999998</v>
      </c>
      <c r="H43">
        <f>VLOOKUP(A43,away!$A$2:$E$405,3,FALSE)</f>
        <v>1.0616000000000001</v>
      </c>
      <c r="I43">
        <f>VLOOKUP(C43,away!$B$2:$E$405,3,FALSE)</f>
        <v>2.1913</v>
      </c>
      <c r="J43">
        <f>VLOOKUP(B43,home!$B$2:$E$405,4,FALSE)</f>
        <v>0.86009999999999998</v>
      </c>
      <c r="K43" s="3">
        <f t="shared" si="58"/>
        <v>0.95751964307999993</v>
      </c>
      <c r="L43" s="3">
        <f t="shared" si="59"/>
        <v>2.0008369372080002</v>
      </c>
      <c r="M43" s="5">
        <f t="shared" si="60"/>
        <v>5.190414741801188E-2</v>
      </c>
      <c r="N43" s="5">
        <f t="shared" si="61"/>
        <v>4.9699240710066428E-2</v>
      </c>
      <c r="O43" s="5">
        <f t="shared" si="62"/>
        <v>0.1038517353482474</v>
      </c>
      <c r="P43" s="5">
        <f t="shared" si="63"/>
        <v>9.9440076563892449E-2</v>
      </c>
      <c r="Q43" s="5">
        <f t="shared" si="64"/>
        <v>2.3793999613024905E-2</v>
      </c>
      <c r="R43" s="5">
        <f t="shared" si="65"/>
        <v>0.10389519403896161</v>
      </c>
      <c r="S43" s="5">
        <f t="shared" si="66"/>
        <v>4.7627835726675151E-2</v>
      </c>
      <c r="T43" s="5">
        <f t="shared" si="67"/>
        <v>4.7607913309653083E-2</v>
      </c>
      <c r="U43" s="5">
        <f t="shared" si="68"/>
        <v>9.9481689113913835E-2</v>
      </c>
      <c r="V43" s="5">
        <f t="shared" si="69"/>
        <v>1.0138593856459198E-2</v>
      </c>
      <c r="W43" s="5">
        <f t="shared" si="70"/>
        <v>7.5944073389697551E-3</v>
      </c>
      <c r="X43" s="5">
        <f t="shared" si="71"/>
        <v>1.5195170720014202E-2</v>
      </c>
      <c r="Y43" s="5">
        <f t="shared" si="72"/>
        <v>1.5201529421892955E-2</v>
      </c>
      <c r="Z43" s="5">
        <f t="shared" si="73"/>
        <v>6.9292447277182256E-2</v>
      </c>
      <c r="AA43" s="5">
        <f t="shared" si="74"/>
        <v>6.634887938498725E-2</v>
      </c>
      <c r="AB43" s="5">
        <f t="shared" si="75"/>
        <v>3.1765177653735481E-2</v>
      </c>
      <c r="AC43" s="5">
        <f t="shared" si="76"/>
        <v>1.2139956529112683E-3</v>
      </c>
      <c r="AD43" s="5">
        <f t="shared" si="77"/>
        <v>1.8179485511536126E-3</v>
      </c>
      <c r="AE43" s="5">
        <f t="shared" si="78"/>
        <v>3.6374186110919148E-3</v>
      </c>
      <c r="AF43" s="5">
        <f t="shared" si="79"/>
        <v>3.6389407565802639E-3</v>
      </c>
      <c r="AG43" s="5">
        <f t="shared" si="80"/>
        <v>2.426975692692472E-3</v>
      </c>
      <c r="AH43" s="5">
        <f t="shared" si="81"/>
        <v>3.4660721995431062E-2</v>
      </c>
      <c r="AI43" s="5">
        <f t="shared" si="82"/>
        <v>3.3188322153960247E-2</v>
      </c>
      <c r="AJ43" s="5">
        <f t="shared" si="83"/>
        <v>1.5889235191642037E-2</v>
      </c>
      <c r="AK43" s="5">
        <f t="shared" si="84"/>
        <v>5.0714182698384201E-3</v>
      </c>
      <c r="AL43" s="5">
        <f t="shared" si="85"/>
        <v>9.3032889800892323E-5</v>
      </c>
      <c r="AM43" s="5">
        <f t="shared" si="86"/>
        <v>3.4814428956768216E-4</v>
      </c>
      <c r="AN43" s="5">
        <f t="shared" si="87"/>
        <v>6.9657995404505619E-4</v>
      </c>
      <c r="AO43" s="5">
        <f t="shared" si="88"/>
        <v>6.9687145088600014E-4</v>
      </c>
      <c r="AP43" s="5">
        <f t="shared" si="89"/>
        <v>4.6477537980614645E-4</v>
      </c>
      <c r="AQ43" s="5">
        <f t="shared" si="90"/>
        <v>2.3248493685525389E-4</v>
      </c>
      <c r="AR43" s="5">
        <f t="shared" si="91"/>
        <v>1.3870090567751252E-2</v>
      </c>
      <c r="AS43" s="5">
        <f t="shared" si="92"/>
        <v>1.3280884169920451E-2</v>
      </c>
      <c r="AT43" s="5">
        <f t="shared" si="93"/>
        <v>6.358353735084526E-3</v>
      </c>
      <c r="AU43" s="5">
        <f t="shared" si="94"/>
        <v>2.0294161996648402E-3</v>
      </c>
      <c r="AV43" s="5">
        <f t="shared" si="95"/>
        <v>4.8580146879096173E-4</v>
      </c>
      <c r="AW43" s="5">
        <f t="shared" si="96"/>
        <v>4.9510053868335655E-6</v>
      </c>
      <c r="AX43" s="5">
        <f t="shared" si="97"/>
        <v>5.5559165981197836E-5</v>
      </c>
      <c r="AY43" s="5">
        <f t="shared" si="98"/>
        <v>1.1116483149565078E-4</v>
      </c>
      <c r="AZ43" s="5">
        <f t="shared" si="99"/>
        <v>1.1121135048750071E-4</v>
      </c>
      <c r="BA43" s="5">
        <f t="shared" si="100"/>
        <v>7.4171925964058757E-5</v>
      </c>
      <c r="BB43" s="5">
        <f t="shared" si="101"/>
        <v>3.710148229318649E-5</v>
      </c>
      <c r="BC43" s="5">
        <f t="shared" si="102"/>
        <v>1.4846803239475225E-5</v>
      </c>
      <c r="BD43" s="5">
        <f t="shared" si="103"/>
        <v>4.6252982550628267E-3</v>
      </c>
      <c r="BE43" s="5">
        <f t="shared" si="104"/>
        <v>4.4288139343263032E-3</v>
      </c>
      <c r="BF43" s="5">
        <f t="shared" si="105"/>
        <v>2.1203381688319261E-3</v>
      </c>
      <c r="BG43" s="5">
        <f t="shared" si="106"/>
        <v>6.7675514887628231E-4</v>
      </c>
      <c r="BH43" s="5">
        <f t="shared" si="107"/>
        <v>1.6200158715114245E-4</v>
      </c>
      <c r="BI43" s="5">
        <f t="shared" si="108"/>
        <v>3.1023940381471102E-5</v>
      </c>
      <c r="BJ43" s="8">
        <f t="shared" si="109"/>
        <v>0.17345645629576087</v>
      </c>
      <c r="BK43" s="8">
        <f t="shared" si="110"/>
        <v>0.21052884693924651</v>
      </c>
      <c r="BL43" s="8">
        <f t="shared" si="111"/>
        <v>0.54222115032655938</v>
      </c>
      <c r="BM43" s="8">
        <f t="shared" si="112"/>
        <v>0.56280829332043536</v>
      </c>
      <c r="BN43" s="8">
        <f t="shared" si="113"/>
        <v>0.43258439369220469</v>
      </c>
    </row>
    <row r="44" spans="1:66" x14ac:dyDescent="0.25">
      <c r="A44" t="s">
        <v>112</v>
      </c>
      <c r="B44" t="s">
        <v>131</v>
      </c>
      <c r="C44" t="s">
        <v>113</v>
      </c>
      <c r="D44" s="7" t="s">
        <v>505</v>
      </c>
      <c r="E44">
        <f>VLOOKUP(A44,home!$A$2:$E$405,3,FALSE)</f>
        <v>1.2826</v>
      </c>
      <c r="F44">
        <f>VLOOKUP(B44,home!$B$2:$E$405,3,FALSE)</f>
        <v>0.9153</v>
      </c>
      <c r="G44">
        <f>VLOOKUP(C44,away!$B$2:$E$405,4,FALSE)</f>
        <v>1.1526000000000001</v>
      </c>
      <c r="H44">
        <f>VLOOKUP(A44,away!$A$2:$E$405,3,FALSE)</f>
        <v>1.0616000000000001</v>
      </c>
      <c r="I44">
        <f>VLOOKUP(C44,away!$B$2:$E$405,3,FALSE)</f>
        <v>0.73719999999999997</v>
      </c>
      <c r="J44">
        <f>VLOOKUP(B44,home!$B$2:$E$405,4,FALSE)</f>
        <v>0.81910000000000005</v>
      </c>
      <c r="K44" s="3">
        <f t="shared" si="58"/>
        <v>1.3531106528280001</v>
      </c>
      <c r="L44" s="3">
        <f t="shared" si="59"/>
        <v>0.6410370960320001</v>
      </c>
      <c r="M44" s="5">
        <f t="shared" si="60"/>
        <v>0.13612962136823897</v>
      </c>
      <c r="N44" s="5">
        <f t="shared" si="61"/>
        <v>0.18419844083880629</v>
      </c>
      <c r="O44" s="5">
        <f t="shared" si="62"/>
        <v>8.7264137165831604E-2</v>
      </c>
      <c r="P44" s="5">
        <f t="shared" si="63"/>
        <v>0.11807803360893056</v>
      </c>
      <c r="Q44" s="5">
        <f t="shared" si="64"/>
        <v>0.12462043626664848</v>
      </c>
      <c r="R44" s="5">
        <f t="shared" si="65"/>
        <v>2.7969774538261414E-2</v>
      </c>
      <c r="S44" s="5">
        <f t="shared" si="66"/>
        <v>2.5605048116670786E-2</v>
      </c>
      <c r="T44" s="5">
        <f t="shared" si="67"/>
        <v>7.9886322570613288E-2</v>
      </c>
      <c r="U44" s="5">
        <f t="shared" si="68"/>
        <v>3.7846199884918878E-2</v>
      </c>
      <c r="V44" s="5">
        <f t="shared" si="69"/>
        <v>2.4677409187005444E-3</v>
      </c>
      <c r="W44" s="5">
        <f t="shared" si="70"/>
        <v>5.6208413290824974E-2</v>
      </c>
      <c r="X44" s="5">
        <f t="shared" si="71"/>
        <v>3.6031678028516916E-2</v>
      </c>
      <c r="Y44" s="5">
        <f t="shared" si="72"/>
        <v>1.1548821124280254E-2</v>
      </c>
      <c r="Z44" s="5">
        <f t="shared" si="73"/>
        <v>5.9765543488922912E-3</v>
      </c>
      <c r="AA44" s="5">
        <f t="shared" si="74"/>
        <v>8.0869393566916706E-3</v>
      </c>
      <c r="AB44" s="5">
        <f t="shared" si="75"/>
        <v>5.471261896156758E-3</v>
      </c>
      <c r="AC44" s="5">
        <f t="shared" si="76"/>
        <v>1.3378149819990277E-4</v>
      </c>
      <c r="AD44" s="5">
        <f t="shared" si="77"/>
        <v>1.901405070059356E-2</v>
      </c>
      <c r="AE44" s="5">
        <f t="shared" si="78"/>
        <v>1.2188711844913713E-2</v>
      </c>
      <c r="AF44" s="5">
        <f t="shared" si="79"/>
        <v>3.9067082227171642E-3</v>
      </c>
      <c r="AG44" s="5">
        <f t="shared" si="80"/>
        <v>8.3478163137831588E-4</v>
      </c>
      <c r="AH44" s="5">
        <f t="shared" si="81"/>
        <v>9.5779826102283382E-4</v>
      </c>
      <c r="AI44" s="5">
        <f t="shared" si="82"/>
        <v>1.2960070302501299E-3</v>
      </c>
      <c r="AJ44" s="5">
        <f t="shared" si="83"/>
        <v>8.7682045938571561E-4</v>
      </c>
      <c r="AK44" s="5">
        <f t="shared" si="84"/>
        <v>3.9547836807078419E-4</v>
      </c>
      <c r="AL44" s="5">
        <f t="shared" si="85"/>
        <v>4.6416514148585654E-6</v>
      </c>
      <c r="AM44" s="5">
        <f t="shared" si="86"/>
        <v>5.1456229112769609E-3</v>
      </c>
      <c r="AN44" s="5">
        <f t="shared" si="87"/>
        <v>3.2985351683207094E-3</v>
      </c>
      <c r="AO44" s="5">
        <f t="shared" si="88"/>
        <v>1.057241702729866E-3</v>
      </c>
      <c r="AP44" s="5">
        <f t="shared" si="89"/>
        <v>2.2591038364062682E-4</v>
      </c>
      <c r="AQ44" s="5">
        <f t="shared" si="90"/>
        <v>3.6204234073115621E-5</v>
      </c>
      <c r="AR44" s="5">
        <f t="shared" si="91"/>
        <v>1.227968431661154E-4</v>
      </c>
      <c r="AS44" s="5">
        <f t="shared" si="92"/>
        <v>1.6615771662171995E-4</v>
      </c>
      <c r="AT44" s="5">
        <f t="shared" si="93"/>
        <v>1.1241488820521268E-4</v>
      </c>
      <c r="AU44" s="5">
        <f t="shared" si="94"/>
        <v>5.0703260922314E-5</v>
      </c>
      <c r="AV44" s="5">
        <f t="shared" si="95"/>
        <v>1.7151780621775187E-5</v>
      </c>
      <c r="AW44" s="5">
        <f t="shared" si="96"/>
        <v>1.1183725446050913E-7</v>
      </c>
      <c r="AX44" s="5">
        <f t="shared" si="97"/>
        <v>1.1604328627807814E-3</v>
      </c>
      <c r="AY44" s="5">
        <f t="shared" si="98"/>
        <v>7.4388051249709255E-4</v>
      </c>
      <c r="AZ44" s="5">
        <f t="shared" si="99"/>
        <v>2.3842750176296607E-4</v>
      </c>
      <c r="BA44" s="5">
        <f t="shared" si="100"/>
        <v>5.0946957781432117E-5</v>
      </c>
      <c r="BB44" s="5">
        <f t="shared" si="101"/>
        <v>8.1647224669685389E-6</v>
      </c>
      <c r="BC44" s="5">
        <f t="shared" si="102"/>
        <v>1.046777996026548E-6</v>
      </c>
      <c r="BD44" s="5">
        <f t="shared" si="103"/>
        <v>1.3119555290850595E-5</v>
      </c>
      <c r="BE44" s="5">
        <f t="shared" si="104"/>
        <v>1.7752210024415891E-5</v>
      </c>
      <c r="BF44" s="5">
        <f t="shared" si="105"/>
        <v>1.2010352247638578E-5</v>
      </c>
      <c r="BG44" s="5">
        <f t="shared" si="106"/>
        <v>5.4171118568321591E-6</v>
      </c>
      <c r="BH44" s="5">
        <f t="shared" si="107"/>
        <v>1.8324879402601161E-6</v>
      </c>
      <c r="BI44" s="5">
        <f t="shared" si="108"/>
        <v>4.9591179062895985E-7</v>
      </c>
      <c r="BJ44" s="8">
        <f t="shared" si="109"/>
        <v>0.54040477825461963</v>
      </c>
      <c r="BK44" s="8">
        <f t="shared" si="110"/>
        <v>0.28316274767465272</v>
      </c>
      <c r="BL44" s="8">
        <f t="shared" si="111"/>
        <v>0.17068426907927753</v>
      </c>
      <c r="BM44" s="8">
        <f t="shared" si="112"/>
        <v>0.32122413689548196</v>
      </c>
      <c r="BN44" s="8">
        <f t="shared" si="113"/>
        <v>0.67826044378671724</v>
      </c>
    </row>
    <row r="45" spans="1:66" x14ac:dyDescent="0.25">
      <c r="A45" t="s">
        <v>112</v>
      </c>
      <c r="B45" t="s">
        <v>136</v>
      </c>
      <c r="C45" t="s">
        <v>105</v>
      </c>
      <c r="D45" s="7" t="s">
        <v>505</v>
      </c>
      <c r="E45">
        <f>VLOOKUP(A45,home!$A$2:$E$405,3,FALSE)</f>
        <v>1.2826</v>
      </c>
      <c r="F45">
        <f>VLOOKUP(B45,home!$B$2:$E$405,3,FALSE)</f>
        <v>2.0893999999999999</v>
      </c>
      <c r="G45">
        <f>VLOOKUP(C45,away!$B$2:$E$405,4,FALSE)</f>
        <v>1.0141</v>
      </c>
      <c r="H45">
        <f>VLOOKUP(A45,away!$A$2:$E$405,3,FALSE)</f>
        <v>1.0616000000000001</v>
      </c>
      <c r="I45">
        <f>VLOOKUP(C45,away!$B$2:$E$405,3,FALSE)</f>
        <v>0.91</v>
      </c>
      <c r="J45">
        <f>VLOOKUP(B45,home!$B$2:$E$405,4,FALSE)</f>
        <v>0.66090000000000004</v>
      </c>
      <c r="K45" s="3">
        <f t="shared" si="58"/>
        <v>2.7176505286039996</v>
      </c>
      <c r="L45" s="3">
        <f t="shared" si="59"/>
        <v>0.63846641040000018</v>
      </c>
      <c r="M45" s="5">
        <f t="shared" si="60"/>
        <v>3.4870400285159933E-2</v>
      </c>
      <c r="N45" s="5">
        <f t="shared" si="61"/>
        <v>9.4765561767597942E-2</v>
      </c>
      <c r="O45" s="5">
        <f t="shared" si="62"/>
        <v>2.2263579299277202E-2</v>
      </c>
      <c r="P45" s="5">
        <f t="shared" si="63"/>
        <v>6.0504628051297756E-2</v>
      </c>
      <c r="Q45" s="5">
        <f t="shared" si="64"/>
        <v>0.12876983951558379</v>
      </c>
      <c r="R45" s="5">
        <f t="shared" si="65"/>
        <v>7.1072737789326327E-3</v>
      </c>
      <c r="S45" s="5">
        <f t="shared" si="66"/>
        <v>2.6245827304023285E-2</v>
      </c>
      <c r="T45" s="5">
        <f t="shared" si="67"/>
        <v>8.2215217203298871E-2</v>
      </c>
      <c r="U45" s="5">
        <f t="shared" si="68"/>
        <v>1.9315086342249616E-2</v>
      </c>
      <c r="V45" s="5">
        <f t="shared" si="69"/>
        <v>5.0599872223444963E-3</v>
      </c>
      <c r="W45" s="5">
        <f t="shared" si="70"/>
        <v>0.11665047414259282</v>
      </c>
      <c r="X45" s="5">
        <f t="shared" si="71"/>
        <v>7.4477409497279268E-2</v>
      </c>
      <c r="Y45" s="5">
        <f t="shared" si="72"/>
        <v>2.3775662148809384E-2</v>
      </c>
      <c r="Z45" s="5">
        <f t="shared" si="73"/>
        <v>1.5125851924550546E-3</v>
      </c>
      <c r="AA45" s="5">
        <f t="shared" si="74"/>
        <v>4.1106779478340613E-3</v>
      </c>
      <c r="AB45" s="5">
        <f t="shared" si="75"/>
        <v>5.5856930489260222E-3</v>
      </c>
      <c r="AC45" s="5">
        <f t="shared" si="76"/>
        <v>5.4873302702407724E-4</v>
      </c>
      <c r="AD45" s="5">
        <f t="shared" si="77"/>
        <v>7.9253805678881142E-2</v>
      </c>
      <c r="AE45" s="5">
        <f t="shared" si="78"/>
        <v>5.0600892822334383E-2</v>
      </c>
      <c r="AF45" s="5">
        <f t="shared" si="79"/>
        <v>1.6153485201655483E-2</v>
      </c>
      <c r="AG45" s="5">
        <f t="shared" si="80"/>
        <v>3.4378192373835008E-3</v>
      </c>
      <c r="AH45" s="5">
        <f t="shared" si="81"/>
        <v>2.4143370956274297E-4</v>
      </c>
      <c r="AI45" s="5">
        <f t="shared" si="82"/>
        <v>6.561324484160129E-4</v>
      </c>
      <c r="AJ45" s="5">
        <f t="shared" si="83"/>
        <v>8.9156934763600715E-4</v>
      </c>
      <c r="AK45" s="5">
        <f t="shared" si="84"/>
        <v>8.0765796963003917E-4</v>
      </c>
      <c r="AL45" s="5">
        <f t="shared" si="85"/>
        <v>3.8084894269119249E-5</v>
      </c>
      <c r="AM45" s="5">
        <f t="shared" si="86"/>
        <v>4.3076829379418022E-2</v>
      </c>
      <c r="AN45" s="5">
        <f t="shared" si="87"/>
        <v>2.7503108625290287E-2</v>
      </c>
      <c r="AO45" s="5">
        <f t="shared" si="88"/>
        <v>8.7799055194151855E-3</v>
      </c>
      <c r="AP45" s="5">
        <f t="shared" si="89"/>
        <v>1.8685582535440549E-3</v>
      </c>
      <c r="AQ45" s="5">
        <f t="shared" si="90"/>
        <v>2.9825292019089141E-4</v>
      </c>
      <c r="AR45" s="5">
        <f t="shared" si="91"/>
        <v>3.0829462778816149E-5</v>
      </c>
      <c r="AS45" s="5">
        <f t="shared" si="92"/>
        <v>8.3783705817427041E-5</v>
      </c>
      <c r="AT45" s="5">
        <f t="shared" si="93"/>
        <v>1.138474162015663E-4</v>
      </c>
      <c r="AU45" s="5">
        <f t="shared" si="94"/>
        <v>1.0313249694012872E-4</v>
      </c>
      <c r="AV45" s="5">
        <f t="shared" si="95"/>
        <v>7.0069521206397807E-5</v>
      </c>
      <c r="AW45" s="5">
        <f t="shared" si="96"/>
        <v>1.835616345160356E-6</v>
      </c>
      <c r="AX45" s="5">
        <f t="shared" si="97"/>
        <v>1.9511294688926605E-2</v>
      </c>
      <c r="AY45" s="5">
        <f t="shared" si="98"/>
        <v>1.2457306282295556E-2</v>
      </c>
      <c r="AZ45" s="5">
        <f t="shared" si="99"/>
        <v>3.9767858126553077E-3</v>
      </c>
      <c r="BA45" s="5">
        <f t="shared" si="100"/>
        <v>8.4634805424522747E-4</v>
      </c>
      <c r="BB45" s="5">
        <f t="shared" si="101"/>
        <v>1.3509120103574371E-4</v>
      </c>
      <c r="BC45" s="5">
        <f t="shared" si="102"/>
        <v>1.725023884038322E-5</v>
      </c>
      <c r="BD45" s="5">
        <f t="shared" si="103"/>
        <v>3.2805960724918603E-6</v>
      </c>
      <c r="BE45" s="5">
        <f t="shared" si="104"/>
        <v>8.9155136505437094E-6</v>
      </c>
      <c r="BF45" s="5">
        <f t="shared" si="105"/>
        <v>1.2114625192588144E-5</v>
      </c>
      <c r="BG45" s="5">
        <f t="shared" si="106"/>
        <v>1.0974439186158832E-5</v>
      </c>
      <c r="BH45" s="5">
        <f t="shared" si="107"/>
        <v>7.4561726138492491E-6</v>
      </c>
      <c r="BI45" s="5">
        <f t="shared" si="108"/>
        <v>4.0526542890780175E-6</v>
      </c>
      <c r="BJ45" s="8">
        <f t="shared" si="109"/>
        <v>0.78857089819127391</v>
      </c>
      <c r="BK45" s="8">
        <f t="shared" si="110"/>
        <v>0.13972496706641421</v>
      </c>
      <c r="BL45" s="8">
        <f t="shared" si="111"/>
        <v>6.1427560496413389E-2</v>
      </c>
      <c r="BM45" s="8">
        <f t="shared" si="112"/>
        <v>0.63049925758275671</v>
      </c>
      <c r="BN45" s="8">
        <f t="shared" si="113"/>
        <v>0.34828128269784919</v>
      </c>
    </row>
    <row r="46" spans="1:66" x14ac:dyDescent="0.25">
      <c r="A46" t="s">
        <v>134</v>
      </c>
      <c r="B46" t="s">
        <v>290</v>
      </c>
      <c r="C46" t="s">
        <v>496</v>
      </c>
      <c r="D46" s="7" t="s">
        <v>505</v>
      </c>
      <c r="E46">
        <f>VLOOKUP(A46,home!$A$2:$E$405,3,FALSE)</f>
        <v>1.5399</v>
      </c>
      <c r="F46">
        <f>VLOOKUP(B46,home!$B$2:$E$405,3,FALSE)</f>
        <v>0.87529999999999997</v>
      </c>
      <c r="G46" t="e">
        <f>VLOOKUP(C46,away!$B$2:$E$405,4,FALSE)</f>
        <v>#N/A</v>
      </c>
      <c r="H46">
        <f>VLOOKUP(A46,away!$A$2:$E$405,3,FALSE)</f>
        <v>1.25</v>
      </c>
      <c r="I46" t="e">
        <f>VLOOKUP(C46,away!$B$2:$E$405,3,FALSE)</f>
        <v>#N/A</v>
      </c>
      <c r="J46">
        <f>VLOOKUP(B46,home!$B$2:$E$405,4,FALSE)</f>
        <v>1.2522</v>
      </c>
      <c r="K46" s="3" t="e">
        <f t="shared" si="58"/>
        <v>#N/A</v>
      </c>
      <c r="L46" s="3" t="e">
        <f t="shared" si="59"/>
        <v>#N/A</v>
      </c>
      <c r="M46" s="5" t="e">
        <f t="shared" si="60"/>
        <v>#N/A</v>
      </c>
      <c r="N46" s="5" t="e">
        <f t="shared" si="61"/>
        <v>#N/A</v>
      </c>
      <c r="O46" s="5" t="e">
        <f t="shared" si="62"/>
        <v>#N/A</v>
      </c>
      <c r="P46" s="5" t="e">
        <f t="shared" si="63"/>
        <v>#N/A</v>
      </c>
      <c r="Q46" s="5" t="e">
        <f t="shared" si="64"/>
        <v>#N/A</v>
      </c>
      <c r="R46" s="5" t="e">
        <f t="shared" si="65"/>
        <v>#N/A</v>
      </c>
      <c r="S46" s="5" t="e">
        <f t="shared" si="66"/>
        <v>#N/A</v>
      </c>
      <c r="T46" s="5" t="e">
        <f t="shared" si="67"/>
        <v>#N/A</v>
      </c>
      <c r="U46" s="5" t="e">
        <f t="shared" si="68"/>
        <v>#N/A</v>
      </c>
      <c r="V46" s="5" t="e">
        <f t="shared" si="69"/>
        <v>#N/A</v>
      </c>
      <c r="W46" s="5" t="e">
        <f t="shared" si="70"/>
        <v>#N/A</v>
      </c>
      <c r="X46" s="5" t="e">
        <f t="shared" si="71"/>
        <v>#N/A</v>
      </c>
      <c r="Y46" s="5" t="e">
        <f t="shared" si="72"/>
        <v>#N/A</v>
      </c>
      <c r="Z46" s="5" t="e">
        <f t="shared" si="73"/>
        <v>#N/A</v>
      </c>
      <c r="AA46" s="5" t="e">
        <f t="shared" si="74"/>
        <v>#N/A</v>
      </c>
      <c r="AB46" s="5" t="e">
        <f t="shared" si="75"/>
        <v>#N/A</v>
      </c>
      <c r="AC46" s="5" t="e">
        <f t="shared" si="76"/>
        <v>#N/A</v>
      </c>
      <c r="AD46" s="5" t="e">
        <f t="shared" si="77"/>
        <v>#N/A</v>
      </c>
      <c r="AE46" s="5" t="e">
        <f t="shared" si="78"/>
        <v>#N/A</v>
      </c>
      <c r="AF46" s="5" t="e">
        <f t="shared" si="79"/>
        <v>#N/A</v>
      </c>
      <c r="AG46" s="5" t="e">
        <f t="shared" si="80"/>
        <v>#N/A</v>
      </c>
      <c r="AH46" s="5" t="e">
        <f t="shared" si="81"/>
        <v>#N/A</v>
      </c>
      <c r="AI46" s="5" t="e">
        <f t="shared" si="82"/>
        <v>#N/A</v>
      </c>
      <c r="AJ46" s="5" t="e">
        <f t="shared" si="83"/>
        <v>#N/A</v>
      </c>
      <c r="AK46" s="5" t="e">
        <f t="shared" si="84"/>
        <v>#N/A</v>
      </c>
      <c r="AL46" s="5" t="e">
        <f t="shared" si="85"/>
        <v>#N/A</v>
      </c>
      <c r="AM46" s="5" t="e">
        <f t="shared" si="86"/>
        <v>#N/A</v>
      </c>
      <c r="AN46" s="5" t="e">
        <f t="shared" si="87"/>
        <v>#N/A</v>
      </c>
      <c r="AO46" s="5" t="e">
        <f t="shared" si="88"/>
        <v>#N/A</v>
      </c>
      <c r="AP46" s="5" t="e">
        <f t="shared" si="89"/>
        <v>#N/A</v>
      </c>
      <c r="AQ46" s="5" t="e">
        <f t="shared" si="90"/>
        <v>#N/A</v>
      </c>
      <c r="AR46" s="5" t="e">
        <f t="shared" si="91"/>
        <v>#N/A</v>
      </c>
      <c r="AS46" s="5" t="e">
        <f t="shared" si="92"/>
        <v>#N/A</v>
      </c>
      <c r="AT46" s="5" t="e">
        <f t="shared" si="93"/>
        <v>#N/A</v>
      </c>
      <c r="AU46" s="5" t="e">
        <f t="shared" si="94"/>
        <v>#N/A</v>
      </c>
      <c r="AV46" s="5" t="e">
        <f t="shared" si="95"/>
        <v>#N/A</v>
      </c>
      <c r="AW46" s="5" t="e">
        <f t="shared" si="96"/>
        <v>#N/A</v>
      </c>
      <c r="AX46" s="5" t="e">
        <f t="shared" si="97"/>
        <v>#N/A</v>
      </c>
      <c r="AY46" s="5" t="e">
        <f t="shared" si="98"/>
        <v>#N/A</v>
      </c>
      <c r="AZ46" s="5" t="e">
        <f t="shared" si="99"/>
        <v>#N/A</v>
      </c>
      <c r="BA46" s="5" t="e">
        <f t="shared" si="100"/>
        <v>#N/A</v>
      </c>
      <c r="BB46" s="5" t="e">
        <f t="shared" si="101"/>
        <v>#N/A</v>
      </c>
      <c r="BC46" s="5" t="e">
        <f t="shared" si="102"/>
        <v>#N/A</v>
      </c>
      <c r="BD46" s="5" t="e">
        <f t="shared" si="103"/>
        <v>#N/A</v>
      </c>
      <c r="BE46" s="5" t="e">
        <f t="shared" si="104"/>
        <v>#N/A</v>
      </c>
      <c r="BF46" s="5" t="e">
        <f t="shared" si="105"/>
        <v>#N/A</v>
      </c>
      <c r="BG46" s="5" t="e">
        <f t="shared" si="106"/>
        <v>#N/A</v>
      </c>
      <c r="BH46" s="5" t="e">
        <f t="shared" si="107"/>
        <v>#N/A</v>
      </c>
      <c r="BI46" s="5" t="e">
        <f t="shared" si="108"/>
        <v>#N/A</v>
      </c>
      <c r="BJ46" s="8" t="e">
        <f t="shared" si="109"/>
        <v>#N/A</v>
      </c>
      <c r="BK46" s="8" t="e">
        <f t="shared" si="110"/>
        <v>#N/A</v>
      </c>
      <c r="BL46" s="8" t="e">
        <f t="shared" si="111"/>
        <v>#N/A</v>
      </c>
      <c r="BM46" s="8" t="e">
        <f t="shared" si="112"/>
        <v>#N/A</v>
      </c>
      <c r="BN46" s="8" t="e">
        <f t="shared" si="113"/>
        <v>#N/A</v>
      </c>
    </row>
    <row r="47" spans="1:66" x14ac:dyDescent="0.25">
      <c r="A47" t="s">
        <v>134</v>
      </c>
      <c r="B47" t="s">
        <v>292</v>
      </c>
      <c r="C47" t="s">
        <v>310</v>
      </c>
      <c r="D47" s="7" t="s">
        <v>505</v>
      </c>
      <c r="E47">
        <f>VLOOKUP(A47,home!$A$2:$E$405,3,FALSE)</f>
        <v>1.5399</v>
      </c>
      <c r="F47">
        <f>VLOOKUP(B47,home!$B$2:$E$405,3,FALSE)</f>
        <v>0.98819999999999997</v>
      </c>
      <c r="G47">
        <f>VLOOKUP(C47,away!$B$2:$E$405,4,FALSE)</f>
        <v>1.0729</v>
      </c>
      <c r="H47">
        <f>VLOOKUP(A47,away!$A$2:$E$405,3,FALSE)</f>
        <v>1.25</v>
      </c>
      <c r="I47">
        <f>VLOOKUP(C47,away!$B$2:$E$405,3,FALSE)</f>
        <v>0.97389999999999999</v>
      </c>
      <c r="J47">
        <f>VLOOKUP(B47,home!$B$2:$E$405,4,FALSE)</f>
        <v>1.0783</v>
      </c>
      <c r="K47" s="3">
        <f t="shared" si="58"/>
        <v>1.6326632372219998</v>
      </c>
      <c r="L47" s="3">
        <f t="shared" si="59"/>
        <v>1.3126954625000002</v>
      </c>
      <c r="M47" s="5">
        <f t="shared" si="60"/>
        <v>5.2583194855671443E-2</v>
      </c>
      <c r="N47" s="5">
        <f t="shared" si="61"/>
        <v>8.5850649136535742E-2</v>
      </c>
      <c r="O47" s="5">
        <f t="shared" si="62"/>
        <v>6.9025721290793249E-2</v>
      </c>
      <c r="P47" s="5">
        <f t="shared" si="63"/>
        <v>0.11269575757421002</v>
      </c>
      <c r="Q47" s="5">
        <f t="shared" si="64"/>
        <v>7.0082599368433265E-2</v>
      </c>
      <c r="R47" s="5">
        <f t="shared" si="65"/>
        <v>4.5304875567106988E-2</v>
      </c>
      <c r="S47" s="5">
        <f t="shared" si="66"/>
        <v>6.0382094555516089E-2</v>
      </c>
      <c r="T47" s="5">
        <f t="shared" si="67"/>
        <v>9.199711019114773E-2</v>
      </c>
      <c r="U47" s="5">
        <f t="shared" si="68"/>
        <v>7.3967604805332779E-2</v>
      </c>
      <c r="V47" s="5">
        <f t="shared" si="69"/>
        <v>1.4378919831556801E-2</v>
      </c>
      <c r="W47" s="5">
        <f t="shared" si="70"/>
        <v>3.8140427852599572E-2</v>
      </c>
      <c r="X47" s="5">
        <f t="shared" si="71"/>
        <v>5.0066766579916079E-2</v>
      </c>
      <c r="Y47" s="5">
        <f t="shared" si="72"/>
        <v>3.2861208655751255E-2</v>
      </c>
      <c r="Z47" s="5">
        <f t="shared" si="73"/>
        <v>1.9823834862022823E-2</v>
      </c>
      <c r="AA47" s="5">
        <f t="shared" si="74"/>
        <v>3.2365646399984516E-2</v>
      </c>
      <c r="AB47" s="5">
        <f t="shared" si="75"/>
        <v>2.6421100513090646E-2</v>
      </c>
      <c r="AC47" s="5">
        <f t="shared" si="76"/>
        <v>1.9260469860711495E-3</v>
      </c>
      <c r="AD47" s="5">
        <f t="shared" si="77"/>
        <v>1.5567618601714342E-2</v>
      </c>
      <c r="AE47" s="5">
        <f t="shared" si="78"/>
        <v>2.0435542300401014E-2</v>
      </c>
      <c r="AF47" s="5">
        <f t="shared" si="79"/>
        <v>1.3412821825731617E-2</v>
      </c>
      <c r="AG47" s="5">
        <f t="shared" si="80"/>
        <v>5.8689834499862873E-3</v>
      </c>
      <c r="AH47" s="5">
        <f t="shared" si="81"/>
        <v>6.5056645181816707E-3</v>
      </c>
      <c r="AI47" s="5">
        <f t="shared" si="82"/>
        <v>1.0621559292534789E-2</v>
      </c>
      <c r="AJ47" s="5">
        <f t="shared" si="83"/>
        <v>8.6707146894476322E-3</v>
      </c>
      <c r="AK47" s="5">
        <f t="shared" si="84"/>
        <v>4.7187857046339715E-3</v>
      </c>
      <c r="AL47" s="5">
        <f t="shared" si="85"/>
        <v>1.6511535658081131E-4</v>
      </c>
      <c r="AM47" s="5">
        <f t="shared" si="86"/>
        <v>5.0833357164224678E-3</v>
      </c>
      <c r="AN47" s="5">
        <f t="shared" si="87"/>
        <v>6.672871729311961E-3</v>
      </c>
      <c r="AO47" s="5">
        <f t="shared" si="88"/>
        <v>4.3797242204561713E-3</v>
      </c>
      <c r="AP47" s="5">
        <f t="shared" si="89"/>
        <v>1.9164147037313889E-3</v>
      </c>
      <c r="AQ47" s="5">
        <f t="shared" si="90"/>
        <v>6.2891722146411928E-4</v>
      </c>
      <c r="AR47" s="5">
        <f t="shared" si="91"/>
        <v>1.7079912587128648E-3</v>
      </c>
      <c r="AS47" s="5">
        <f t="shared" si="92"/>
        <v>2.788574537597024E-3</v>
      </c>
      <c r="AT47" s="5">
        <f t="shared" si="93"/>
        <v>2.2764015658939991E-3</v>
      </c>
      <c r="AU47" s="5">
        <f t="shared" si="94"/>
        <v>1.2388657165965753E-3</v>
      </c>
      <c r="AV47" s="5">
        <f t="shared" si="95"/>
        <v>5.056626278354795E-4</v>
      </c>
      <c r="AW47" s="5">
        <f t="shared" si="96"/>
        <v>9.829819968614834E-6</v>
      </c>
      <c r="AX47" s="5">
        <f t="shared" si="97"/>
        <v>1.3832292244434221E-3</v>
      </c>
      <c r="AY47" s="5">
        <f t="shared" si="98"/>
        <v>1.8157587265242746E-3</v>
      </c>
      <c r="AZ47" s="5">
        <f t="shared" si="99"/>
        <v>1.1917691206515973E-3</v>
      </c>
      <c r="BA47" s="5">
        <f t="shared" si="100"/>
        <v>5.2147663900898894E-4</v>
      </c>
      <c r="BB47" s="5">
        <f t="shared" si="101"/>
        <v>1.7113500445671266E-4</v>
      </c>
      <c r="BC47" s="5">
        <f t="shared" si="102"/>
        <v>4.4929628765048771E-5</v>
      </c>
      <c r="BD47" s="5">
        <f t="shared" si="103"/>
        <v>3.7367872921700688E-4</v>
      </c>
      <c r="BE47" s="5">
        <f t="shared" si="104"/>
        <v>6.1009152372444152E-4</v>
      </c>
      <c r="BF47" s="5">
        <f t="shared" si="105"/>
        <v>4.9803700106282464E-4</v>
      </c>
      <c r="BG47" s="5">
        <f t="shared" si="106"/>
        <v>2.7104223413718922E-4</v>
      </c>
      <c r="BH47" s="5">
        <f t="shared" si="107"/>
        <v>1.1063017285257668E-4</v>
      </c>
      <c r="BI47" s="5">
        <f t="shared" si="108"/>
        <v>3.6124363228783424E-5</v>
      </c>
      <c r="BJ47" s="8">
        <f t="shared" si="109"/>
        <v>0.44809328989745312</v>
      </c>
      <c r="BK47" s="8">
        <f t="shared" si="110"/>
        <v>0.24394688788613064</v>
      </c>
      <c r="BL47" s="8">
        <f t="shared" si="111"/>
        <v>0.288018772511965</v>
      </c>
      <c r="BM47" s="8">
        <f t="shared" si="112"/>
        <v>0.56253405845826554</v>
      </c>
      <c r="BN47" s="8">
        <f t="shared" si="113"/>
        <v>0.43554279779275068</v>
      </c>
    </row>
    <row r="48" spans="1:66" x14ac:dyDescent="0.25">
      <c r="A48" t="s">
        <v>134</v>
      </c>
      <c r="B48" t="s">
        <v>298</v>
      </c>
      <c r="C48" t="s">
        <v>325</v>
      </c>
      <c r="D48" s="7" t="s">
        <v>505</v>
      </c>
      <c r="E48">
        <f>VLOOKUP(A48,home!$A$2:$E$405,3,FALSE)</f>
        <v>1.5399</v>
      </c>
      <c r="F48">
        <f>VLOOKUP(B48,home!$B$2:$E$405,3,FALSE)</f>
        <v>0.98819999999999997</v>
      </c>
      <c r="G48">
        <f>VLOOKUP(C48,away!$B$2:$E$405,4,FALSE)</f>
        <v>1.4237</v>
      </c>
      <c r="H48">
        <f>VLOOKUP(A48,away!$A$2:$E$405,3,FALSE)</f>
        <v>1.25</v>
      </c>
      <c r="I48">
        <f>VLOOKUP(C48,away!$B$2:$E$405,3,FALSE)</f>
        <v>1.0239</v>
      </c>
      <c r="J48">
        <f>VLOOKUP(B48,home!$B$2:$E$405,4,FALSE)</f>
        <v>1.0435000000000001</v>
      </c>
      <c r="K48" s="3">
        <f t="shared" si="58"/>
        <v>2.166485833566</v>
      </c>
      <c r="L48" s="3">
        <f t="shared" si="59"/>
        <v>1.3355495625000002</v>
      </c>
      <c r="M48" s="5">
        <f t="shared" si="60"/>
        <v>3.0135982295900698E-2</v>
      </c>
      <c r="N48" s="5">
        <f t="shared" si="61"/>
        <v>6.5289178724664637E-2</v>
      </c>
      <c r="O48" s="5">
        <f t="shared" si="62"/>
        <v>4.0248097970797932E-2</v>
      </c>
      <c r="P48" s="5">
        <f t="shared" si="63"/>
        <v>8.719693408171017E-2</v>
      </c>
      <c r="Q48" s="5">
        <f t="shared" si="64"/>
        <v>7.072404039607233E-2</v>
      </c>
      <c r="R48" s="5">
        <f t="shared" si="65"/>
        <v>2.6876664818178166E-2</v>
      </c>
      <c r="S48" s="5">
        <f t="shared" si="66"/>
        <v>6.3074974946845913E-2</v>
      </c>
      <c r="T48" s="5">
        <f t="shared" si="67"/>
        <v>9.445546120920674E-2</v>
      </c>
      <c r="U48" s="5">
        <f t="shared" si="68"/>
        <v>5.8227913582084699E-2</v>
      </c>
      <c r="V48" s="5">
        <f t="shared" si="69"/>
        <v>2.0278248472549502E-2</v>
      </c>
      <c r="W48" s="5">
        <f t="shared" si="70"/>
        <v>5.107421053688007E-2</v>
      </c>
      <c r="X48" s="5">
        <f t="shared" si="71"/>
        <v>6.8212139537563068E-2</v>
      </c>
      <c r="Y48" s="5">
        <f t="shared" si="72"/>
        <v>4.5550346558290669E-2</v>
      </c>
      <c r="Z48" s="5">
        <f t="shared" si="73"/>
        <v>1.1965039313125666E-2</v>
      </c>
      <c r="AA48" s="5">
        <f t="shared" si="74"/>
        <v>2.5922088169947014E-2</v>
      </c>
      <c r="AB48" s="5">
        <f t="shared" si="75"/>
        <v>2.8079918398319515E-2</v>
      </c>
      <c r="AC48" s="5">
        <f t="shared" si="76"/>
        <v>3.6671301228705148E-3</v>
      </c>
      <c r="AD48" s="5">
        <f t="shared" si="77"/>
        <v>2.7662888397179501E-2</v>
      </c>
      <c r="AE48" s="5">
        <f t="shared" si="78"/>
        <v>3.6945158496339413E-2</v>
      </c>
      <c r="AF48" s="5">
        <f t="shared" si="79"/>
        <v>2.4671045133139637E-2</v>
      </c>
      <c r="AG48" s="5">
        <f t="shared" si="80"/>
        <v>1.0983134511327469E-2</v>
      </c>
      <c r="AH48" s="5">
        <f t="shared" si="81"/>
        <v>3.9949757549850732E-3</v>
      </c>
      <c r="AI48" s="5">
        <f t="shared" si="82"/>
        <v>8.6550583786147942E-3</v>
      </c>
      <c r="AJ48" s="5">
        <f t="shared" si="83"/>
        <v>9.3755306829778357E-3</v>
      </c>
      <c r="AK48" s="5">
        <f t="shared" si="84"/>
        <v>6.7706514689449479E-3</v>
      </c>
      <c r="AL48" s="5">
        <f t="shared" si="85"/>
        <v>4.2442618986604633E-4</v>
      </c>
      <c r="AM48" s="5">
        <f t="shared" si="86"/>
        <v>1.1986251165601333E-2</v>
      </c>
      <c r="AN48" s="5">
        <f t="shared" si="87"/>
        <v>1.6008232500233976E-2</v>
      </c>
      <c r="AO48" s="5">
        <f t="shared" si="88"/>
        <v>1.0689893956042888E-2</v>
      </c>
      <c r="AP48" s="5">
        <f t="shared" si="89"/>
        <v>4.7589610653881592E-3</v>
      </c>
      <c r="AQ48" s="5">
        <f t="shared" si="90"/>
        <v>1.5889570922084232E-3</v>
      </c>
      <c r="AR48" s="5">
        <f t="shared" si="91"/>
        <v>1.0670976243536841E-3</v>
      </c>
      <c r="AS48" s="5">
        <f t="shared" si="92"/>
        <v>2.3118518861941894E-3</v>
      </c>
      <c r="AT48" s="5">
        <f t="shared" si="93"/>
        <v>2.5042971803712752E-3</v>
      </c>
      <c r="AU48" s="5">
        <f t="shared" si="94"/>
        <v>1.8085081214378814E-3</v>
      </c>
      <c r="AV48" s="5">
        <f t="shared" si="95"/>
        <v>9.7952680624605742E-4</v>
      </c>
      <c r="AW48" s="5">
        <f t="shared" si="96"/>
        <v>3.4112656182638446E-5</v>
      </c>
      <c r="AX48" s="5">
        <f t="shared" si="97"/>
        <v>4.3280072246398727E-3</v>
      </c>
      <c r="AY48" s="5">
        <f t="shared" si="98"/>
        <v>5.7802681553646221E-3</v>
      </c>
      <c r="AZ48" s="5">
        <f t="shared" si="99"/>
        <v>3.8599173030149526E-3</v>
      </c>
      <c r="BA48" s="5">
        <f t="shared" si="100"/>
        <v>1.7183702884426004E-3</v>
      </c>
      <c r="BB48" s="5">
        <f t="shared" si="101"/>
        <v>5.7374217173562867E-4</v>
      </c>
      <c r="BC48" s="5">
        <f t="shared" si="102"/>
        <v>1.5325222128986376E-4</v>
      </c>
      <c r="BD48" s="5">
        <f t="shared" si="103"/>
        <v>2.3752696089172532E-4</v>
      </c>
      <c r="BE48" s="5">
        <f t="shared" si="104"/>
        <v>5.1459879586190818E-4</v>
      </c>
      <c r="BF48" s="5">
        <f t="shared" si="105"/>
        <v>5.5743550060247322E-4</v>
      </c>
      <c r="BG48" s="5">
        <f t="shared" si="106"/>
        <v>4.0255870506067647E-4</v>
      </c>
      <c r="BH48" s="5">
        <f t="shared" si="107"/>
        <v>2.1803443292315732E-4</v>
      </c>
      <c r="BI48" s="5">
        <f t="shared" si="108"/>
        <v>9.4473702031523329E-5</v>
      </c>
      <c r="BJ48" s="8">
        <f t="shared" si="109"/>
        <v>0.55701345664462576</v>
      </c>
      <c r="BK48" s="8">
        <f t="shared" si="110"/>
        <v>0.21055796426510745</v>
      </c>
      <c r="BL48" s="8">
        <f t="shared" si="111"/>
        <v>0.21884680894082451</v>
      </c>
      <c r="BM48" s="8">
        <f t="shared" si="112"/>
        <v>0.67216621537717747</v>
      </c>
      <c r="BN48" s="8">
        <f t="shared" si="113"/>
        <v>0.32047089828732395</v>
      </c>
    </row>
    <row r="49" spans="1:66" x14ac:dyDescent="0.25">
      <c r="A49" t="s">
        <v>134</v>
      </c>
      <c r="B49" t="s">
        <v>306</v>
      </c>
      <c r="C49" t="s">
        <v>472</v>
      </c>
      <c r="D49" s="7" t="s">
        <v>505</v>
      </c>
      <c r="E49">
        <f>VLOOKUP(A49,home!$A$2:$E$405,3,FALSE)</f>
        <v>1.5399</v>
      </c>
      <c r="F49">
        <f>VLOOKUP(B49,home!$B$2:$E$405,3,FALSE)</f>
        <v>1.3552999999999999</v>
      </c>
      <c r="G49">
        <f>VLOOKUP(C49,away!$B$2:$E$405,4,FALSE)</f>
        <v>1.3835</v>
      </c>
      <c r="H49">
        <f>VLOOKUP(A49,away!$A$2:$E$405,3,FALSE)</f>
        <v>1.25</v>
      </c>
      <c r="I49">
        <f>VLOOKUP(C49,away!$B$2:$E$405,3,FALSE)</f>
        <v>0.93910000000000005</v>
      </c>
      <c r="J49">
        <f>VLOOKUP(B49,home!$B$2:$E$405,4,FALSE)</f>
        <v>0.93910000000000005</v>
      </c>
      <c r="K49" s="3">
        <f t="shared" si="58"/>
        <v>2.8874011212449999</v>
      </c>
      <c r="L49" s="3">
        <f t="shared" si="59"/>
        <v>1.1023860125</v>
      </c>
      <c r="M49" s="5">
        <f t="shared" si="60"/>
        <v>1.8503652503842161E-2</v>
      </c>
      <c r="N49" s="5">
        <f t="shared" si="61"/>
        <v>5.3427466986721711E-2</v>
      </c>
      <c r="O49" s="5">
        <f t="shared" si="62"/>
        <v>2.0398167700396201E-2</v>
      </c>
      <c r="P49" s="5">
        <f t="shared" si="63"/>
        <v>5.8897692289467535E-2</v>
      </c>
      <c r="Q49" s="5">
        <f t="shared" si="64"/>
        <v>7.7133264041370261E-2</v>
      </c>
      <c r="R49" s="5">
        <f t="shared" si="65"/>
        <v>1.1243327376773032E-2</v>
      </c>
      <c r="S49" s="5">
        <f t="shared" si="66"/>
        <v>4.6868289332396701E-2</v>
      </c>
      <c r="T49" s="5">
        <f t="shared" si="67"/>
        <v>8.5030631377675789E-2</v>
      </c>
      <c r="U49" s="5">
        <f t="shared" si="68"/>
        <v>3.2463996074219056E-2</v>
      </c>
      <c r="V49" s="5">
        <f t="shared" si="69"/>
        <v>1.6575911057200129E-2</v>
      </c>
      <c r="W49" s="5">
        <f t="shared" si="70"/>
        <v>7.4238224359446353E-2</v>
      </c>
      <c r="X49" s="5">
        <f t="shared" si="71"/>
        <v>8.1839180126690433E-2</v>
      </c>
      <c r="Y49" s="5">
        <f t="shared" si="72"/>
        <v>4.5109183723065757E-2</v>
      </c>
      <c r="Z49" s="5">
        <f t="shared" si="73"/>
        <v>4.131495611370971E-3</v>
      </c>
      <c r="AA49" s="5">
        <f t="shared" si="74"/>
        <v>1.1929285060691339E-2</v>
      </c>
      <c r="AB49" s="5">
        <f t="shared" si="75"/>
        <v>1.72223155299457E-2</v>
      </c>
      <c r="AC49" s="5">
        <f t="shared" si="76"/>
        <v>3.2976020162162464E-3</v>
      </c>
      <c r="AD49" s="5">
        <f t="shared" si="77"/>
        <v>5.3588883063675818E-2</v>
      </c>
      <c r="AE49" s="5">
        <f t="shared" si="78"/>
        <v>5.9075635114894366E-2</v>
      </c>
      <c r="AF49" s="5">
        <f t="shared" si="79"/>
        <v>3.2562076915106694E-2</v>
      </c>
      <c r="AG49" s="5">
        <f t="shared" si="80"/>
        <v>1.196532604305426E-2</v>
      </c>
      <c r="AH49" s="5">
        <f t="shared" si="81"/>
        <v>1.1386257431701232E-3</v>
      </c>
      <c r="AI49" s="5">
        <f t="shared" si="82"/>
        <v>3.2876692475078354E-3</v>
      </c>
      <c r="AJ49" s="5">
        <f t="shared" si="83"/>
        <v>4.7464099357684151E-3</v>
      </c>
      <c r="AK49" s="5">
        <f t="shared" si="84"/>
        <v>4.5682631234753761E-3</v>
      </c>
      <c r="AL49" s="5">
        <f t="shared" si="85"/>
        <v>4.1985472609562557E-4</v>
      </c>
      <c r="AM49" s="5">
        <f t="shared" si="86"/>
        <v>3.0946520208864962E-2</v>
      </c>
      <c r="AN49" s="5">
        <f t="shared" si="87"/>
        <v>3.4115011013801308E-2</v>
      </c>
      <c r="AO49" s="5">
        <f t="shared" si="88"/>
        <v>1.8803955478949006E-2</v>
      </c>
      <c r="AP49" s="5">
        <f t="shared" si="89"/>
        <v>6.9097391665553761E-3</v>
      </c>
      <c r="AQ49" s="5">
        <f t="shared" si="90"/>
        <v>1.904299951808513E-3</v>
      </c>
      <c r="AR49" s="5">
        <f t="shared" si="91"/>
        <v>2.5104101854863211E-4</v>
      </c>
      <c r="AS49" s="5">
        <f t="shared" si="92"/>
        <v>7.2485611843580724E-4</v>
      </c>
      <c r="AT49" s="5">
        <f t="shared" si="93"/>
        <v>1.0464751845564242E-3</v>
      </c>
      <c r="AU49" s="5">
        <f t="shared" si="94"/>
        <v>1.0071978737477623E-3</v>
      </c>
      <c r="AV49" s="5">
        <f t="shared" si="95"/>
        <v>7.2704606749371728E-4</v>
      </c>
      <c r="AW49" s="5">
        <f t="shared" si="96"/>
        <v>3.712251234170613E-5</v>
      </c>
      <c r="AX49" s="5">
        <f t="shared" si="97"/>
        <v>1.4892502858284621E-2</v>
      </c>
      <c r="AY49" s="5">
        <f t="shared" si="98"/>
        <v>1.6417286842089235E-2</v>
      </c>
      <c r="AZ49" s="5">
        <f t="shared" si="99"/>
        <v>9.0490936889597359E-3</v>
      </c>
      <c r="BA49" s="5">
        <f t="shared" si="100"/>
        <v>3.3251981028370801E-3</v>
      </c>
      <c r="BB49" s="5">
        <f t="shared" si="101"/>
        <v>9.1641296933978316E-4</v>
      </c>
      <c r="BC49" s="5">
        <f t="shared" si="102"/>
        <v>2.0204816781475358E-4</v>
      </c>
      <c r="BD49" s="5">
        <f t="shared" si="103"/>
        <v>4.6124017901960798E-5</v>
      </c>
      <c r="BE49" s="5">
        <f t="shared" si="104"/>
        <v>1.3317854100644607E-4</v>
      </c>
      <c r="BF49" s="5">
        <f t="shared" si="105"/>
        <v>1.9226993431389281E-4</v>
      </c>
      <c r="BG49" s="5">
        <f t="shared" si="106"/>
        <v>1.8505347463987885E-4</v>
      </c>
      <c r="BH49" s="5">
        <f t="shared" si="107"/>
        <v>1.3358090254136733E-4</v>
      </c>
      <c r="BI49" s="5">
        <f t="shared" si="108"/>
        <v>7.714032955497265E-5</v>
      </c>
      <c r="BJ49" s="8">
        <f t="shared" si="109"/>
        <v>0.71145194020100577</v>
      </c>
      <c r="BK49" s="8">
        <f t="shared" si="110"/>
        <v>0.16098028876730761</v>
      </c>
      <c r="BL49" s="8">
        <f t="shared" si="111"/>
        <v>0.11152202325468795</v>
      </c>
      <c r="BM49" s="8">
        <f t="shared" si="112"/>
        <v>0.73210201260605401</v>
      </c>
      <c r="BN49" s="8">
        <f t="shared" si="113"/>
        <v>0.23960357089857087</v>
      </c>
    </row>
    <row r="50" spans="1:66" x14ac:dyDescent="0.25">
      <c r="A50" t="s">
        <v>134</v>
      </c>
      <c r="B50" t="s">
        <v>471</v>
      </c>
      <c r="C50" t="s">
        <v>300</v>
      </c>
      <c r="D50" s="7" t="s">
        <v>505</v>
      </c>
      <c r="E50">
        <f>VLOOKUP(A50,home!$A$2:$E$405,3,FALSE)</f>
        <v>1.5399</v>
      </c>
      <c r="F50">
        <f>VLOOKUP(B50,home!$B$2:$E$405,3,FALSE)</f>
        <v>0.96</v>
      </c>
      <c r="G50">
        <f>VLOOKUP(C50,away!$B$2:$E$405,4,FALSE)</f>
        <v>0.59289999999999998</v>
      </c>
      <c r="H50">
        <f>VLOOKUP(A50,away!$A$2:$E$405,3,FALSE)</f>
        <v>1.25</v>
      </c>
      <c r="I50">
        <f>VLOOKUP(C50,away!$B$2:$E$405,3,FALSE)</f>
        <v>1.0435000000000001</v>
      </c>
      <c r="J50">
        <f>VLOOKUP(B50,home!$B$2:$E$405,4,FALSE)</f>
        <v>1.0086999999999999</v>
      </c>
      <c r="K50" s="3">
        <f t="shared" si="58"/>
        <v>0.8764864416</v>
      </c>
      <c r="L50" s="3">
        <f t="shared" si="59"/>
        <v>1.3157230625</v>
      </c>
      <c r="M50" s="5">
        <f t="shared" si="60"/>
        <v>0.11166974108496695</v>
      </c>
      <c r="N50" s="5">
        <f t="shared" si="61"/>
        <v>9.7877013997956008E-2</v>
      </c>
      <c r="O50" s="5">
        <f t="shared" si="62"/>
        <v>0.14692645372889482</v>
      </c>
      <c r="P50" s="5">
        <f t="shared" si="63"/>
        <v>0.12877904460574605</v>
      </c>
      <c r="Q50" s="5">
        <f t="shared" si="64"/>
        <v>4.289393785675092E-2</v>
      </c>
      <c r="R50" s="5">
        <f t="shared" si="65"/>
        <v>9.6657261831223015E-2</v>
      </c>
      <c r="S50" s="5">
        <f t="shared" si="66"/>
        <v>3.7127430780354166E-2</v>
      </c>
      <c r="T50" s="5">
        <f t="shared" si="67"/>
        <v>5.6436543279569013E-2</v>
      </c>
      <c r="U50" s="5">
        <f t="shared" si="68"/>
        <v>8.4718779477248152E-2</v>
      </c>
      <c r="V50" s="5">
        <f t="shared" si="69"/>
        <v>4.7573168464897743E-3</v>
      </c>
      <c r="W50" s="5">
        <f t="shared" si="70"/>
        <v>1.2531984986091716E-2</v>
      </c>
      <c r="X50" s="5">
        <f t="shared" si="71"/>
        <v>1.6488621665104616E-2</v>
      </c>
      <c r="Y50" s="5">
        <f t="shared" si="72"/>
        <v>1.0847229896807647E-2</v>
      </c>
      <c r="Z50" s="5">
        <f t="shared" si="73"/>
        <v>4.2391396183147051E-2</v>
      </c>
      <c r="AA50" s="5">
        <f t="shared" si="74"/>
        <v>3.715548399502238E-2</v>
      </c>
      <c r="AB50" s="5">
        <f t="shared" si="75"/>
        <v>1.628313897636146E-2</v>
      </c>
      <c r="AC50" s="5">
        <f t="shared" si="76"/>
        <v>3.4288760345093587E-4</v>
      </c>
      <c r="AD50" s="5">
        <f t="shared" si="77"/>
        <v>2.7460287316610384E-3</v>
      </c>
      <c r="AE50" s="5">
        <f t="shared" si="78"/>
        <v>3.6130133325340524E-3</v>
      </c>
      <c r="AF50" s="5">
        <f t="shared" si="79"/>
        <v>2.376862483367517E-3</v>
      </c>
      <c r="AG50" s="5">
        <f t="shared" si="80"/>
        <v>1.0424309285858887E-3</v>
      </c>
      <c r="AH50" s="5">
        <f t="shared" si="81"/>
        <v>1.3943834402435254E-2</v>
      </c>
      <c r="AI50" s="5">
        <f t="shared" si="82"/>
        <v>1.2221581797650137E-2</v>
      </c>
      <c r="AJ50" s="5">
        <f t="shared" si="83"/>
        <v>5.3560253702728501E-3</v>
      </c>
      <c r="AK50" s="5">
        <f t="shared" si="84"/>
        <v>1.564827872636591E-3</v>
      </c>
      <c r="AL50" s="5">
        <f t="shared" si="85"/>
        <v>1.5816903505119657E-5</v>
      </c>
      <c r="AM50" s="5">
        <f t="shared" si="86"/>
        <v>4.8137139030898909E-4</v>
      </c>
      <c r="AN50" s="5">
        <f t="shared" si="87"/>
        <v>6.3335143985722604E-4</v>
      </c>
      <c r="AO50" s="5">
        <f t="shared" si="88"/>
        <v>4.1665754804386698E-4</v>
      </c>
      <c r="AP50" s="5">
        <f t="shared" si="89"/>
        <v>1.8273531504200594E-4</v>
      </c>
      <c r="AQ50" s="5">
        <f t="shared" si="90"/>
        <v>6.0107267083492549E-5</v>
      </c>
      <c r="AR50" s="5">
        <f t="shared" si="91"/>
        <v>3.6692449005929946E-3</v>
      </c>
      <c r="AS50" s="5">
        <f t="shared" si="92"/>
        <v>3.2160434062796996E-3</v>
      </c>
      <c r="AT50" s="5">
        <f t="shared" si="93"/>
        <v>1.4094092206006184E-3</v>
      </c>
      <c r="AU50" s="5">
        <f t="shared" si="94"/>
        <v>4.1177602417415517E-4</v>
      </c>
      <c r="AV50" s="5">
        <f t="shared" si="95"/>
        <v>9.0229025541150202E-5</v>
      </c>
      <c r="AW50" s="5">
        <f t="shared" si="96"/>
        <v>5.066740407474204E-7</v>
      </c>
      <c r="AX50" s="5">
        <f t="shared" si="97"/>
        <v>7.0319249496661723E-5</v>
      </c>
      <c r="AY50" s="5">
        <f t="shared" si="98"/>
        <v>9.2520658300449364E-5</v>
      </c>
      <c r="AZ50" s="5">
        <f t="shared" si="99"/>
        <v>6.0865781941791638E-5</v>
      </c>
      <c r="BA50" s="5">
        <f t="shared" si="100"/>
        <v>2.6694171005970444E-5</v>
      </c>
      <c r="BB50" s="5">
        <f t="shared" si="101"/>
        <v>8.7805341067185278E-6</v>
      </c>
      <c r="BC50" s="5">
        <f t="shared" si="102"/>
        <v>2.3105502450554813E-6</v>
      </c>
      <c r="BD50" s="5">
        <f t="shared" si="103"/>
        <v>8.0461835627845368E-4</v>
      </c>
      <c r="BE50" s="5">
        <f t="shared" si="104"/>
        <v>7.0523707994054284E-4</v>
      </c>
      <c r="BF50" s="5">
        <f t="shared" si="105"/>
        <v>3.0906536934073055E-4</v>
      </c>
      <c r="BG50" s="5">
        <f t="shared" si="106"/>
        <v>9.0297201931748889E-5</v>
      </c>
      <c r="BH50" s="5">
        <f t="shared" si="107"/>
        <v>1.9786068301898805E-5</v>
      </c>
      <c r="BI50" s="5">
        <f t="shared" si="108"/>
        <v>3.468444119837169E-6</v>
      </c>
      <c r="BJ50" s="8">
        <f t="shared" si="109"/>
        <v>0.24888938106386066</v>
      </c>
      <c r="BK50" s="8">
        <f t="shared" si="110"/>
        <v>0.28278475848281343</v>
      </c>
      <c r="BL50" s="8">
        <f t="shared" si="111"/>
        <v>0.42555656254884644</v>
      </c>
      <c r="BM50" s="8">
        <f t="shared" si="112"/>
        <v>0.37472663118887012</v>
      </c>
      <c r="BN50" s="8">
        <f t="shared" si="113"/>
        <v>0.62480345310553775</v>
      </c>
    </row>
    <row r="51" spans="1:66" x14ac:dyDescent="0.25">
      <c r="A51" t="s">
        <v>134</v>
      </c>
      <c r="B51" t="s">
        <v>324</v>
      </c>
      <c r="C51" t="s">
        <v>444</v>
      </c>
      <c r="D51" s="7" t="s">
        <v>505</v>
      </c>
      <c r="E51">
        <f>VLOOKUP(A51,home!$A$2:$E$405,3,FALSE)</f>
        <v>1.5399</v>
      </c>
      <c r="F51">
        <f>VLOOKUP(B51,home!$B$2:$E$405,3,FALSE)</f>
        <v>0.93169999999999997</v>
      </c>
      <c r="G51">
        <f>VLOOKUP(C51,away!$B$2:$E$405,4,FALSE)</f>
        <v>0.84699999999999998</v>
      </c>
      <c r="H51">
        <f>VLOOKUP(A51,away!$A$2:$E$405,3,FALSE)</f>
        <v>1.25</v>
      </c>
      <c r="I51">
        <f>VLOOKUP(C51,away!$B$2:$E$405,3,FALSE)</f>
        <v>1.1477999999999999</v>
      </c>
      <c r="J51">
        <f>VLOOKUP(B51,home!$B$2:$E$405,4,FALSE)</f>
        <v>0.8</v>
      </c>
      <c r="K51" s="3">
        <f t="shared" si="58"/>
        <v>1.21521193101</v>
      </c>
      <c r="L51" s="3">
        <f t="shared" si="59"/>
        <v>1.1477999999999999</v>
      </c>
      <c r="M51" s="5">
        <f t="shared" si="60"/>
        <v>9.4136263845739879E-2</v>
      </c>
      <c r="N51" s="5">
        <f t="shared" si="61"/>
        <v>0.11439551096604839</v>
      </c>
      <c r="O51" s="5">
        <f t="shared" si="62"/>
        <v>0.1080496036421402</v>
      </c>
      <c r="P51" s="5">
        <f t="shared" si="63"/>
        <v>0.1313031674868303</v>
      </c>
      <c r="Q51" s="5">
        <f t="shared" si="64"/>
        <v>6.9507394889963658E-2</v>
      </c>
      <c r="R51" s="5">
        <f t="shared" si="65"/>
        <v>6.2009667530224272E-2</v>
      </c>
      <c r="S51" s="5">
        <f t="shared" si="66"/>
        <v>4.5786079369812493E-2</v>
      </c>
      <c r="T51" s="5">
        <f t="shared" si="67"/>
        <v>7.9780587854700269E-2</v>
      </c>
      <c r="U51" s="5">
        <f t="shared" si="68"/>
        <v>7.5354887820691926E-2</v>
      </c>
      <c r="V51" s="5">
        <f t="shared" si="69"/>
        <v>7.0959278750209291E-3</v>
      </c>
      <c r="W51" s="5">
        <f t="shared" si="70"/>
        <v>2.8155405187902445E-2</v>
      </c>
      <c r="X51" s="5">
        <f t="shared" si="71"/>
        <v>3.2316774074674419E-2</v>
      </c>
      <c r="Y51" s="5">
        <f t="shared" si="72"/>
        <v>1.8546596641455651E-2</v>
      </c>
      <c r="Z51" s="5">
        <f t="shared" si="73"/>
        <v>2.3724898797063795E-2</v>
      </c>
      <c r="AA51" s="5">
        <f t="shared" si="74"/>
        <v>2.8830780080196718E-2</v>
      </c>
      <c r="AB51" s="5">
        <f t="shared" si="75"/>
        <v>1.7517753966890252E-2</v>
      </c>
      <c r="AC51" s="5">
        <f t="shared" si="76"/>
        <v>6.1859649524593564E-4</v>
      </c>
      <c r="AD51" s="5">
        <f t="shared" si="77"/>
        <v>8.5536960766899803E-3</v>
      </c>
      <c r="AE51" s="5">
        <f t="shared" si="78"/>
        <v>9.8179323568247569E-3</v>
      </c>
      <c r="AF51" s="5">
        <f t="shared" si="79"/>
        <v>5.6345113795817289E-3</v>
      </c>
      <c r="AG51" s="5">
        <f t="shared" si="80"/>
        <v>2.1557640538279687E-3</v>
      </c>
      <c r="AH51" s="5">
        <f t="shared" si="81"/>
        <v>6.807859709817456E-3</v>
      </c>
      <c r="AI51" s="5">
        <f t="shared" si="82"/>
        <v>8.2729923440124486E-3</v>
      </c>
      <c r="AJ51" s="5">
        <f t="shared" si="83"/>
        <v>5.026719500799158E-3</v>
      </c>
      <c r="AK51" s="5">
        <f t="shared" si="84"/>
        <v>2.0361765037372557E-3</v>
      </c>
      <c r="AL51" s="5">
        <f t="shared" si="85"/>
        <v>3.4513236835123879E-5</v>
      </c>
      <c r="AM51" s="5">
        <f t="shared" si="86"/>
        <v>2.0789107053254159E-3</v>
      </c>
      <c r="AN51" s="5">
        <f t="shared" si="87"/>
        <v>2.386173707572512E-3</v>
      </c>
      <c r="AO51" s="5">
        <f t="shared" si="88"/>
        <v>1.3694250907758648E-3</v>
      </c>
      <c r="AP51" s="5">
        <f t="shared" si="89"/>
        <v>5.2394203973084568E-4</v>
      </c>
      <c r="AQ51" s="5">
        <f t="shared" si="90"/>
        <v>1.5034516830076614E-4</v>
      </c>
      <c r="AR51" s="5">
        <f t="shared" si="91"/>
        <v>1.5628122749856953E-3</v>
      </c>
      <c r="AS51" s="5">
        <f t="shared" si="92"/>
        <v>1.8991481224914977E-3</v>
      </c>
      <c r="AT51" s="5">
        <f t="shared" si="93"/>
        <v>1.1539337286034547E-3</v>
      </c>
      <c r="AU51" s="5">
        <f t="shared" si="94"/>
        <v>4.6742467819792444E-4</v>
      </c>
      <c r="AV51" s="5">
        <f t="shared" si="95"/>
        <v>1.4200501144865697E-4</v>
      </c>
      <c r="AW51" s="5">
        <f t="shared" si="96"/>
        <v>1.3372156050831431E-6</v>
      </c>
      <c r="AX51" s="5">
        <f t="shared" si="97"/>
        <v>4.2105284876930987E-4</v>
      </c>
      <c r="AY51" s="5">
        <f t="shared" si="98"/>
        <v>4.8328445981741375E-4</v>
      </c>
      <c r="AZ51" s="5">
        <f t="shared" si="99"/>
        <v>2.7735695148921379E-4</v>
      </c>
      <c r="BA51" s="5">
        <f t="shared" si="100"/>
        <v>1.0611676963977315E-4</v>
      </c>
      <c r="BB51" s="5">
        <f t="shared" si="101"/>
        <v>3.0450207048132906E-5</v>
      </c>
      <c r="BC51" s="5">
        <f t="shared" si="102"/>
        <v>6.99014952996939E-6</v>
      </c>
      <c r="BD51" s="5">
        <f t="shared" si="103"/>
        <v>2.9896598820476324E-4</v>
      </c>
      <c r="BE51" s="5">
        <f t="shared" si="104"/>
        <v>3.6330703583262316E-4</v>
      </c>
      <c r="BF51" s="5">
        <f t="shared" si="105"/>
        <v>2.2074752228184067E-4</v>
      </c>
      <c r="BG51" s="5">
        <f t="shared" si="106"/>
        <v>8.9418340939262855E-5</v>
      </c>
      <c r="BH51" s="5">
        <f t="shared" si="107"/>
        <v>2.7165558690128054E-5</v>
      </c>
      <c r="BI51" s="5">
        <f t="shared" si="108"/>
        <v>6.6023822065591914E-6</v>
      </c>
      <c r="BJ51" s="8">
        <f t="shared" si="109"/>
        <v>0.37669822157966842</v>
      </c>
      <c r="BK51" s="8">
        <f t="shared" si="110"/>
        <v>0.27945783276930208</v>
      </c>
      <c r="BL51" s="8">
        <f t="shared" si="111"/>
        <v>0.32013797174239222</v>
      </c>
      <c r="BM51" s="8">
        <f t="shared" si="112"/>
        <v>0.42013536928326745</v>
      </c>
      <c r="BN51" s="8">
        <f t="shared" si="113"/>
        <v>0.57940160836094667</v>
      </c>
    </row>
    <row r="52" spans="1:66" x14ac:dyDescent="0.25">
      <c r="A52" t="s">
        <v>134</v>
      </c>
      <c r="B52" t="s">
        <v>497</v>
      </c>
      <c r="C52" t="s">
        <v>366</v>
      </c>
      <c r="D52" s="7" t="s">
        <v>505</v>
      </c>
      <c r="E52">
        <f>VLOOKUP(A52,home!$A$2:$E$405,3,FALSE)</f>
        <v>1.5399</v>
      </c>
      <c r="F52" t="e">
        <f>VLOOKUP(B52,home!$B$2:$E$405,3,FALSE)</f>
        <v>#N/A</v>
      </c>
      <c r="G52">
        <f>VLOOKUP(C52,away!$B$2:$E$405,4,FALSE)</f>
        <v>0.67759999999999998</v>
      </c>
      <c r="H52">
        <f>VLOOKUP(A52,away!$A$2:$E$405,3,FALSE)</f>
        <v>1.25</v>
      </c>
      <c r="I52">
        <f>VLOOKUP(C52,away!$B$2:$E$405,3,FALSE)</f>
        <v>1.1477999999999999</v>
      </c>
      <c r="J52" t="e">
        <f>VLOOKUP(B52,home!$B$2:$E$405,4,FALSE)</f>
        <v>#N/A</v>
      </c>
      <c r="K52" s="3" t="e">
        <f t="shared" si="58"/>
        <v>#N/A</v>
      </c>
      <c r="L52" s="3" t="e">
        <f t="shared" si="59"/>
        <v>#N/A</v>
      </c>
      <c r="M52" s="5" t="e">
        <f t="shared" si="60"/>
        <v>#N/A</v>
      </c>
      <c r="N52" s="5" t="e">
        <f t="shared" si="61"/>
        <v>#N/A</v>
      </c>
      <c r="O52" s="5" t="e">
        <f t="shared" si="62"/>
        <v>#N/A</v>
      </c>
      <c r="P52" s="5" t="e">
        <f t="shared" si="63"/>
        <v>#N/A</v>
      </c>
      <c r="Q52" s="5" t="e">
        <f t="shared" si="64"/>
        <v>#N/A</v>
      </c>
      <c r="R52" s="5" t="e">
        <f t="shared" si="65"/>
        <v>#N/A</v>
      </c>
      <c r="S52" s="5" t="e">
        <f t="shared" si="66"/>
        <v>#N/A</v>
      </c>
      <c r="T52" s="5" t="e">
        <f t="shared" si="67"/>
        <v>#N/A</v>
      </c>
      <c r="U52" s="5" t="e">
        <f t="shared" si="68"/>
        <v>#N/A</v>
      </c>
      <c r="V52" s="5" t="e">
        <f t="shared" si="69"/>
        <v>#N/A</v>
      </c>
      <c r="W52" s="5" t="e">
        <f t="shared" si="70"/>
        <v>#N/A</v>
      </c>
      <c r="X52" s="5" t="e">
        <f t="shared" si="71"/>
        <v>#N/A</v>
      </c>
      <c r="Y52" s="5" t="e">
        <f t="shared" si="72"/>
        <v>#N/A</v>
      </c>
      <c r="Z52" s="5" t="e">
        <f t="shared" si="73"/>
        <v>#N/A</v>
      </c>
      <c r="AA52" s="5" t="e">
        <f t="shared" si="74"/>
        <v>#N/A</v>
      </c>
      <c r="AB52" s="5" t="e">
        <f t="shared" si="75"/>
        <v>#N/A</v>
      </c>
      <c r="AC52" s="5" t="e">
        <f t="shared" si="76"/>
        <v>#N/A</v>
      </c>
      <c r="AD52" s="5" t="e">
        <f t="shared" si="77"/>
        <v>#N/A</v>
      </c>
      <c r="AE52" s="5" t="e">
        <f t="shared" si="78"/>
        <v>#N/A</v>
      </c>
      <c r="AF52" s="5" t="e">
        <f t="shared" si="79"/>
        <v>#N/A</v>
      </c>
      <c r="AG52" s="5" t="e">
        <f t="shared" si="80"/>
        <v>#N/A</v>
      </c>
      <c r="AH52" s="5" t="e">
        <f t="shared" si="81"/>
        <v>#N/A</v>
      </c>
      <c r="AI52" s="5" t="e">
        <f t="shared" si="82"/>
        <v>#N/A</v>
      </c>
      <c r="AJ52" s="5" t="e">
        <f t="shared" si="83"/>
        <v>#N/A</v>
      </c>
      <c r="AK52" s="5" t="e">
        <f t="shared" si="84"/>
        <v>#N/A</v>
      </c>
      <c r="AL52" s="5" t="e">
        <f t="shared" si="85"/>
        <v>#N/A</v>
      </c>
      <c r="AM52" s="5" t="e">
        <f t="shared" si="86"/>
        <v>#N/A</v>
      </c>
      <c r="AN52" s="5" t="e">
        <f t="shared" si="87"/>
        <v>#N/A</v>
      </c>
      <c r="AO52" s="5" t="e">
        <f t="shared" si="88"/>
        <v>#N/A</v>
      </c>
      <c r="AP52" s="5" t="e">
        <f t="shared" si="89"/>
        <v>#N/A</v>
      </c>
      <c r="AQ52" s="5" t="e">
        <f t="shared" si="90"/>
        <v>#N/A</v>
      </c>
      <c r="AR52" s="5" t="e">
        <f t="shared" si="91"/>
        <v>#N/A</v>
      </c>
      <c r="AS52" s="5" t="e">
        <f t="shared" si="92"/>
        <v>#N/A</v>
      </c>
      <c r="AT52" s="5" t="e">
        <f t="shared" si="93"/>
        <v>#N/A</v>
      </c>
      <c r="AU52" s="5" t="e">
        <f t="shared" si="94"/>
        <v>#N/A</v>
      </c>
      <c r="AV52" s="5" t="e">
        <f t="shared" si="95"/>
        <v>#N/A</v>
      </c>
      <c r="AW52" s="5" t="e">
        <f t="shared" si="96"/>
        <v>#N/A</v>
      </c>
      <c r="AX52" s="5" t="e">
        <f t="shared" si="97"/>
        <v>#N/A</v>
      </c>
      <c r="AY52" s="5" t="e">
        <f t="shared" si="98"/>
        <v>#N/A</v>
      </c>
      <c r="AZ52" s="5" t="e">
        <f t="shared" si="99"/>
        <v>#N/A</v>
      </c>
      <c r="BA52" s="5" t="e">
        <f t="shared" si="100"/>
        <v>#N/A</v>
      </c>
      <c r="BB52" s="5" t="e">
        <f t="shared" si="101"/>
        <v>#N/A</v>
      </c>
      <c r="BC52" s="5" t="e">
        <f t="shared" si="102"/>
        <v>#N/A</v>
      </c>
      <c r="BD52" s="5" t="e">
        <f t="shared" si="103"/>
        <v>#N/A</v>
      </c>
      <c r="BE52" s="5" t="e">
        <f t="shared" si="104"/>
        <v>#N/A</v>
      </c>
      <c r="BF52" s="5" t="e">
        <f t="shared" si="105"/>
        <v>#N/A</v>
      </c>
      <c r="BG52" s="5" t="e">
        <f t="shared" si="106"/>
        <v>#N/A</v>
      </c>
      <c r="BH52" s="5" t="e">
        <f t="shared" si="107"/>
        <v>#N/A</v>
      </c>
      <c r="BI52" s="5" t="e">
        <f t="shared" si="108"/>
        <v>#N/A</v>
      </c>
      <c r="BJ52" s="8" t="e">
        <f t="shared" si="109"/>
        <v>#N/A</v>
      </c>
      <c r="BK52" s="8" t="e">
        <f t="shared" si="110"/>
        <v>#N/A</v>
      </c>
      <c r="BL52" s="8" t="e">
        <f t="shared" si="111"/>
        <v>#N/A</v>
      </c>
      <c r="BM52" s="8" t="e">
        <f t="shared" si="112"/>
        <v>#N/A</v>
      </c>
      <c r="BN52" s="8" t="e">
        <f t="shared" si="113"/>
        <v>#N/A</v>
      </c>
    </row>
    <row r="53" spans="1:66" x14ac:dyDescent="0.25">
      <c r="A53" t="s">
        <v>134</v>
      </c>
      <c r="B53" t="s">
        <v>135</v>
      </c>
      <c r="C53" t="s">
        <v>498</v>
      </c>
      <c r="D53" s="7" t="s">
        <v>505</v>
      </c>
      <c r="E53">
        <f>VLOOKUP(A53,home!$A$2:$E$405,3,FALSE)</f>
        <v>1.5399</v>
      </c>
      <c r="F53">
        <f>VLOOKUP(B53,home!$B$2:$E$405,3,FALSE)</f>
        <v>0.76229999999999998</v>
      </c>
      <c r="G53" t="e">
        <f>VLOOKUP(C53,away!$B$2:$E$405,4,FALSE)</f>
        <v>#N/A</v>
      </c>
      <c r="H53">
        <f>VLOOKUP(A53,away!$A$2:$E$405,3,FALSE)</f>
        <v>1.25</v>
      </c>
      <c r="I53" t="e">
        <f>VLOOKUP(C53,away!$B$2:$E$405,3,FALSE)</f>
        <v>#N/A</v>
      </c>
      <c r="J53">
        <f>VLOOKUP(B53,home!$B$2:$E$405,4,FALSE)</f>
        <v>0.90429999999999999</v>
      </c>
      <c r="K53" s="3" t="e">
        <f t="shared" si="58"/>
        <v>#N/A</v>
      </c>
      <c r="L53" s="3" t="e">
        <f t="shared" si="59"/>
        <v>#N/A</v>
      </c>
      <c r="M53" s="5" t="e">
        <f t="shared" si="60"/>
        <v>#N/A</v>
      </c>
      <c r="N53" s="5" t="e">
        <f t="shared" si="61"/>
        <v>#N/A</v>
      </c>
      <c r="O53" s="5" t="e">
        <f t="shared" si="62"/>
        <v>#N/A</v>
      </c>
      <c r="P53" s="5" t="e">
        <f t="shared" si="63"/>
        <v>#N/A</v>
      </c>
      <c r="Q53" s="5" t="e">
        <f t="shared" si="64"/>
        <v>#N/A</v>
      </c>
      <c r="R53" s="5" t="e">
        <f t="shared" si="65"/>
        <v>#N/A</v>
      </c>
      <c r="S53" s="5" t="e">
        <f t="shared" si="66"/>
        <v>#N/A</v>
      </c>
      <c r="T53" s="5" t="e">
        <f t="shared" si="67"/>
        <v>#N/A</v>
      </c>
      <c r="U53" s="5" t="e">
        <f t="shared" si="68"/>
        <v>#N/A</v>
      </c>
      <c r="V53" s="5" t="e">
        <f t="shared" si="69"/>
        <v>#N/A</v>
      </c>
      <c r="W53" s="5" t="e">
        <f t="shared" si="70"/>
        <v>#N/A</v>
      </c>
      <c r="X53" s="5" t="e">
        <f t="shared" si="71"/>
        <v>#N/A</v>
      </c>
      <c r="Y53" s="5" t="e">
        <f t="shared" si="72"/>
        <v>#N/A</v>
      </c>
      <c r="Z53" s="5" t="e">
        <f t="shared" si="73"/>
        <v>#N/A</v>
      </c>
      <c r="AA53" s="5" t="e">
        <f t="shared" si="74"/>
        <v>#N/A</v>
      </c>
      <c r="AB53" s="5" t="e">
        <f t="shared" si="75"/>
        <v>#N/A</v>
      </c>
      <c r="AC53" s="5" t="e">
        <f t="shared" si="76"/>
        <v>#N/A</v>
      </c>
      <c r="AD53" s="5" t="e">
        <f t="shared" si="77"/>
        <v>#N/A</v>
      </c>
      <c r="AE53" s="5" t="e">
        <f t="shared" si="78"/>
        <v>#N/A</v>
      </c>
      <c r="AF53" s="5" t="e">
        <f t="shared" si="79"/>
        <v>#N/A</v>
      </c>
      <c r="AG53" s="5" t="e">
        <f t="shared" si="80"/>
        <v>#N/A</v>
      </c>
      <c r="AH53" s="5" t="e">
        <f t="shared" si="81"/>
        <v>#N/A</v>
      </c>
      <c r="AI53" s="5" t="e">
        <f t="shared" si="82"/>
        <v>#N/A</v>
      </c>
      <c r="AJ53" s="5" t="e">
        <f t="shared" si="83"/>
        <v>#N/A</v>
      </c>
      <c r="AK53" s="5" t="e">
        <f t="shared" si="84"/>
        <v>#N/A</v>
      </c>
      <c r="AL53" s="5" t="e">
        <f t="shared" si="85"/>
        <v>#N/A</v>
      </c>
      <c r="AM53" s="5" t="e">
        <f t="shared" si="86"/>
        <v>#N/A</v>
      </c>
      <c r="AN53" s="5" t="e">
        <f t="shared" si="87"/>
        <v>#N/A</v>
      </c>
      <c r="AO53" s="5" t="e">
        <f t="shared" si="88"/>
        <v>#N/A</v>
      </c>
      <c r="AP53" s="5" t="e">
        <f t="shared" si="89"/>
        <v>#N/A</v>
      </c>
      <c r="AQ53" s="5" t="e">
        <f t="shared" si="90"/>
        <v>#N/A</v>
      </c>
      <c r="AR53" s="5" t="e">
        <f t="shared" si="91"/>
        <v>#N/A</v>
      </c>
      <c r="AS53" s="5" t="e">
        <f t="shared" si="92"/>
        <v>#N/A</v>
      </c>
      <c r="AT53" s="5" t="e">
        <f t="shared" si="93"/>
        <v>#N/A</v>
      </c>
      <c r="AU53" s="5" t="e">
        <f t="shared" si="94"/>
        <v>#N/A</v>
      </c>
      <c r="AV53" s="5" t="e">
        <f t="shared" si="95"/>
        <v>#N/A</v>
      </c>
      <c r="AW53" s="5" t="e">
        <f t="shared" si="96"/>
        <v>#N/A</v>
      </c>
      <c r="AX53" s="5" t="e">
        <f t="shared" si="97"/>
        <v>#N/A</v>
      </c>
      <c r="AY53" s="5" t="e">
        <f t="shared" si="98"/>
        <v>#N/A</v>
      </c>
      <c r="AZ53" s="5" t="e">
        <f t="shared" si="99"/>
        <v>#N/A</v>
      </c>
      <c r="BA53" s="5" t="e">
        <f t="shared" si="100"/>
        <v>#N/A</v>
      </c>
      <c r="BB53" s="5" t="e">
        <f t="shared" si="101"/>
        <v>#N/A</v>
      </c>
      <c r="BC53" s="5" t="e">
        <f t="shared" si="102"/>
        <v>#N/A</v>
      </c>
      <c r="BD53" s="5" t="e">
        <f t="shared" si="103"/>
        <v>#N/A</v>
      </c>
      <c r="BE53" s="5" t="e">
        <f t="shared" si="104"/>
        <v>#N/A</v>
      </c>
      <c r="BF53" s="5" t="e">
        <f t="shared" si="105"/>
        <v>#N/A</v>
      </c>
      <c r="BG53" s="5" t="e">
        <f t="shared" si="106"/>
        <v>#N/A</v>
      </c>
      <c r="BH53" s="5" t="e">
        <f t="shared" si="107"/>
        <v>#N/A</v>
      </c>
      <c r="BI53" s="5" t="e">
        <f t="shared" si="108"/>
        <v>#N/A</v>
      </c>
      <c r="BJ53" s="8" t="e">
        <f t="shared" si="109"/>
        <v>#N/A</v>
      </c>
      <c r="BK53" s="8" t="e">
        <f t="shared" si="110"/>
        <v>#N/A</v>
      </c>
      <c r="BL53" s="8" t="e">
        <f t="shared" si="111"/>
        <v>#N/A</v>
      </c>
      <c r="BM53" s="8" t="e">
        <f t="shared" si="112"/>
        <v>#N/A</v>
      </c>
      <c r="BN53" s="8" t="e">
        <f t="shared" si="113"/>
        <v>#N/A</v>
      </c>
    </row>
    <row r="54" spans="1:66" x14ac:dyDescent="0.25">
      <c r="A54" t="s">
        <v>134</v>
      </c>
      <c r="B54" t="s">
        <v>352</v>
      </c>
      <c r="C54" t="s">
        <v>445</v>
      </c>
      <c r="D54" s="7" t="s">
        <v>505</v>
      </c>
      <c r="E54">
        <f>VLOOKUP(A54,home!$A$2:$E$405,3,FALSE)</f>
        <v>1.5399</v>
      </c>
      <c r="F54">
        <f>VLOOKUP(B54,home!$B$2:$E$405,3,FALSE)</f>
        <v>1.0164</v>
      </c>
      <c r="G54">
        <f>VLOOKUP(C54,away!$B$2:$E$405,4,FALSE)</f>
        <v>0.98819999999999997</v>
      </c>
      <c r="H54">
        <f>VLOOKUP(A54,away!$A$2:$E$405,3,FALSE)</f>
        <v>1.25</v>
      </c>
      <c r="I54">
        <f>VLOOKUP(C54,away!$B$2:$E$405,3,FALSE)</f>
        <v>0.8</v>
      </c>
      <c r="J54">
        <f>VLOOKUP(B54,home!$B$2:$E$405,4,FALSE)</f>
        <v>0.93910000000000005</v>
      </c>
      <c r="K54" s="3">
        <f t="shared" si="58"/>
        <v>1.546685538552</v>
      </c>
      <c r="L54" s="3">
        <f t="shared" si="59"/>
        <v>0.93910000000000005</v>
      </c>
      <c r="M54" s="5">
        <f t="shared" si="60"/>
        <v>8.3260124778800501E-2</v>
      </c>
      <c r="N54" s="5">
        <f t="shared" si="61"/>
        <v>0.12877723093340579</v>
      </c>
      <c r="O54" s="5">
        <f t="shared" si="62"/>
        <v>7.8189583179771552E-2</v>
      </c>
      <c r="P54" s="5">
        <f t="shared" si="63"/>
        <v>0.12093469756956136</v>
      </c>
      <c r="Q54" s="5">
        <f t="shared" si="64"/>
        <v>9.9588940389734995E-2</v>
      </c>
      <c r="R54" s="5">
        <f t="shared" si="65"/>
        <v>3.6713918782061733E-2</v>
      </c>
      <c r="S54" s="5">
        <f t="shared" si="66"/>
        <v>4.3914181954136065E-2</v>
      </c>
      <c r="T54" s="5">
        <f t="shared" si="67"/>
        <v>9.3523973920000142E-2</v>
      </c>
      <c r="U54" s="5">
        <f t="shared" si="68"/>
        <v>5.6784887243787538E-2</v>
      </c>
      <c r="V54" s="5">
        <f t="shared" si="69"/>
        <v>7.0872238965228951E-3</v>
      </c>
      <c r="W54" s="5">
        <f t="shared" si="70"/>
        <v>5.1344257966840119E-2</v>
      </c>
      <c r="X54" s="5">
        <f t="shared" si="71"/>
        <v>4.8217392656659558E-2</v>
      </c>
      <c r="Y54" s="5">
        <f t="shared" si="72"/>
        <v>2.2640476721934494E-2</v>
      </c>
      <c r="Z54" s="5">
        <f t="shared" si="73"/>
        <v>1.1492680376078059E-2</v>
      </c>
      <c r="AA54" s="5">
        <f t="shared" si="74"/>
        <v>1.7775562536880295E-2</v>
      </c>
      <c r="AB54" s="5">
        <f t="shared" si="75"/>
        <v>1.3746602757709728E-2</v>
      </c>
      <c r="AC54" s="5">
        <f t="shared" si="76"/>
        <v>6.4338367316499247E-4</v>
      </c>
      <c r="AD54" s="5">
        <f t="shared" si="77"/>
        <v>1.9853355321248729E-2</v>
      </c>
      <c r="AE54" s="5">
        <f t="shared" si="78"/>
        <v>1.8644285982184681E-2</v>
      </c>
      <c r="AF54" s="5">
        <f t="shared" si="79"/>
        <v>8.7544244829348156E-3</v>
      </c>
      <c r="AG54" s="5">
        <f t="shared" si="80"/>
        <v>2.7404266773080289E-3</v>
      </c>
      <c r="AH54" s="5">
        <f t="shared" si="81"/>
        <v>2.6981940352937264E-3</v>
      </c>
      <c r="AI54" s="5">
        <f t="shared" si="82"/>
        <v>4.1732576945960713E-3</v>
      </c>
      <c r="AJ54" s="5">
        <f t="shared" si="83"/>
        <v>3.2273586624413015E-3</v>
      </c>
      <c r="AK54" s="5">
        <f t="shared" si="84"/>
        <v>1.6639029903061627E-3</v>
      </c>
      <c r="AL54" s="5">
        <f t="shared" si="85"/>
        <v>3.73803955457021E-5</v>
      </c>
      <c r="AM54" s="5">
        <f t="shared" si="86"/>
        <v>6.1413795134219584E-3</v>
      </c>
      <c r="AN54" s="5">
        <f t="shared" si="87"/>
        <v>5.7673695010545612E-3</v>
      </c>
      <c r="AO54" s="5">
        <f t="shared" si="88"/>
        <v>2.7080683492201689E-3</v>
      </c>
      <c r="AP54" s="5">
        <f t="shared" si="89"/>
        <v>8.4771566225088702E-4</v>
      </c>
      <c r="AQ54" s="5">
        <f t="shared" si="90"/>
        <v>1.9902244460495201E-4</v>
      </c>
      <c r="AR54" s="5">
        <f t="shared" si="91"/>
        <v>5.0677480370886789E-4</v>
      </c>
      <c r="AS54" s="5">
        <f t="shared" si="92"/>
        <v>7.8382126019903428E-4</v>
      </c>
      <c r="AT54" s="5">
        <f t="shared" si="93"/>
        <v>6.061625039797254E-4</v>
      </c>
      <c r="AU54" s="5">
        <f t="shared" si="94"/>
        <v>3.1251425963930361E-4</v>
      </c>
      <c r="AV54" s="5">
        <f t="shared" si="95"/>
        <v>1.2084032149384893E-4</v>
      </c>
      <c r="AW54" s="5">
        <f t="shared" si="96"/>
        <v>1.5081872232623146E-6</v>
      </c>
      <c r="AX54" s="5">
        <f t="shared" si="97"/>
        <v>1.5831304800282128E-3</v>
      </c>
      <c r="AY54" s="5">
        <f t="shared" si="98"/>
        <v>1.4867178337944946E-3</v>
      </c>
      <c r="AZ54" s="5">
        <f t="shared" si="99"/>
        <v>6.980883588582049E-4</v>
      </c>
      <c r="BA54" s="5">
        <f t="shared" si="100"/>
        <v>2.1852492593458009E-4</v>
      </c>
      <c r="BB54" s="5">
        <f t="shared" si="101"/>
        <v>5.1304189486291047E-5</v>
      </c>
      <c r="BC54" s="5">
        <f t="shared" si="102"/>
        <v>9.6359528693151866E-6</v>
      </c>
      <c r="BD54" s="5">
        <f t="shared" si="103"/>
        <v>7.9318703027166269E-5</v>
      </c>
      <c r="BE54" s="5">
        <f t="shared" si="104"/>
        <v>1.226810909088188E-4</v>
      </c>
      <c r="BF54" s="5">
        <f t="shared" si="105"/>
        <v>9.4874534581226643E-5</v>
      </c>
      <c r="BG54" s="5">
        <f t="shared" si="106"/>
        <v>4.8913690204544977E-5</v>
      </c>
      <c r="BH54" s="5">
        <f t="shared" si="107"/>
        <v>1.8913524319145579E-5</v>
      </c>
      <c r="BI54" s="5">
        <f t="shared" si="108"/>
        <v>5.850654909494804E-6</v>
      </c>
      <c r="BJ54" s="8">
        <f t="shared" si="109"/>
        <v>0.5137957222637749</v>
      </c>
      <c r="BK54" s="8">
        <f t="shared" si="110"/>
        <v>0.25736371010152598</v>
      </c>
      <c r="BL54" s="8">
        <f t="shared" si="111"/>
        <v>0.21767393322981926</v>
      </c>
      <c r="BM54" s="8">
        <f t="shared" si="112"/>
        <v>0.45137634069129107</v>
      </c>
      <c r="BN54" s="8">
        <f t="shared" si="113"/>
        <v>0.54746449563333599</v>
      </c>
    </row>
    <row r="55" spans="1:66" x14ac:dyDescent="0.25">
      <c r="A55" t="s">
        <v>134</v>
      </c>
      <c r="B55" t="s">
        <v>123</v>
      </c>
      <c r="C55" t="s">
        <v>133</v>
      </c>
      <c r="D55" s="7" t="s">
        <v>505</v>
      </c>
      <c r="E55">
        <f>VLOOKUP(A55,home!$A$2:$E$405,3,FALSE)</f>
        <v>1.5399</v>
      </c>
      <c r="F55">
        <f>VLOOKUP(B55,home!$B$2:$E$405,3,FALSE)</f>
        <v>0.90349999999999997</v>
      </c>
      <c r="G55">
        <f>VLOOKUP(C55,away!$B$2:$E$405,4,FALSE)</f>
        <v>0.96</v>
      </c>
      <c r="H55">
        <f>VLOOKUP(A55,away!$A$2:$E$405,3,FALSE)</f>
        <v>1.25</v>
      </c>
      <c r="I55">
        <f>VLOOKUP(C55,away!$B$2:$E$405,3,FALSE)</f>
        <v>0.90429999999999999</v>
      </c>
      <c r="J55">
        <f>VLOOKUP(B55,home!$B$2:$E$405,4,FALSE)</f>
        <v>0.66090000000000004</v>
      </c>
      <c r="K55" s="3">
        <f t="shared" si="58"/>
        <v>1.3356476639999999</v>
      </c>
      <c r="L55" s="3">
        <f t="shared" si="59"/>
        <v>0.74706483749999997</v>
      </c>
      <c r="M55" s="5">
        <f t="shared" si="60"/>
        <v>0.12459179799261395</v>
      </c>
      <c r="N55" s="5">
        <f t="shared" si="61"/>
        <v>0.16641074394239469</v>
      </c>
      <c r="O55" s="5">
        <f t="shared" si="62"/>
        <v>9.3078151321184951E-2</v>
      </c>
      <c r="P55" s="5">
        <f t="shared" si="63"/>
        <v>0.12431961538157918</v>
      </c>
      <c r="Q55" s="5">
        <f t="shared" si="64"/>
        <v>0.11113306070558084</v>
      </c>
      <c r="R55" s="5">
        <f t="shared" si="65"/>
        <v>3.4767706995780717E-2</v>
      </c>
      <c r="S55" s="5">
        <f t="shared" si="66"/>
        <v>3.1012006844824587E-2</v>
      </c>
      <c r="T55" s="5">
        <f t="shared" si="67"/>
        <v>8.3023601936892358E-2</v>
      </c>
      <c r="U55" s="5">
        <f t="shared" si="68"/>
        <v>4.6437406631550972E-2</v>
      </c>
      <c r="V55" s="5">
        <f t="shared" si="69"/>
        <v>3.4382509079664463E-3</v>
      </c>
      <c r="W55" s="5">
        <f t="shared" si="70"/>
        <v>4.9478204308193059E-2</v>
      </c>
      <c r="X55" s="5">
        <f t="shared" si="71"/>
        <v>3.6963426661292043E-2</v>
      </c>
      <c r="Y55" s="5">
        <f t="shared" si="72"/>
        <v>1.3807038166080652E-2</v>
      </c>
      <c r="Z55" s="5">
        <f t="shared" si="73"/>
        <v>8.6579104590168449E-3</v>
      </c>
      <c r="AA55" s="5">
        <f t="shared" si="74"/>
        <v>1.1563917879707016E-2</v>
      </c>
      <c r="AB55" s="5">
        <f t="shared" si="75"/>
        <v>7.722659951359255E-3</v>
      </c>
      <c r="AC55" s="5">
        <f t="shared" si="76"/>
        <v>2.1442123265263716E-4</v>
      </c>
      <c r="AD55" s="5">
        <f t="shared" si="77"/>
        <v>1.6521362000788208E-2</v>
      </c>
      <c r="AE55" s="5">
        <f t="shared" si="78"/>
        <v>1.2342528618397516E-2</v>
      </c>
      <c r="AF55" s="5">
        <f t="shared" si="79"/>
        <v>4.6103345683211191E-3</v>
      </c>
      <c r="AG55" s="5">
        <f t="shared" si="80"/>
        <v>1.1480729483678163E-3</v>
      </c>
      <c r="AH55" s="5">
        <f t="shared" si="81"/>
        <v>1.6170051175387423E-3</v>
      </c>
      <c r="AI55" s="5">
        <f t="shared" si="82"/>
        <v>2.1597491079166664E-3</v>
      </c>
      <c r="AJ55" s="5">
        <f t="shared" si="83"/>
        <v>1.4423319254074898E-3</v>
      </c>
      <c r="AK55" s="5">
        <f t="shared" si="84"/>
        <v>6.4214908896104508E-4</v>
      </c>
      <c r="AL55" s="5">
        <f t="shared" si="85"/>
        <v>8.5581123645395141E-6</v>
      </c>
      <c r="AM55" s="5">
        <f t="shared" si="86"/>
        <v>4.4133437124902275E-3</v>
      </c>
      <c r="AN55" s="5">
        <f t="shared" si="87"/>
        <v>3.2970539034031577E-3</v>
      </c>
      <c r="AO55" s="5">
        <f t="shared" si="88"/>
        <v>1.2315565192873102E-3</v>
      </c>
      <c r="AP55" s="5">
        <f t="shared" si="89"/>
        <v>3.0668419031781331E-4</v>
      </c>
      <c r="AQ55" s="5">
        <f t="shared" si="90"/>
        <v>5.727824370089907E-5</v>
      </c>
      <c r="AR55" s="5">
        <f t="shared" si="91"/>
        <v>2.4160153307414982E-4</v>
      </c>
      <c r="AS55" s="5">
        <f t="shared" si="92"/>
        <v>3.226945232693069E-4</v>
      </c>
      <c r="AT55" s="5">
        <f t="shared" si="93"/>
        <v>2.1550309309512173E-4</v>
      </c>
      <c r="AU55" s="5">
        <f t="shared" si="94"/>
        <v>9.5945400959091264E-5</v>
      </c>
      <c r="AV55" s="5">
        <f t="shared" si="95"/>
        <v>3.2037312665638414E-5</v>
      </c>
      <c r="AW55" s="5">
        <f t="shared" si="96"/>
        <v>2.3720600987781115E-7</v>
      </c>
      <c r="AX55" s="5">
        <f t="shared" si="97"/>
        <v>9.8244537000277601E-4</v>
      </c>
      <c r="AY55" s="5">
        <f t="shared" si="98"/>
        <v>7.3395039069375104E-4</v>
      </c>
      <c r="AZ55" s="5">
        <f t="shared" si="99"/>
        <v>2.7415426467834427E-4</v>
      </c>
      <c r="BA55" s="5">
        <f t="shared" si="100"/>
        <v>6.8270337063953078E-5</v>
      </c>
      <c r="BB55" s="5">
        <f t="shared" si="101"/>
        <v>1.2750592066188084E-5</v>
      </c>
      <c r="BC55" s="5">
        <f t="shared" si="102"/>
        <v>1.9051037979911182E-6</v>
      </c>
      <c r="BD55" s="5">
        <f t="shared" si="103"/>
        <v>3.008200167429842E-5</v>
      </c>
      <c r="BE55" s="5">
        <f t="shared" si="104"/>
        <v>4.0178955264720774E-5</v>
      </c>
      <c r="BF55" s="5">
        <f t="shared" si="105"/>
        <v>2.6832463870642405E-5</v>
      </c>
      <c r="BG55" s="5">
        <f t="shared" si="106"/>
        <v>1.1946239229395971E-5</v>
      </c>
      <c r="BH55" s="5">
        <f t="shared" si="107"/>
        <v>3.9889916300819748E-6</v>
      </c>
      <c r="BI55" s="5">
        <f t="shared" si="108"/>
        <v>1.0655774704869082E-6</v>
      </c>
      <c r="BJ55" s="8">
        <f t="shared" si="109"/>
        <v>0.50681776648381061</v>
      </c>
      <c r="BK55" s="8">
        <f t="shared" si="110"/>
        <v>0.28431860086269511</v>
      </c>
      <c r="BL55" s="8">
        <f t="shared" si="111"/>
        <v>0.20045295411160974</v>
      </c>
      <c r="BM55" s="8">
        <f t="shared" si="112"/>
        <v>0.34521244239331433</v>
      </c>
      <c r="BN55" s="8">
        <f t="shared" si="113"/>
        <v>0.65430107633913426</v>
      </c>
    </row>
    <row r="56" spans="1:66" x14ac:dyDescent="0.25">
      <c r="A56" t="s">
        <v>134</v>
      </c>
      <c r="B56" t="s">
        <v>365</v>
      </c>
      <c r="C56" t="s">
        <v>473</v>
      </c>
      <c r="D56" s="7" t="s">
        <v>505</v>
      </c>
      <c r="E56">
        <f>VLOOKUP(A56,home!$A$2:$E$405,3,FALSE)</f>
        <v>1.5399</v>
      </c>
      <c r="F56">
        <f>VLOOKUP(B56,home!$B$2:$E$405,3,FALSE)</f>
        <v>0.98819999999999997</v>
      </c>
      <c r="G56">
        <f>VLOOKUP(C56,away!$B$2:$E$405,4,FALSE)</f>
        <v>0.87529999999999997</v>
      </c>
      <c r="H56">
        <f>VLOOKUP(A56,away!$A$2:$E$405,3,FALSE)</f>
        <v>1.25</v>
      </c>
      <c r="I56">
        <f>VLOOKUP(C56,away!$B$2:$E$405,3,FALSE)</f>
        <v>0.97389999999999999</v>
      </c>
      <c r="J56">
        <f>VLOOKUP(B56,home!$B$2:$E$405,4,FALSE)</f>
        <v>1.113</v>
      </c>
      <c r="K56" s="3">
        <f t="shared" si="58"/>
        <v>1.331969551254</v>
      </c>
      <c r="L56" s="3">
        <f t="shared" si="59"/>
        <v>1.3549383750000001</v>
      </c>
      <c r="M56" s="5">
        <f t="shared" si="60"/>
        <v>6.8091157079084016E-2</v>
      </c>
      <c r="N56" s="5">
        <f t="shared" si="61"/>
        <v>9.069534793899317E-2</v>
      </c>
      <c r="O56" s="5">
        <f t="shared" si="62"/>
        <v>9.2259321724603841E-2</v>
      </c>
      <c r="P56" s="5">
        <f t="shared" si="63"/>
        <v>0.122886607356519</v>
      </c>
      <c r="Q56" s="5">
        <f t="shared" si="64"/>
        <v>6.0401720947563062E-2</v>
      </c>
      <c r="R56" s="5">
        <f t="shared" si="65"/>
        <v>6.2502847728068481E-2</v>
      </c>
      <c r="S56" s="5">
        <f t="shared" si="66"/>
        <v>5.5444491309114427E-2</v>
      </c>
      <c r="T56" s="5">
        <f t="shared" si="67"/>
        <v>8.1840609627894564E-2</v>
      </c>
      <c r="U56" s="5">
        <f t="shared" si="68"/>
        <v>8.3251890040452484E-2</v>
      </c>
      <c r="V56" s="5">
        <f t="shared" si="69"/>
        <v>1.1118078447024105E-2</v>
      </c>
      <c r="W56" s="5">
        <f t="shared" si="70"/>
        <v>2.681775104849829E-2</v>
      </c>
      <c r="X56" s="5">
        <f t="shared" si="71"/>
        <v>3.6336400026806819E-2</v>
      </c>
      <c r="Y56" s="5">
        <f t="shared" si="72"/>
        <v>2.4616791402835805E-2</v>
      </c>
      <c r="Z56" s="5">
        <f t="shared" si="73"/>
        <v>2.8229168977847184E-2</v>
      </c>
      <c r="AA56" s="5">
        <f t="shared" si="74"/>
        <v>3.7600393535696462E-2</v>
      </c>
      <c r="AB56" s="5">
        <f t="shared" si="75"/>
        <v>2.5041289652357707E-2</v>
      </c>
      <c r="AC56" s="5">
        <f t="shared" si="76"/>
        <v>1.2540752346626234E-3</v>
      </c>
      <c r="AD56" s="5">
        <f t="shared" si="77"/>
        <v>8.93010695742745E-3</v>
      </c>
      <c r="AE56" s="5">
        <f t="shared" si="78"/>
        <v>1.2099744609472943E-2</v>
      </c>
      <c r="AF56" s="5">
        <f t="shared" si="79"/>
        <v>8.1972041495371427E-3</v>
      </c>
      <c r="AG56" s="5">
        <f t="shared" si="80"/>
        <v>3.7022354899723712E-3</v>
      </c>
      <c r="AH56" s="5">
        <f t="shared" si="81"/>
        <v>9.5621960856111712E-3</v>
      </c>
      <c r="AI56" s="5">
        <f t="shared" si="82"/>
        <v>1.2736554029154268E-2</v>
      </c>
      <c r="AJ56" s="5">
        <f t="shared" si="83"/>
        <v>8.4823510773674674E-3</v>
      </c>
      <c r="AK56" s="5">
        <f t="shared" si="84"/>
        <v>3.7660777860333418E-3</v>
      </c>
      <c r="AL56" s="5">
        <f t="shared" si="85"/>
        <v>9.0531021981918216E-5</v>
      </c>
      <c r="AM56" s="5">
        <f t="shared" si="86"/>
        <v>2.3789261113469711E-3</v>
      </c>
      <c r="AN56" s="5">
        <f t="shared" si="87"/>
        <v>3.2232982795535343E-3</v>
      </c>
      <c r="AO56" s="5">
        <f t="shared" si="88"/>
        <v>2.1836852665192814E-3</v>
      </c>
      <c r="AP56" s="5">
        <f t="shared" si="89"/>
        <v>9.8625298884302565E-4</v>
      </c>
      <c r="AQ56" s="5">
        <f t="shared" si="90"/>
        <v>3.3407800551046564E-4</v>
      </c>
      <c r="AR56" s="5">
        <f t="shared" si="91"/>
        <v>2.5912372851338706E-3</v>
      </c>
      <c r="AS56" s="5">
        <f t="shared" si="92"/>
        <v>3.4514491638723954E-3</v>
      </c>
      <c r="AT56" s="5">
        <f t="shared" si="93"/>
        <v>2.2986125969895539E-3</v>
      </c>
      <c r="AU56" s="5">
        <f t="shared" si="94"/>
        <v>1.0205606631063222E-3</v>
      </c>
      <c r="AV56" s="5">
        <f t="shared" si="95"/>
        <v>3.3983893211630354E-4</v>
      </c>
      <c r="AW56" s="5">
        <f t="shared" si="96"/>
        <v>4.5384626160271455E-6</v>
      </c>
      <c r="AX56" s="5">
        <f t="shared" si="97"/>
        <v>5.2810952416620807E-4</v>
      </c>
      <c r="AY56" s="5">
        <f t="shared" si="98"/>
        <v>7.1555586049578518E-4</v>
      </c>
      <c r="AZ56" s="5">
        <f t="shared" si="99"/>
        <v>4.8476704742094319E-4</v>
      </c>
      <c r="BA56" s="5">
        <f t="shared" si="100"/>
        <v>2.1894315849536024E-4</v>
      </c>
      <c r="BB56" s="5">
        <f t="shared" si="101"/>
        <v>7.4163621847267718E-5</v>
      </c>
      <c r="BC56" s="5">
        <f t="shared" si="102"/>
        <v>2.0097427453970272E-5</v>
      </c>
      <c r="BD56" s="5">
        <f t="shared" si="103"/>
        <v>5.8516113939311647E-4</v>
      </c>
      <c r="BE56" s="5">
        <f t="shared" si="104"/>
        <v>7.7941682024872875E-4</v>
      </c>
      <c r="BF56" s="5">
        <f t="shared" si="105"/>
        <v>5.1907973615325943E-4</v>
      </c>
      <c r="BG56" s="5">
        <f t="shared" si="106"/>
        <v>2.3046613440970049E-4</v>
      </c>
      <c r="BH56" s="5">
        <f t="shared" si="107"/>
        <v>7.6743468407233282E-5</v>
      </c>
      <c r="BI56" s="5">
        <f t="shared" si="108"/>
        <v>2.0443992635211597E-5</v>
      </c>
      <c r="BJ56" s="8">
        <f t="shared" si="109"/>
        <v>0.36478578949065438</v>
      </c>
      <c r="BK56" s="8">
        <f t="shared" si="110"/>
        <v>0.25960049630888188</v>
      </c>
      <c r="BL56" s="8">
        <f t="shared" si="111"/>
        <v>0.34711593159181087</v>
      </c>
      <c r="BM56" s="8">
        <f t="shared" si="112"/>
        <v>0.50218336619648307</v>
      </c>
      <c r="BN56" s="8">
        <f t="shared" si="113"/>
        <v>0.49683700277483156</v>
      </c>
    </row>
    <row r="57" spans="1:66" x14ac:dyDescent="0.25">
      <c r="A57" t="s">
        <v>134</v>
      </c>
      <c r="B57" t="s">
        <v>108</v>
      </c>
      <c r="C57" t="s">
        <v>499</v>
      </c>
      <c r="D57" s="7" t="s">
        <v>505</v>
      </c>
      <c r="E57">
        <f>VLOOKUP(A57,home!$A$2:$E$405,3,FALSE)</f>
        <v>1.5399</v>
      </c>
      <c r="F57">
        <f>VLOOKUP(B57,home!$B$2:$E$405,3,FALSE)</f>
        <v>0.98309999999999997</v>
      </c>
      <c r="G57" t="e">
        <f>VLOOKUP(C57,away!$B$2:$E$405,4,FALSE)</f>
        <v>#N/A</v>
      </c>
      <c r="H57">
        <f>VLOOKUP(A57,away!$A$2:$E$405,3,FALSE)</f>
        <v>1.25</v>
      </c>
      <c r="I57" t="e">
        <f>VLOOKUP(C57,away!$B$2:$E$405,3,FALSE)</f>
        <v>#N/A</v>
      </c>
      <c r="J57">
        <f>VLOOKUP(B57,home!$B$2:$E$405,4,FALSE)</f>
        <v>1.5563</v>
      </c>
      <c r="K57" s="3" t="e">
        <f t="shared" si="58"/>
        <v>#N/A</v>
      </c>
      <c r="L57" s="3" t="e">
        <f t="shared" si="59"/>
        <v>#N/A</v>
      </c>
      <c r="M57" s="5" t="e">
        <f t="shared" si="60"/>
        <v>#N/A</v>
      </c>
      <c r="N57" s="5" t="e">
        <f t="shared" si="61"/>
        <v>#N/A</v>
      </c>
      <c r="O57" s="5" t="e">
        <f t="shared" si="62"/>
        <v>#N/A</v>
      </c>
      <c r="P57" s="5" t="e">
        <f t="shared" si="63"/>
        <v>#N/A</v>
      </c>
      <c r="Q57" s="5" t="e">
        <f t="shared" si="64"/>
        <v>#N/A</v>
      </c>
      <c r="R57" s="5" t="e">
        <f t="shared" si="65"/>
        <v>#N/A</v>
      </c>
      <c r="S57" s="5" t="e">
        <f t="shared" si="66"/>
        <v>#N/A</v>
      </c>
      <c r="T57" s="5" t="e">
        <f t="shared" si="67"/>
        <v>#N/A</v>
      </c>
      <c r="U57" s="5" t="e">
        <f t="shared" si="68"/>
        <v>#N/A</v>
      </c>
      <c r="V57" s="5" t="e">
        <f t="shared" si="69"/>
        <v>#N/A</v>
      </c>
      <c r="W57" s="5" t="e">
        <f t="shared" si="70"/>
        <v>#N/A</v>
      </c>
      <c r="X57" s="5" t="e">
        <f t="shared" si="71"/>
        <v>#N/A</v>
      </c>
      <c r="Y57" s="5" t="e">
        <f t="shared" si="72"/>
        <v>#N/A</v>
      </c>
      <c r="Z57" s="5" t="e">
        <f t="shared" si="73"/>
        <v>#N/A</v>
      </c>
      <c r="AA57" s="5" t="e">
        <f t="shared" si="74"/>
        <v>#N/A</v>
      </c>
      <c r="AB57" s="5" t="e">
        <f t="shared" si="75"/>
        <v>#N/A</v>
      </c>
      <c r="AC57" s="5" t="e">
        <f t="shared" si="76"/>
        <v>#N/A</v>
      </c>
      <c r="AD57" s="5" t="e">
        <f t="shared" si="77"/>
        <v>#N/A</v>
      </c>
      <c r="AE57" s="5" t="e">
        <f t="shared" si="78"/>
        <v>#N/A</v>
      </c>
      <c r="AF57" s="5" t="e">
        <f t="shared" si="79"/>
        <v>#N/A</v>
      </c>
      <c r="AG57" s="5" t="e">
        <f t="shared" si="80"/>
        <v>#N/A</v>
      </c>
      <c r="AH57" s="5" t="e">
        <f t="shared" si="81"/>
        <v>#N/A</v>
      </c>
      <c r="AI57" s="5" t="e">
        <f t="shared" si="82"/>
        <v>#N/A</v>
      </c>
      <c r="AJ57" s="5" t="e">
        <f t="shared" si="83"/>
        <v>#N/A</v>
      </c>
      <c r="AK57" s="5" t="e">
        <f t="shared" si="84"/>
        <v>#N/A</v>
      </c>
      <c r="AL57" s="5" t="e">
        <f t="shared" si="85"/>
        <v>#N/A</v>
      </c>
      <c r="AM57" s="5" t="e">
        <f t="shared" si="86"/>
        <v>#N/A</v>
      </c>
      <c r="AN57" s="5" t="e">
        <f t="shared" si="87"/>
        <v>#N/A</v>
      </c>
      <c r="AO57" s="5" t="e">
        <f t="shared" si="88"/>
        <v>#N/A</v>
      </c>
      <c r="AP57" s="5" t="e">
        <f t="shared" si="89"/>
        <v>#N/A</v>
      </c>
      <c r="AQ57" s="5" t="e">
        <f t="shared" si="90"/>
        <v>#N/A</v>
      </c>
      <c r="AR57" s="5" t="e">
        <f t="shared" si="91"/>
        <v>#N/A</v>
      </c>
      <c r="AS57" s="5" t="e">
        <f t="shared" si="92"/>
        <v>#N/A</v>
      </c>
      <c r="AT57" s="5" t="e">
        <f t="shared" si="93"/>
        <v>#N/A</v>
      </c>
      <c r="AU57" s="5" t="e">
        <f t="shared" si="94"/>
        <v>#N/A</v>
      </c>
      <c r="AV57" s="5" t="e">
        <f t="shared" si="95"/>
        <v>#N/A</v>
      </c>
      <c r="AW57" s="5" t="e">
        <f t="shared" si="96"/>
        <v>#N/A</v>
      </c>
      <c r="AX57" s="5" t="e">
        <f t="shared" si="97"/>
        <v>#N/A</v>
      </c>
      <c r="AY57" s="5" t="e">
        <f t="shared" si="98"/>
        <v>#N/A</v>
      </c>
      <c r="AZ57" s="5" t="e">
        <f t="shared" si="99"/>
        <v>#N/A</v>
      </c>
      <c r="BA57" s="5" t="e">
        <f t="shared" si="100"/>
        <v>#N/A</v>
      </c>
      <c r="BB57" s="5" t="e">
        <f t="shared" si="101"/>
        <v>#N/A</v>
      </c>
      <c r="BC57" s="5" t="e">
        <f t="shared" si="102"/>
        <v>#N/A</v>
      </c>
      <c r="BD57" s="5" t="e">
        <f t="shared" si="103"/>
        <v>#N/A</v>
      </c>
      <c r="BE57" s="5" t="e">
        <f t="shared" si="104"/>
        <v>#N/A</v>
      </c>
      <c r="BF57" s="5" t="e">
        <f t="shared" si="105"/>
        <v>#N/A</v>
      </c>
      <c r="BG57" s="5" t="e">
        <f t="shared" si="106"/>
        <v>#N/A</v>
      </c>
      <c r="BH57" s="5" t="e">
        <f t="shared" si="107"/>
        <v>#N/A</v>
      </c>
      <c r="BI57" s="5" t="e">
        <f t="shared" si="108"/>
        <v>#N/A</v>
      </c>
      <c r="BJ57" s="8" t="e">
        <f t="shared" si="109"/>
        <v>#N/A</v>
      </c>
      <c r="BK57" s="8" t="e">
        <f t="shared" si="110"/>
        <v>#N/A</v>
      </c>
      <c r="BL57" s="8" t="e">
        <f t="shared" si="111"/>
        <v>#N/A</v>
      </c>
      <c r="BM57" s="8" t="e">
        <f t="shared" si="112"/>
        <v>#N/A</v>
      </c>
      <c r="BN57" s="8" t="e">
        <f t="shared" si="113"/>
        <v>#N/A</v>
      </c>
    </row>
    <row r="58" spans="1:66" x14ac:dyDescent="0.25">
      <c r="A58" t="s">
        <v>141</v>
      </c>
      <c r="B58" t="s">
        <v>240</v>
      </c>
      <c r="C58" t="s">
        <v>143</v>
      </c>
      <c r="D58" s="7" t="s">
        <v>505</v>
      </c>
      <c r="E58">
        <f>VLOOKUP(A58,home!$A$2:$E$405,3,FALSE)</f>
        <v>1.3167</v>
      </c>
      <c r="F58">
        <f>VLOOKUP(B58,home!$B$2:$E$405,3,FALSE)</f>
        <v>1.3502000000000001</v>
      </c>
      <c r="G58">
        <f>VLOOKUP(C58,away!$B$2:$E$405,4,FALSE)</f>
        <v>0.80169999999999997</v>
      </c>
      <c r="H58">
        <f>VLOOKUP(A58,away!$A$2:$E$405,3,FALSE)</f>
        <v>1.0889</v>
      </c>
      <c r="I58">
        <f>VLOOKUP(C58,away!$B$2:$E$405,3,FALSE)</f>
        <v>0.71430000000000005</v>
      </c>
      <c r="J58">
        <f>VLOOKUP(B58,home!$B$2:$E$405,4,FALSE)</f>
        <v>1.3774999999999999</v>
      </c>
      <c r="K58" s="3">
        <f t="shared" si="58"/>
        <v>1.4252689461779999</v>
      </c>
      <c r="L58" s="3">
        <f t="shared" si="59"/>
        <v>1.0714212494249999</v>
      </c>
      <c r="M58" s="5">
        <f t="shared" si="60"/>
        <v>8.2357134022308556E-2</v>
      </c>
      <c r="N58" s="5">
        <f t="shared" si="61"/>
        <v>0.11738106561821603</v>
      </c>
      <c r="O58" s="5">
        <f t="shared" si="62"/>
        <v>8.8239183433244009E-2</v>
      </c>
      <c r="P58" s="5">
        <f t="shared" si="63"/>
        <v>0.12576456798350694</v>
      </c>
      <c r="Q58" s="5">
        <f t="shared" si="64"/>
        <v>8.3649793847462725E-2</v>
      </c>
      <c r="R58" s="5">
        <f t="shared" si="65"/>
        <v>4.7270668081144017E-2</v>
      </c>
      <c r="S58" s="5">
        <f t="shared" si="66"/>
        <v>4.8012618299083126E-2</v>
      </c>
      <c r="T58" s="5">
        <f t="shared" si="67"/>
        <v>8.9624166638192199E-2</v>
      </c>
      <c r="U58" s="5">
        <f t="shared" si="68"/>
        <v>6.7373415281142143E-2</v>
      </c>
      <c r="V58" s="5">
        <f t="shared" si="69"/>
        <v>8.1464793141128537E-3</v>
      </c>
      <c r="W58" s="5">
        <f t="shared" si="70"/>
        <v>3.9741151174993376E-2</v>
      </c>
      <c r="X58" s="5">
        <f t="shared" si="71"/>
        <v>4.2579513845499212E-2</v>
      </c>
      <c r="Y58" s="5">
        <f t="shared" si="72"/>
        <v>2.2810297962126917E-2</v>
      </c>
      <c r="Z58" s="5">
        <f t="shared" si="73"/>
        <v>1.6882266085551267E-2</v>
      </c>
      <c r="AA58" s="5">
        <f t="shared" si="74"/>
        <v>2.4061769592850241E-2</v>
      </c>
      <c r="AB58" s="5">
        <f t="shared" si="75"/>
        <v>1.7147246495389758E-2</v>
      </c>
      <c r="AC58" s="5">
        <f t="shared" si="76"/>
        <v>7.7751191782643306E-4</v>
      </c>
      <c r="AD58" s="5">
        <f t="shared" si="77"/>
        <v>1.4160457163770859E-2</v>
      </c>
      <c r="AE58" s="5">
        <f t="shared" si="78"/>
        <v>1.5171814706836565E-2</v>
      </c>
      <c r="AF58" s="5">
        <f t="shared" si="79"/>
        <v>8.1277023346217094E-3</v>
      </c>
      <c r="AG58" s="5">
        <f t="shared" si="80"/>
        <v>2.9027309967716275E-3</v>
      </c>
      <c r="AH58" s="5">
        <f t="shared" si="81"/>
        <v>4.5220046556266593E-3</v>
      </c>
      <c r="AI58" s="5">
        <f t="shared" si="82"/>
        <v>6.4450728101370187E-3</v>
      </c>
      <c r="AJ58" s="5">
        <f t="shared" si="83"/>
        <v>4.5929810660722357E-3</v>
      </c>
      <c r="AK58" s="5">
        <f t="shared" si="84"/>
        <v>2.1820777612854268E-3</v>
      </c>
      <c r="AL58" s="5">
        <f t="shared" si="85"/>
        <v>4.7492400802088139E-5</v>
      </c>
      <c r="AM58" s="5">
        <f t="shared" si="86"/>
        <v>4.0364919718412755E-3</v>
      </c>
      <c r="AN58" s="5">
        <f t="shared" si="87"/>
        <v>4.3247832717641611E-3</v>
      </c>
      <c r="AO58" s="5">
        <f t="shared" si="88"/>
        <v>2.3168323482629476E-3</v>
      </c>
      <c r="AP58" s="5">
        <f t="shared" si="89"/>
        <v>8.2743446976138153E-4</v>
      </c>
      <c r="AQ58" s="5">
        <f t="shared" si="90"/>
        <v>2.2163271835226288E-4</v>
      </c>
      <c r="AR58" s="5">
        <f t="shared" si="91"/>
        <v>9.689943756074368E-4</v>
      </c>
      <c r="AS58" s="5">
        <f t="shared" si="92"/>
        <v>1.3810775925744204E-3</v>
      </c>
      <c r="AT58" s="5">
        <f t="shared" si="93"/>
        <v>9.84203502479297E-4</v>
      </c>
      <c r="AU58" s="5">
        <f t="shared" si="94"/>
        <v>4.6758489626778796E-4</v>
      </c>
      <c r="AV58" s="5">
        <f t="shared" si="95"/>
        <v>1.6660855808808502E-4</v>
      </c>
      <c r="AW58" s="5">
        <f t="shared" si="96"/>
        <v>2.0145530196962599E-6</v>
      </c>
      <c r="AX58" s="5">
        <f t="shared" si="97"/>
        <v>9.5884777649369451E-4</v>
      </c>
      <c r="AY58" s="5">
        <f t="shared" si="98"/>
        <v>1.0273298826992572E-3</v>
      </c>
      <c r="AZ58" s="5">
        <f t="shared" si="99"/>
        <v>5.5035153324663828E-4</v>
      </c>
      <c r="BA58" s="5">
        <f t="shared" si="100"/>
        <v>1.9655277579135925E-4</v>
      </c>
      <c r="BB58" s="5">
        <f t="shared" si="101"/>
        <v>5.2647705154082491E-5</v>
      </c>
      <c r="BC58" s="5">
        <f t="shared" si="102"/>
        <v>1.1281574007109218E-5</v>
      </c>
      <c r="BD58" s="5">
        <f t="shared" si="103"/>
        <v>1.7303352743318619E-4</v>
      </c>
      <c r="BE58" s="5">
        <f t="shared" si="104"/>
        <v>2.4661931329815934E-4</v>
      </c>
      <c r="BF58" s="5">
        <f t="shared" si="105"/>
        <v>1.7574942438580482E-4</v>
      </c>
      <c r="BG58" s="5">
        <f t="shared" si="106"/>
        <v>8.3496732295248693E-5</v>
      </c>
      <c r="BH58" s="5">
        <f t="shared" si="107"/>
        <v>2.9751324911938947E-5</v>
      </c>
      <c r="BI58" s="5">
        <f t="shared" si="108"/>
        <v>8.4807279009276874E-6</v>
      </c>
      <c r="BJ58" s="8">
        <f t="shared" si="109"/>
        <v>0.45067288031586528</v>
      </c>
      <c r="BK58" s="8">
        <f t="shared" si="110"/>
        <v>0.26613313382033921</v>
      </c>
      <c r="BL58" s="8">
        <f t="shared" si="111"/>
        <v>0.26652001915213391</v>
      </c>
      <c r="BM58" s="8">
        <f t="shared" si="112"/>
        <v>0.45452057105832772</v>
      </c>
      <c r="BN58" s="8">
        <f t="shared" si="113"/>
        <v>0.54466241298588225</v>
      </c>
    </row>
    <row r="59" spans="1:66" x14ac:dyDescent="0.25">
      <c r="A59" t="s">
        <v>141</v>
      </c>
      <c r="B59" t="s">
        <v>146</v>
      </c>
      <c r="C59" t="s">
        <v>154</v>
      </c>
      <c r="D59" s="7" t="s">
        <v>505</v>
      </c>
      <c r="E59">
        <f>VLOOKUP(A59,home!$A$2:$E$405,3,FALSE)</f>
        <v>1.3167</v>
      </c>
      <c r="F59">
        <f>VLOOKUP(B59,home!$B$2:$E$405,3,FALSE)</f>
        <v>0.3377</v>
      </c>
      <c r="G59">
        <f>VLOOKUP(C59,away!$B$2:$E$405,4,FALSE)</f>
        <v>0.71730000000000005</v>
      </c>
      <c r="H59">
        <f>VLOOKUP(A59,away!$A$2:$E$405,3,FALSE)</f>
        <v>1.0889</v>
      </c>
      <c r="I59">
        <f>VLOOKUP(C59,away!$B$2:$E$405,3,FALSE)</f>
        <v>1.0204</v>
      </c>
      <c r="J59">
        <f>VLOOKUP(B59,home!$B$2:$E$405,4,FALSE)</f>
        <v>1.2605</v>
      </c>
      <c r="K59" s="3">
        <f t="shared" si="58"/>
        <v>0.31894715090699999</v>
      </c>
      <c r="L59" s="3">
        <f t="shared" si="59"/>
        <v>1.4005586423799998</v>
      </c>
      <c r="M59" s="5">
        <f t="shared" si="60"/>
        <v>0.1791546654750476</v>
      </c>
      <c r="N59" s="5">
        <f t="shared" si="61"/>
        <v>5.7140870124963113E-2</v>
      </c>
      <c r="O59" s="5">
        <f t="shared" si="62"/>
        <v>0.25091661505377566</v>
      </c>
      <c r="P59" s="5">
        <f t="shared" si="63"/>
        <v>8.0029139486630221E-2</v>
      </c>
      <c r="Q59" s="5">
        <f t="shared" si="64"/>
        <v>9.1124588633519476E-3</v>
      </c>
      <c r="R59" s="5">
        <f t="shared" si="65"/>
        <v>0.17571171686515058</v>
      </c>
      <c r="S59" s="5">
        <f t="shared" si="66"/>
        <v>8.9373379559888576E-3</v>
      </c>
      <c r="T59" s="5">
        <f t="shared" si="67"/>
        <v>1.2762533014399799E-2</v>
      </c>
      <c r="U59" s="5">
        <f t="shared" si="68"/>
        <v>5.6042751475117246E-2</v>
      </c>
      <c r="V59" s="5">
        <f t="shared" si="69"/>
        <v>4.435940333841539E-4</v>
      </c>
      <c r="W59" s="5">
        <f t="shared" si="70"/>
        <v>9.687975974077812E-4</v>
      </c>
      <c r="X59" s="5">
        <f t="shared" si="71"/>
        <v>1.3568578477664477E-3</v>
      </c>
      <c r="Y59" s="5">
        <f t="shared" si="72"/>
        <v>9.5017949258521242E-4</v>
      </c>
      <c r="Z59" s="5">
        <f t="shared" si="73"/>
        <v>8.2031521207638042E-2</v>
      </c>
      <c r="AA59" s="5">
        <f t="shared" si="74"/>
        <v>2.6163719973743303E-2</v>
      </c>
      <c r="AB59" s="5">
        <f t="shared" si="75"/>
        <v>4.172421971376997E-3</v>
      </c>
      <c r="AC59" s="5">
        <f t="shared" si="76"/>
        <v>1.2384707048726633E-5</v>
      </c>
      <c r="AD59" s="5">
        <f t="shared" si="77"/>
        <v>7.7248808374689659E-5</v>
      </c>
      <c r="AE59" s="5">
        <f t="shared" si="78"/>
        <v>1.0819148618272812E-4</v>
      </c>
      <c r="AF59" s="5">
        <f t="shared" si="79"/>
        <v>7.5764260502578115E-5</v>
      </c>
      <c r="AG59" s="5">
        <f t="shared" si="80"/>
        <v>3.5370763276805131E-5</v>
      </c>
      <c r="AH59" s="5">
        <f t="shared" si="81"/>
        <v>2.8722488993733912E-2</v>
      </c>
      <c r="AI59" s="5">
        <f t="shared" si="82"/>
        <v>9.1609560315090988E-3</v>
      </c>
      <c r="AJ59" s="5">
        <f t="shared" si="83"/>
        <v>1.4609304129170617E-3</v>
      </c>
      <c r="AK59" s="5">
        <f t="shared" si="84"/>
        <v>1.5531986429109467E-4</v>
      </c>
      <c r="AL59" s="5">
        <f t="shared" si="85"/>
        <v>2.2129202056234315E-7</v>
      </c>
      <c r="AM59" s="5">
        <f t="shared" si="86"/>
        <v>4.9276574684136195E-6</v>
      </c>
      <c r="AN59" s="5">
        <f t="shared" si="87"/>
        <v>6.9014732540750451E-6</v>
      </c>
      <c r="AO59" s="5">
        <f t="shared" si="88"/>
        <v>4.8329590055746132E-6</v>
      </c>
      <c r="AP59" s="5">
        <f t="shared" si="89"/>
        <v>2.2562808345085904E-6</v>
      </c>
      <c r="AQ59" s="5">
        <f t="shared" si="90"/>
        <v>7.9001340560184082E-7</v>
      </c>
      <c r="AR59" s="5">
        <f t="shared" si="91"/>
        <v>8.0455060381677008E-3</v>
      </c>
      <c r="AS59" s="5">
        <f t="shared" si="92"/>
        <v>2.5660912284786539E-3</v>
      </c>
      <c r="AT59" s="5">
        <f t="shared" si="93"/>
        <v>4.09223743145355E-4</v>
      </c>
      <c r="AU59" s="5">
        <f t="shared" si="94"/>
        <v>4.3506915653236325E-5</v>
      </c>
      <c r="AV59" s="5">
        <f t="shared" si="95"/>
        <v>3.4691016980877217E-6</v>
      </c>
      <c r="AW59" s="5">
        <f t="shared" si="96"/>
        <v>2.7458909028722525E-9</v>
      </c>
      <c r="AX59" s="5">
        <f t="shared" si="97"/>
        <v>2.6194371836602042E-7</v>
      </c>
      <c r="AY59" s="5">
        <f t="shared" si="98"/>
        <v>3.668675385746826E-7</v>
      </c>
      <c r="AZ59" s="5">
        <f t="shared" si="99"/>
        <v>2.5690975087972491E-7</v>
      </c>
      <c r="BA59" s="5">
        <f t="shared" si="100"/>
        <v>1.199390573020971E-7</v>
      </c>
      <c r="BB59" s="5">
        <f t="shared" si="101"/>
        <v>4.199542081584051E-8</v>
      </c>
      <c r="BC59" s="5">
        <f t="shared" si="102"/>
        <v>1.1763409912802088E-8</v>
      </c>
      <c r="BD59" s="5">
        <f t="shared" si="103"/>
        <v>1.8780338356793734E-3</v>
      </c>
      <c r="BE59" s="5">
        <f t="shared" si="104"/>
        <v>5.9899354119688118E-4</v>
      </c>
      <c r="BF59" s="5">
        <f t="shared" si="105"/>
        <v>9.5523641688219975E-5</v>
      </c>
      <c r="BG59" s="5">
        <f t="shared" si="106"/>
        <v>1.0155664453572965E-5</v>
      </c>
      <c r="BH59" s="5">
        <f t="shared" si="107"/>
        <v>8.0978006075864818E-7</v>
      </c>
      <c r="BI59" s="5">
        <f t="shared" si="108"/>
        <v>5.1655408648053691E-8</v>
      </c>
      <c r="BJ59" s="8">
        <f t="shared" si="109"/>
        <v>8.2609040061675132E-2</v>
      </c>
      <c r="BK59" s="8">
        <f t="shared" si="110"/>
        <v>0.26857770981765866</v>
      </c>
      <c r="BL59" s="8">
        <f t="shared" si="111"/>
        <v>0.56615828578724536</v>
      </c>
      <c r="BM59" s="8">
        <f t="shared" si="112"/>
        <v>0.24731072688365052</v>
      </c>
      <c r="BN59" s="8">
        <f t="shared" si="113"/>
        <v>0.7520654658689192</v>
      </c>
    </row>
    <row r="60" spans="1:66" x14ac:dyDescent="0.25">
      <c r="A60" t="s">
        <v>141</v>
      </c>
      <c r="B60" t="s">
        <v>148</v>
      </c>
      <c r="C60" t="s">
        <v>428</v>
      </c>
      <c r="D60" s="7" t="s">
        <v>505</v>
      </c>
      <c r="E60">
        <f>VLOOKUP(A60,home!$A$2:$E$405,3,FALSE)</f>
        <v>1.3167</v>
      </c>
      <c r="F60">
        <f>VLOOKUP(B60,home!$B$2:$E$405,3,FALSE)</f>
        <v>0.80169999999999997</v>
      </c>
      <c r="G60">
        <f>VLOOKUP(C60,away!$B$2:$E$405,4,FALSE)</f>
        <v>0.92820000000000003</v>
      </c>
      <c r="H60">
        <f>VLOOKUP(A60,away!$A$2:$E$405,3,FALSE)</f>
        <v>1.0889</v>
      </c>
      <c r="I60">
        <f>VLOOKUP(C60,away!$B$2:$E$405,3,FALSE)</f>
        <v>0.81630000000000003</v>
      </c>
      <c r="J60">
        <f>VLOOKUP(B60,home!$B$2:$E$405,4,FALSE)</f>
        <v>1.0204</v>
      </c>
      <c r="K60" s="3">
        <f t="shared" si="58"/>
        <v>0.97980642559799991</v>
      </c>
      <c r="L60" s="3">
        <f t="shared" si="59"/>
        <v>0.90700199902800005</v>
      </c>
      <c r="M60" s="5">
        <f t="shared" si="60"/>
        <v>0.15155473614067366</v>
      </c>
      <c r="N60" s="5">
        <f t="shared" si="61"/>
        <v>0.14849430430044147</v>
      </c>
      <c r="O60" s="5">
        <f t="shared" si="62"/>
        <v>0.13746044864175211</v>
      </c>
      <c r="P60" s="5">
        <f t="shared" si="63"/>
        <v>0.13468463084477256</v>
      </c>
      <c r="Q60" s="5">
        <f t="shared" si="64"/>
        <v>7.2747836759138637E-2</v>
      </c>
      <c r="R60" s="5">
        <f t="shared" si="65"/>
        <v>6.2338450852677453E-2</v>
      </c>
      <c r="S60" s="5">
        <f t="shared" si="66"/>
        <v>2.9923099481620773E-2</v>
      </c>
      <c r="T60" s="5">
        <f t="shared" si="67"/>
        <v>6.5982433365501358E-2</v>
      </c>
      <c r="U60" s="5">
        <f t="shared" si="68"/>
        <v>6.1079614707278476E-2</v>
      </c>
      <c r="V60" s="5">
        <f t="shared" si="69"/>
        <v>2.9546945729470972E-3</v>
      </c>
      <c r="W60" s="5">
        <f t="shared" si="70"/>
        <v>2.3759599301652806E-2</v>
      </c>
      <c r="X60" s="5">
        <f t="shared" si="71"/>
        <v>2.1550004062703368E-2</v>
      </c>
      <c r="Y60" s="5">
        <f t="shared" si="72"/>
        <v>9.7729483819667395E-3</v>
      </c>
      <c r="Z60" s="5">
        <f t="shared" si="73"/>
        <v>1.8847033179895726E-2</v>
      </c>
      <c r="AA60" s="5">
        <f t="shared" si="74"/>
        <v>1.8466444213120537E-2</v>
      </c>
      <c r="AB60" s="5">
        <f t="shared" si="75"/>
        <v>9.046770348981251E-3</v>
      </c>
      <c r="AC60" s="5">
        <f t="shared" si="76"/>
        <v>1.6411230273556581E-4</v>
      </c>
      <c r="AD60" s="5">
        <f t="shared" si="77"/>
        <v>5.8199520163482914E-3</v>
      </c>
      <c r="AE60" s="5">
        <f t="shared" si="78"/>
        <v>5.2787081130749392E-3</v>
      </c>
      <c r="AF60" s="5">
        <f t="shared" si="79"/>
        <v>2.3938994054221465E-3</v>
      </c>
      <c r="AG60" s="5">
        <f t="shared" si="80"/>
        <v>7.2375718206327581E-4</v>
      </c>
      <c r="AH60" s="5">
        <f t="shared" si="81"/>
        <v>4.2735741924781164E-3</v>
      </c>
      <c r="AI60" s="5">
        <f t="shared" si="82"/>
        <v>4.1872754540598417E-3</v>
      </c>
      <c r="AJ60" s="5">
        <f t="shared" si="83"/>
        <v>2.0513596978183079E-3</v>
      </c>
      <c r="AK60" s="5">
        <f t="shared" si="84"/>
        <v>6.6997847104504986E-4</v>
      </c>
      <c r="AL60" s="5">
        <f t="shared" si="85"/>
        <v>5.8337747730981608E-6</v>
      </c>
      <c r="AM60" s="5">
        <f t="shared" si="86"/>
        <v>1.1404852764580187E-3</v>
      </c>
      <c r="AN60" s="5">
        <f t="shared" si="87"/>
        <v>1.0344224256094241E-3</v>
      </c>
      <c r="AO60" s="5">
        <f t="shared" si="88"/>
        <v>4.6911160393357028E-4</v>
      </c>
      <c r="AP60" s="5">
        <f t="shared" si="89"/>
        <v>1.4182838751165987E-4</v>
      </c>
      <c r="AQ60" s="5">
        <f t="shared" si="90"/>
        <v>3.2159657747998328E-5</v>
      </c>
      <c r="AR60" s="5">
        <f t="shared" si="91"/>
        <v>7.7522806711442479E-4</v>
      </c>
      <c r="AS60" s="5">
        <f t="shared" si="92"/>
        <v>7.5957344146263081E-4</v>
      </c>
      <c r="AT60" s="5">
        <f t="shared" si="93"/>
        <v>3.7211746932933596E-4</v>
      </c>
      <c r="AU60" s="5">
        <f t="shared" si="94"/>
        <v>1.2153436250871669E-4</v>
      </c>
      <c r="AV60" s="5">
        <f t="shared" si="95"/>
        <v>2.9770037329249312E-5</v>
      </c>
      <c r="AW60" s="5">
        <f t="shared" si="96"/>
        <v>1.4401100621658566E-7</v>
      </c>
      <c r="AX60" s="5">
        <f t="shared" si="97"/>
        <v>1.8624246702891295E-4</v>
      </c>
      <c r="AY60" s="5">
        <f t="shared" si="98"/>
        <v>1.6892228989913042E-4</v>
      </c>
      <c r="AZ60" s="5">
        <f t="shared" si="99"/>
        <v>7.6606427309449318E-5</v>
      </c>
      <c r="BA60" s="5">
        <f t="shared" si="100"/>
        <v>2.3160727569354568E-5</v>
      </c>
      <c r="BB60" s="5">
        <f t="shared" si="101"/>
        <v>5.2517065510868757E-6</v>
      </c>
      <c r="BC60" s="5">
        <f t="shared" si="102"/>
        <v>9.5266166802884833E-7</v>
      </c>
      <c r="BD60" s="5">
        <f t="shared" si="103"/>
        <v>1.1718890109589925E-4</v>
      </c>
      <c r="BE60" s="5">
        <f t="shared" si="104"/>
        <v>1.1482243830253057E-4</v>
      </c>
      <c r="BF60" s="5">
        <f t="shared" si="105"/>
        <v>5.6251881425824676E-5</v>
      </c>
      <c r="BG60" s="5">
        <f t="shared" si="106"/>
        <v>1.8371984957666603E-5</v>
      </c>
      <c r="BH60" s="5">
        <f t="shared" si="107"/>
        <v>4.5002472281278828E-6</v>
      </c>
      <c r="BI60" s="5">
        <f t="shared" si="108"/>
        <v>8.818742301798578E-7</v>
      </c>
      <c r="BJ60" s="8">
        <f t="shared" si="109"/>
        <v>0.35980258651959968</v>
      </c>
      <c r="BK60" s="8">
        <f t="shared" si="110"/>
        <v>0.31945602940742185</v>
      </c>
      <c r="BL60" s="8">
        <f t="shared" si="111"/>
        <v>0.30194415728419588</v>
      </c>
      <c r="BM60" s="8">
        <f t="shared" si="112"/>
        <v>0.29260062057276437</v>
      </c>
      <c r="BN60" s="8">
        <f t="shared" si="113"/>
        <v>0.70728040753945587</v>
      </c>
    </row>
    <row r="61" spans="1:66" x14ac:dyDescent="0.25">
      <c r="A61" t="s">
        <v>141</v>
      </c>
      <c r="B61" t="s">
        <v>500</v>
      </c>
      <c r="C61" t="s">
        <v>427</v>
      </c>
      <c r="D61" s="7" t="s">
        <v>505</v>
      </c>
      <c r="E61">
        <f>VLOOKUP(A61,home!$A$2:$E$405,3,FALSE)</f>
        <v>1.3167</v>
      </c>
      <c r="F61" t="e">
        <f>VLOOKUP(B61,home!$B$2:$E$405,3,FALSE)</f>
        <v>#N/A</v>
      </c>
      <c r="G61">
        <f>VLOOKUP(C61,away!$B$2:$E$405,4,FALSE)</f>
        <v>1.1392</v>
      </c>
      <c r="H61">
        <f>VLOOKUP(A61,away!$A$2:$E$405,3,FALSE)</f>
        <v>1.0889</v>
      </c>
      <c r="I61">
        <f>VLOOKUP(C61,away!$B$2:$E$405,3,FALSE)</f>
        <v>1.2244999999999999</v>
      </c>
      <c r="J61" t="e">
        <f>VLOOKUP(B61,home!$B$2:$E$405,4,FALSE)</f>
        <v>#N/A</v>
      </c>
      <c r="K61" s="3" t="e">
        <f t="shared" si="58"/>
        <v>#N/A</v>
      </c>
      <c r="L61" s="3" t="e">
        <f t="shared" si="59"/>
        <v>#N/A</v>
      </c>
      <c r="M61" s="5" t="e">
        <f t="shared" si="60"/>
        <v>#N/A</v>
      </c>
      <c r="N61" s="5" t="e">
        <f t="shared" si="61"/>
        <v>#N/A</v>
      </c>
      <c r="O61" s="5" t="e">
        <f t="shared" si="62"/>
        <v>#N/A</v>
      </c>
      <c r="P61" s="5" t="e">
        <f t="shared" si="63"/>
        <v>#N/A</v>
      </c>
      <c r="Q61" s="5" t="e">
        <f t="shared" si="64"/>
        <v>#N/A</v>
      </c>
      <c r="R61" s="5" t="e">
        <f t="shared" si="65"/>
        <v>#N/A</v>
      </c>
      <c r="S61" s="5" t="e">
        <f t="shared" si="66"/>
        <v>#N/A</v>
      </c>
      <c r="T61" s="5" t="e">
        <f t="shared" si="67"/>
        <v>#N/A</v>
      </c>
      <c r="U61" s="5" t="e">
        <f t="shared" si="68"/>
        <v>#N/A</v>
      </c>
      <c r="V61" s="5" t="e">
        <f t="shared" si="69"/>
        <v>#N/A</v>
      </c>
      <c r="W61" s="5" t="e">
        <f t="shared" si="70"/>
        <v>#N/A</v>
      </c>
      <c r="X61" s="5" t="e">
        <f t="shared" si="71"/>
        <v>#N/A</v>
      </c>
      <c r="Y61" s="5" t="e">
        <f t="shared" si="72"/>
        <v>#N/A</v>
      </c>
      <c r="Z61" s="5" t="e">
        <f t="shared" si="73"/>
        <v>#N/A</v>
      </c>
      <c r="AA61" s="5" t="e">
        <f t="shared" si="74"/>
        <v>#N/A</v>
      </c>
      <c r="AB61" s="5" t="e">
        <f t="shared" si="75"/>
        <v>#N/A</v>
      </c>
      <c r="AC61" s="5" t="e">
        <f t="shared" si="76"/>
        <v>#N/A</v>
      </c>
      <c r="AD61" s="5" t="e">
        <f t="shared" si="77"/>
        <v>#N/A</v>
      </c>
      <c r="AE61" s="5" t="e">
        <f t="shared" si="78"/>
        <v>#N/A</v>
      </c>
      <c r="AF61" s="5" t="e">
        <f t="shared" si="79"/>
        <v>#N/A</v>
      </c>
      <c r="AG61" s="5" t="e">
        <f t="shared" si="80"/>
        <v>#N/A</v>
      </c>
      <c r="AH61" s="5" t="e">
        <f t="shared" si="81"/>
        <v>#N/A</v>
      </c>
      <c r="AI61" s="5" t="e">
        <f t="shared" si="82"/>
        <v>#N/A</v>
      </c>
      <c r="AJ61" s="5" t="e">
        <f t="shared" si="83"/>
        <v>#N/A</v>
      </c>
      <c r="AK61" s="5" t="e">
        <f t="shared" si="84"/>
        <v>#N/A</v>
      </c>
      <c r="AL61" s="5" t="e">
        <f t="shared" si="85"/>
        <v>#N/A</v>
      </c>
      <c r="AM61" s="5" t="e">
        <f t="shared" si="86"/>
        <v>#N/A</v>
      </c>
      <c r="AN61" s="5" t="e">
        <f t="shared" si="87"/>
        <v>#N/A</v>
      </c>
      <c r="AO61" s="5" t="e">
        <f t="shared" si="88"/>
        <v>#N/A</v>
      </c>
      <c r="AP61" s="5" t="e">
        <f t="shared" si="89"/>
        <v>#N/A</v>
      </c>
      <c r="AQ61" s="5" t="e">
        <f t="shared" si="90"/>
        <v>#N/A</v>
      </c>
      <c r="AR61" s="5" t="e">
        <f t="shared" si="91"/>
        <v>#N/A</v>
      </c>
      <c r="AS61" s="5" t="e">
        <f t="shared" si="92"/>
        <v>#N/A</v>
      </c>
      <c r="AT61" s="5" t="e">
        <f t="shared" si="93"/>
        <v>#N/A</v>
      </c>
      <c r="AU61" s="5" t="e">
        <f t="shared" si="94"/>
        <v>#N/A</v>
      </c>
      <c r="AV61" s="5" t="e">
        <f t="shared" si="95"/>
        <v>#N/A</v>
      </c>
      <c r="AW61" s="5" t="e">
        <f t="shared" si="96"/>
        <v>#N/A</v>
      </c>
      <c r="AX61" s="5" t="e">
        <f t="shared" si="97"/>
        <v>#N/A</v>
      </c>
      <c r="AY61" s="5" t="e">
        <f t="shared" si="98"/>
        <v>#N/A</v>
      </c>
      <c r="AZ61" s="5" t="e">
        <f t="shared" si="99"/>
        <v>#N/A</v>
      </c>
      <c r="BA61" s="5" t="e">
        <f t="shared" si="100"/>
        <v>#N/A</v>
      </c>
      <c r="BB61" s="5" t="e">
        <f t="shared" si="101"/>
        <v>#N/A</v>
      </c>
      <c r="BC61" s="5" t="e">
        <f t="shared" si="102"/>
        <v>#N/A</v>
      </c>
      <c r="BD61" s="5" t="e">
        <f t="shared" si="103"/>
        <v>#N/A</v>
      </c>
      <c r="BE61" s="5" t="e">
        <f t="shared" si="104"/>
        <v>#N/A</v>
      </c>
      <c r="BF61" s="5" t="e">
        <f t="shared" si="105"/>
        <v>#N/A</v>
      </c>
      <c r="BG61" s="5" t="e">
        <f t="shared" si="106"/>
        <v>#N/A</v>
      </c>
      <c r="BH61" s="5" t="e">
        <f t="shared" si="107"/>
        <v>#N/A</v>
      </c>
      <c r="BI61" s="5" t="e">
        <f t="shared" si="108"/>
        <v>#N/A</v>
      </c>
      <c r="BJ61" s="8" t="e">
        <f t="shared" si="109"/>
        <v>#N/A</v>
      </c>
      <c r="BK61" s="8" t="e">
        <f t="shared" si="110"/>
        <v>#N/A</v>
      </c>
      <c r="BL61" s="8" t="e">
        <f t="shared" si="111"/>
        <v>#N/A</v>
      </c>
      <c r="BM61" s="8" t="e">
        <f t="shared" si="112"/>
        <v>#N/A</v>
      </c>
      <c r="BN61" s="8" t="e">
        <f t="shared" si="113"/>
        <v>#N/A</v>
      </c>
    </row>
    <row r="62" spans="1:66" x14ac:dyDescent="0.25">
      <c r="A62" t="s">
        <v>141</v>
      </c>
      <c r="B62" t="s">
        <v>501</v>
      </c>
      <c r="C62" t="s">
        <v>144</v>
      </c>
      <c r="D62" s="7" t="s">
        <v>505</v>
      </c>
      <c r="E62">
        <f>VLOOKUP(A62,home!$A$2:$E$405,3,FALSE)</f>
        <v>1.3167</v>
      </c>
      <c r="F62" t="e">
        <f>VLOOKUP(B62,home!$B$2:$E$405,3,FALSE)</f>
        <v>#N/A</v>
      </c>
      <c r="G62">
        <f>VLOOKUP(C62,away!$B$2:$E$405,4,FALSE)</f>
        <v>1.8386</v>
      </c>
      <c r="H62">
        <f>VLOOKUP(A62,away!$A$2:$E$405,3,FALSE)</f>
        <v>1.0889</v>
      </c>
      <c r="I62">
        <f>VLOOKUP(C62,away!$B$2:$E$405,3,FALSE)</f>
        <v>1.0504</v>
      </c>
      <c r="J62" t="e">
        <f>VLOOKUP(B62,home!$B$2:$E$405,4,FALSE)</f>
        <v>#N/A</v>
      </c>
      <c r="K62" s="3" t="e">
        <f t="shared" si="58"/>
        <v>#N/A</v>
      </c>
      <c r="L62" s="3" t="e">
        <f t="shared" si="59"/>
        <v>#N/A</v>
      </c>
      <c r="M62" s="5" t="e">
        <f t="shared" si="60"/>
        <v>#N/A</v>
      </c>
      <c r="N62" s="5" t="e">
        <f t="shared" si="61"/>
        <v>#N/A</v>
      </c>
      <c r="O62" s="5" t="e">
        <f t="shared" si="62"/>
        <v>#N/A</v>
      </c>
      <c r="P62" s="5" t="e">
        <f t="shared" si="63"/>
        <v>#N/A</v>
      </c>
      <c r="Q62" s="5" t="e">
        <f t="shared" si="64"/>
        <v>#N/A</v>
      </c>
      <c r="R62" s="5" t="e">
        <f t="shared" si="65"/>
        <v>#N/A</v>
      </c>
      <c r="S62" s="5" t="e">
        <f t="shared" si="66"/>
        <v>#N/A</v>
      </c>
      <c r="T62" s="5" t="e">
        <f t="shared" si="67"/>
        <v>#N/A</v>
      </c>
      <c r="U62" s="5" t="e">
        <f t="shared" si="68"/>
        <v>#N/A</v>
      </c>
      <c r="V62" s="5" t="e">
        <f t="shared" si="69"/>
        <v>#N/A</v>
      </c>
      <c r="W62" s="5" t="e">
        <f t="shared" si="70"/>
        <v>#N/A</v>
      </c>
      <c r="X62" s="5" t="e">
        <f t="shared" si="71"/>
        <v>#N/A</v>
      </c>
      <c r="Y62" s="5" t="e">
        <f t="shared" si="72"/>
        <v>#N/A</v>
      </c>
      <c r="Z62" s="5" t="e">
        <f t="shared" si="73"/>
        <v>#N/A</v>
      </c>
      <c r="AA62" s="5" t="e">
        <f t="shared" si="74"/>
        <v>#N/A</v>
      </c>
      <c r="AB62" s="5" t="e">
        <f t="shared" si="75"/>
        <v>#N/A</v>
      </c>
      <c r="AC62" s="5" t="e">
        <f t="shared" si="76"/>
        <v>#N/A</v>
      </c>
      <c r="AD62" s="5" t="e">
        <f t="shared" si="77"/>
        <v>#N/A</v>
      </c>
      <c r="AE62" s="5" t="e">
        <f t="shared" si="78"/>
        <v>#N/A</v>
      </c>
      <c r="AF62" s="5" t="e">
        <f t="shared" si="79"/>
        <v>#N/A</v>
      </c>
      <c r="AG62" s="5" t="e">
        <f t="shared" si="80"/>
        <v>#N/A</v>
      </c>
      <c r="AH62" s="5" t="e">
        <f t="shared" si="81"/>
        <v>#N/A</v>
      </c>
      <c r="AI62" s="5" t="e">
        <f t="shared" si="82"/>
        <v>#N/A</v>
      </c>
      <c r="AJ62" s="5" t="e">
        <f t="shared" si="83"/>
        <v>#N/A</v>
      </c>
      <c r="AK62" s="5" t="e">
        <f t="shared" si="84"/>
        <v>#N/A</v>
      </c>
      <c r="AL62" s="5" t="e">
        <f t="shared" si="85"/>
        <v>#N/A</v>
      </c>
      <c r="AM62" s="5" t="e">
        <f t="shared" si="86"/>
        <v>#N/A</v>
      </c>
      <c r="AN62" s="5" t="e">
        <f t="shared" si="87"/>
        <v>#N/A</v>
      </c>
      <c r="AO62" s="5" t="e">
        <f t="shared" si="88"/>
        <v>#N/A</v>
      </c>
      <c r="AP62" s="5" t="e">
        <f t="shared" si="89"/>
        <v>#N/A</v>
      </c>
      <c r="AQ62" s="5" t="e">
        <f t="shared" si="90"/>
        <v>#N/A</v>
      </c>
      <c r="AR62" s="5" t="e">
        <f t="shared" si="91"/>
        <v>#N/A</v>
      </c>
      <c r="AS62" s="5" t="e">
        <f t="shared" si="92"/>
        <v>#N/A</v>
      </c>
      <c r="AT62" s="5" t="e">
        <f t="shared" si="93"/>
        <v>#N/A</v>
      </c>
      <c r="AU62" s="5" t="e">
        <f t="shared" si="94"/>
        <v>#N/A</v>
      </c>
      <c r="AV62" s="5" t="e">
        <f t="shared" si="95"/>
        <v>#N/A</v>
      </c>
      <c r="AW62" s="5" t="e">
        <f t="shared" si="96"/>
        <v>#N/A</v>
      </c>
      <c r="AX62" s="5" t="e">
        <f t="shared" si="97"/>
        <v>#N/A</v>
      </c>
      <c r="AY62" s="5" t="e">
        <f t="shared" si="98"/>
        <v>#N/A</v>
      </c>
      <c r="AZ62" s="5" t="e">
        <f t="shared" si="99"/>
        <v>#N/A</v>
      </c>
      <c r="BA62" s="5" t="e">
        <f t="shared" si="100"/>
        <v>#N/A</v>
      </c>
      <c r="BB62" s="5" t="e">
        <f t="shared" si="101"/>
        <v>#N/A</v>
      </c>
      <c r="BC62" s="5" t="e">
        <f t="shared" si="102"/>
        <v>#N/A</v>
      </c>
      <c r="BD62" s="5" t="e">
        <f t="shared" si="103"/>
        <v>#N/A</v>
      </c>
      <c r="BE62" s="5" t="e">
        <f t="shared" si="104"/>
        <v>#N/A</v>
      </c>
      <c r="BF62" s="5" t="e">
        <f t="shared" si="105"/>
        <v>#N/A</v>
      </c>
      <c r="BG62" s="5" t="e">
        <f t="shared" si="106"/>
        <v>#N/A</v>
      </c>
      <c r="BH62" s="5" t="e">
        <f t="shared" si="107"/>
        <v>#N/A</v>
      </c>
      <c r="BI62" s="5" t="e">
        <f t="shared" si="108"/>
        <v>#N/A</v>
      </c>
      <c r="BJ62" s="8" t="e">
        <f t="shared" si="109"/>
        <v>#N/A</v>
      </c>
      <c r="BK62" s="8" t="e">
        <f t="shared" si="110"/>
        <v>#N/A</v>
      </c>
      <c r="BL62" s="8" t="e">
        <f t="shared" si="111"/>
        <v>#N/A</v>
      </c>
      <c r="BM62" s="8" t="e">
        <f t="shared" si="112"/>
        <v>#N/A</v>
      </c>
      <c r="BN62" s="8" t="e">
        <f t="shared" si="113"/>
        <v>#N/A</v>
      </c>
    </row>
    <row r="63" spans="1:66" x14ac:dyDescent="0.25">
      <c r="A63" t="s">
        <v>141</v>
      </c>
      <c r="B63" t="s">
        <v>467</v>
      </c>
      <c r="C63" t="s">
        <v>139</v>
      </c>
      <c r="D63" s="7" t="s">
        <v>505</v>
      </c>
      <c r="E63">
        <f>VLOOKUP(A63,home!$A$2:$E$405,3,FALSE)</f>
        <v>1.3167</v>
      </c>
      <c r="F63">
        <f>VLOOKUP(B63,home!$B$2:$E$405,3,FALSE)</f>
        <v>1.0548</v>
      </c>
      <c r="G63">
        <f>VLOOKUP(C63,away!$B$2:$E$405,4,FALSE)</f>
        <v>1.651</v>
      </c>
      <c r="H63">
        <f>VLOOKUP(A63,away!$A$2:$E$405,3,FALSE)</f>
        <v>1.0889</v>
      </c>
      <c r="I63">
        <f>VLOOKUP(C63,away!$B$2:$E$405,3,FALSE)</f>
        <v>0.54620000000000002</v>
      </c>
      <c r="J63">
        <f>VLOOKUP(B63,home!$B$2:$E$405,4,FALSE)</f>
        <v>1.2244999999999999</v>
      </c>
      <c r="K63" s="3">
        <f t="shared" si="58"/>
        <v>2.29299986916</v>
      </c>
      <c r="L63" s="3">
        <f t="shared" si="59"/>
        <v>0.72828016690999997</v>
      </c>
      <c r="M63" s="5">
        <f t="shared" si="60"/>
        <v>4.8738791005407636E-2</v>
      </c>
      <c r="N63" s="5">
        <f t="shared" si="61"/>
        <v>0.11175804139841629</v>
      </c>
      <c r="O63" s="5">
        <f t="shared" si="62"/>
        <v>3.549549484840988E-2</v>
      </c>
      <c r="P63" s="5">
        <f t="shared" si="63"/>
        <v>8.13911650431733E-2</v>
      </c>
      <c r="Q63" s="5">
        <f t="shared" si="64"/>
        <v>0.12813058715207326</v>
      </c>
      <c r="R63" s="5">
        <f t="shared" si="65"/>
        <v>1.2925332456376492E-2</v>
      </c>
      <c r="S63" s="5">
        <f t="shared" si="66"/>
        <v>3.3979719287405369E-2</v>
      </c>
      <c r="T63" s="5">
        <f t="shared" si="67"/>
        <v>9.3314965397388205E-2</v>
      </c>
      <c r="U63" s="5">
        <f t="shared" si="68"/>
        <v>2.9637785631320794E-2</v>
      </c>
      <c r="V63" s="5">
        <f t="shared" si="69"/>
        <v>6.3049230479249119E-3</v>
      </c>
      <c r="W63" s="5">
        <f t="shared" si="70"/>
        <v>9.7934473191699303E-2</v>
      </c>
      <c r="X63" s="5">
        <f t="shared" si="71"/>
        <v>7.1323734482293691E-2</v>
      </c>
      <c r="Y63" s="5">
        <f t="shared" si="72"/>
        <v>2.5971830626704676E-2</v>
      </c>
      <c r="Z63" s="5">
        <f t="shared" si="73"/>
        <v>3.1377544262323714E-3</v>
      </c>
      <c r="AA63" s="5">
        <f t="shared" si="74"/>
        <v>7.1948704888070382E-3</v>
      </c>
      <c r="AB63" s="5">
        <f t="shared" si="75"/>
        <v>8.2489185447288445E-3</v>
      </c>
      <c r="AC63" s="5">
        <f t="shared" si="76"/>
        <v>6.5805519304072831E-4</v>
      </c>
      <c r="AD63" s="5">
        <f t="shared" si="77"/>
        <v>5.6140933553705016E-2</v>
      </c>
      <c r="AE63" s="5">
        <f t="shared" si="78"/>
        <v>4.0886328458975503E-2</v>
      </c>
      <c r="AF63" s="5">
        <f t="shared" si="79"/>
        <v>1.4888351057219877E-2</v>
      </c>
      <c r="AG63" s="5">
        <f t="shared" si="80"/>
        <v>3.6142969309889235E-3</v>
      </c>
      <c r="AH63" s="5">
        <f t="shared" si="81"/>
        <v>5.7129107931477559E-4</v>
      </c>
      <c r="AI63" s="5">
        <f t="shared" si="82"/>
        <v>1.3099703701210555E-3</v>
      </c>
      <c r="AJ63" s="5">
        <f t="shared" si="83"/>
        <v>1.501880943645529E-3</v>
      </c>
      <c r="AK63" s="5">
        <f t="shared" si="84"/>
        <v>1.1479376024243651E-3</v>
      </c>
      <c r="AL63" s="5">
        <f t="shared" si="85"/>
        <v>4.3956674114753985E-5</v>
      </c>
      <c r="AM63" s="5">
        <f t="shared" si="86"/>
        <v>2.5746230658633153E-2</v>
      </c>
      <c r="AN63" s="5">
        <f t="shared" si="87"/>
        <v>1.8750469161372709E-2</v>
      </c>
      <c r="AO63" s="5">
        <f t="shared" si="88"/>
        <v>6.8277974052426606E-3</v>
      </c>
      <c r="AP63" s="5">
        <f t="shared" si="89"/>
        <v>1.657516477972597E-3</v>
      </c>
      <c r="AQ63" s="5">
        <f t="shared" si="90"/>
        <v>3.0178409430848949E-4</v>
      </c>
      <c r="AR63" s="5">
        <f t="shared" si="91"/>
        <v>8.3211992519511768E-5</v>
      </c>
      <c r="AS63" s="5">
        <f t="shared" si="92"/>
        <v>1.9080508795978336E-4</v>
      </c>
      <c r="AT63" s="5">
        <f t="shared" si="93"/>
        <v>2.1875802086342285E-4</v>
      </c>
      <c r="AU63" s="5">
        <f t="shared" si="94"/>
        <v>1.6720403773917637E-4</v>
      </c>
      <c r="AV63" s="5">
        <f t="shared" si="95"/>
        <v>9.5849709164738797E-5</v>
      </c>
      <c r="AW63" s="5">
        <f t="shared" si="96"/>
        <v>2.0390357362292879E-6</v>
      </c>
      <c r="AX63" s="5">
        <f t="shared" si="97"/>
        <v>9.8393505886014976E-3</v>
      </c>
      <c r="AY63" s="5">
        <f t="shared" si="98"/>
        <v>7.165803888952705E-3</v>
      </c>
      <c r="AZ63" s="5">
        <f t="shared" si="99"/>
        <v>2.6093564261454008E-3</v>
      </c>
      <c r="BA63" s="5">
        <f t="shared" si="100"/>
        <v>6.3344751118695137E-4</v>
      </c>
      <c r="BB63" s="5">
        <f t="shared" si="101"/>
        <v>1.1533181479398923E-4</v>
      </c>
      <c r="BC63" s="5">
        <f t="shared" si="102"/>
        <v>1.6798774665639938E-5</v>
      </c>
      <c r="BD63" s="5">
        <f t="shared" si="103"/>
        <v>1.0100273966837281E-5</v>
      </c>
      <c r="BE63" s="5">
        <f t="shared" si="104"/>
        <v>2.3159926884438033E-5</v>
      </c>
      <c r="BF63" s="5">
        <f t="shared" si="105"/>
        <v>2.65528546578858E-5</v>
      </c>
      <c r="BG63" s="5">
        <f t="shared" si="106"/>
        <v>2.0295230752118878E-5</v>
      </c>
      <c r="BH63" s="5">
        <f t="shared" si="107"/>
        <v>1.1634240364795149E-5</v>
      </c>
      <c r="BI63" s="5">
        <f t="shared" si="108"/>
        <v>5.3354623268502499E-6</v>
      </c>
      <c r="BJ63" s="8">
        <f t="shared" si="109"/>
        <v>0.71762742905134047</v>
      </c>
      <c r="BK63" s="8">
        <f t="shared" si="110"/>
        <v>0.17828241414001941</v>
      </c>
      <c r="BL63" s="8">
        <f t="shared" si="111"/>
        <v>9.8886388802348318E-2</v>
      </c>
      <c r="BM63" s="8">
        <f t="shared" si="112"/>
        <v>0.5723308096628672</v>
      </c>
      <c r="BN63" s="8">
        <f t="shared" si="113"/>
        <v>0.41843941190385686</v>
      </c>
    </row>
    <row r="64" spans="1:66" x14ac:dyDescent="0.25">
      <c r="A64" t="s">
        <v>141</v>
      </c>
      <c r="B64" t="s">
        <v>157</v>
      </c>
      <c r="C64" t="s">
        <v>147</v>
      </c>
      <c r="D64" s="7" t="s">
        <v>505</v>
      </c>
      <c r="E64">
        <f>VLOOKUP(A64,home!$A$2:$E$405,3,FALSE)</f>
        <v>1.3167</v>
      </c>
      <c r="F64">
        <f>VLOOKUP(B64,home!$B$2:$E$405,3,FALSE)</f>
        <v>0.97040000000000004</v>
      </c>
      <c r="G64">
        <f>VLOOKUP(C64,away!$B$2:$E$405,4,FALSE)</f>
        <v>1.0548</v>
      </c>
      <c r="H64">
        <f>VLOOKUP(A64,away!$A$2:$E$405,3,FALSE)</f>
        <v>1.0889</v>
      </c>
      <c r="I64">
        <f>VLOOKUP(C64,away!$B$2:$E$405,3,FALSE)</f>
        <v>0.96940000000000004</v>
      </c>
      <c r="J64">
        <f>VLOOKUP(B64,home!$B$2:$E$405,4,FALSE)</f>
        <v>1.1224000000000001</v>
      </c>
      <c r="K64" s="3">
        <f t="shared" si="58"/>
        <v>1.347745047264</v>
      </c>
      <c r="L64" s="3">
        <f t="shared" si="59"/>
        <v>1.184782610384</v>
      </c>
      <c r="M64" s="5">
        <f t="shared" si="60"/>
        <v>7.9457923812627507E-2</v>
      </c>
      <c r="N64" s="5">
        <f t="shared" si="61"/>
        <v>0.10708902328434897</v>
      </c>
      <c r="O64" s="5">
        <f t="shared" si="62"/>
        <v>9.4140366390417798E-2</v>
      </c>
      <c r="P64" s="5">
        <f t="shared" si="63"/>
        <v>0.12687721255030393</v>
      </c>
      <c r="Q64" s="5">
        <f t="shared" si="64"/>
        <v>7.2164350373910266E-2</v>
      </c>
      <c r="R64" s="5">
        <f t="shared" si="65"/>
        <v>5.5767934517272702E-2</v>
      </c>
      <c r="S64" s="5">
        <f t="shared" si="66"/>
        <v>5.0648904137288599E-2</v>
      </c>
      <c r="T64" s="5">
        <f t="shared" si="67"/>
        <v>8.5499067412666982E-2</v>
      </c>
      <c r="U64" s="5">
        <f t="shared" si="68"/>
        <v>7.5160957541797357E-2</v>
      </c>
      <c r="V64" s="5">
        <f t="shared" si="69"/>
        <v>8.9861561207057617E-3</v>
      </c>
      <c r="W64" s="5">
        <f t="shared" si="70"/>
        <v>3.2419715268487179E-2</v>
      </c>
      <c r="X64" s="5">
        <f t="shared" si="71"/>
        <v>3.8410314883704257E-2</v>
      </c>
      <c r="Y64" s="5">
        <f t="shared" si="72"/>
        <v>2.2753936566793274E-2</v>
      </c>
      <c r="Z64" s="5">
        <f t="shared" si="73"/>
        <v>2.2024293011032779E-2</v>
      </c>
      <c r="AA64" s="5">
        <f t="shared" si="74"/>
        <v>2.9683131825110558E-2</v>
      </c>
      <c r="AB64" s="5">
        <f t="shared" si="75"/>
        <v>2.0002646952288591E-2</v>
      </c>
      <c r="AC64" s="5">
        <f t="shared" si="76"/>
        <v>8.968098974823451E-4</v>
      </c>
      <c r="AD64" s="5">
        <f t="shared" si="77"/>
        <v>1.0923377671703167E-2</v>
      </c>
      <c r="AE64" s="5">
        <f t="shared" si="78"/>
        <v>1.2941827912090777E-2</v>
      </c>
      <c r="AF64" s="5">
        <f t="shared" si="79"/>
        <v>7.6666263284137139E-3</v>
      </c>
      <c r="AG64" s="5">
        <f t="shared" si="80"/>
        <v>3.0277618514055675E-3</v>
      </c>
      <c r="AH64" s="5">
        <f t="shared" si="81"/>
        <v>6.5234998413683755E-3</v>
      </c>
      <c r="AI64" s="5">
        <f t="shared" si="82"/>
        <v>8.7920146020317169E-3</v>
      </c>
      <c r="AJ64" s="5">
        <f t="shared" si="83"/>
        <v>5.9246970676805084E-3</v>
      </c>
      <c r="AK64" s="5">
        <f t="shared" si="84"/>
        <v>2.661660376501983E-3</v>
      </c>
      <c r="AL64" s="5">
        <f t="shared" si="85"/>
        <v>5.7280499927686786E-5</v>
      </c>
      <c r="AM64" s="5">
        <f t="shared" si="86"/>
        <v>2.9443856312864223E-3</v>
      </c>
      <c r="AN64" s="5">
        <f t="shared" si="87"/>
        <v>3.4884568942126692E-3</v>
      </c>
      <c r="AO64" s="5">
        <f t="shared" si="88"/>
        <v>2.0665315326686743E-3</v>
      </c>
      <c r="AP64" s="5">
        <f t="shared" si="89"/>
        <v>8.1613020790534678E-4</v>
      </c>
      <c r="AQ64" s="5">
        <f t="shared" si="90"/>
        <v>2.4173421953383332E-4</v>
      </c>
      <c r="AR64" s="5">
        <f t="shared" si="91"/>
        <v>1.5457858341792064E-3</v>
      </c>
      <c r="AS64" s="5">
        <f t="shared" si="92"/>
        <v>2.0833252021458764E-3</v>
      </c>
      <c r="AT64" s="5">
        <f t="shared" si="93"/>
        <v>1.4038956115161884E-3</v>
      </c>
      <c r="AU64" s="5">
        <f t="shared" si="94"/>
        <v>6.306977857655358E-4</v>
      </c>
      <c r="AV64" s="5">
        <f t="shared" si="95"/>
        <v>2.1250495427146802E-4</v>
      </c>
      <c r="AW64" s="5">
        <f t="shared" si="96"/>
        <v>2.5406843632146502E-6</v>
      </c>
      <c r="AX64" s="5">
        <f t="shared" si="97"/>
        <v>6.6138019196692558E-4</v>
      </c>
      <c r="AY64" s="5">
        <f t="shared" si="98"/>
        <v>7.8359175029484517E-4</v>
      </c>
      <c r="AZ64" s="5">
        <f t="shared" si="99"/>
        <v>4.6419293969484715E-4</v>
      </c>
      <c r="BA64" s="5">
        <f t="shared" si="100"/>
        <v>1.8332257427116125E-4</v>
      </c>
      <c r="BB64" s="5">
        <f t="shared" si="101"/>
        <v>5.4299349521825284E-5</v>
      </c>
      <c r="BC64" s="5">
        <f t="shared" si="102"/>
        <v>1.286658501372427E-5</v>
      </c>
      <c r="BD64" s="5">
        <f t="shared" si="103"/>
        <v>3.0523669595224165E-4</v>
      </c>
      <c r="BE64" s="5">
        <f t="shared" si="104"/>
        <v>4.1138124521286114E-4</v>
      </c>
      <c r="BF64" s="5">
        <f t="shared" si="105"/>
        <v>2.772185178864654E-4</v>
      </c>
      <c r="BG64" s="5">
        <f t="shared" si="106"/>
        <v>1.2453996149711677E-4</v>
      </c>
      <c r="BH64" s="5">
        <f t="shared" si="107"/>
        <v>4.1962029073547093E-5</v>
      </c>
      <c r="BI64" s="5">
        <f t="shared" si="108"/>
        <v>1.1310823371404218E-5</v>
      </c>
      <c r="BJ64" s="8">
        <f t="shared" si="109"/>
        <v>0.40461289342989437</v>
      </c>
      <c r="BK64" s="8">
        <f t="shared" si="110"/>
        <v>0.26770787876863072</v>
      </c>
      <c r="BL64" s="8">
        <f t="shared" si="111"/>
        <v>0.30570476777534145</v>
      </c>
      <c r="BM64" s="8">
        <f t="shared" si="112"/>
        <v>0.46377197099008655</v>
      </c>
      <c r="BN64" s="8">
        <f t="shared" si="113"/>
        <v>0.53549681092888124</v>
      </c>
    </row>
    <row r="65" spans="1:66" x14ac:dyDescent="0.25">
      <c r="A65" t="s">
        <v>141</v>
      </c>
      <c r="B65" t="s">
        <v>145</v>
      </c>
      <c r="C65" t="s">
        <v>153</v>
      </c>
      <c r="D65" s="7" t="s">
        <v>505</v>
      </c>
      <c r="E65">
        <f>VLOOKUP(A65,home!$A$2:$E$405,3,FALSE)</f>
        <v>1.3167</v>
      </c>
      <c r="F65">
        <f>VLOOKUP(B65,home!$B$2:$E$405,3,FALSE)</f>
        <v>1.3080000000000001</v>
      </c>
      <c r="G65">
        <f>VLOOKUP(C65,away!$B$2:$E$405,4,FALSE)</f>
        <v>0.92820000000000003</v>
      </c>
      <c r="H65">
        <f>VLOOKUP(A65,away!$A$2:$E$405,3,FALSE)</f>
        <v>1.0889</v>
      </c>
      <c r="I65">
        <f>VLOOKUP(C65,away!$B$2:$E$405,3,FALSE)</f>
        <v>1.1735</v>
      </c>
      <c r="J65">
        <f>VLOOKUP(B65,home!$B$2:$E$405,4,FALSE)</f>
        <v>0.86729999999999996</v>
      </c>
      <c r="K65" s="3">
        <f t="shared" si="58"/>
        <v>1.59858650952</v>
      </c>
      <c r="L65" s="3">
        <f t="shared" si="59"/>
        <v>1.1082568852949999</v>
      </c>
      <c r="M65" s="5">
        <f t="shared" si="60"/>
        <v>6.6747168984728961E-2</v>
      </c>
      <c r="N65" s="5">
        <f t="shared" si="61"/>
        <v>0.10670112388763948</v>
      </c>
      <c r="O65" s="5">
        <f t="shared" si="62"/>
        <v>7.3973009601274717E-2</v>
      </c>
      <c r="P65" s="5">
        <f t="shared" si="63"/>
        <v>0.11825225521719124</v>
      </c>
      <c r="Q65" s="5">
        <f t="shared" si="64"/>
        <v>8.5285488598701359E-2</v>
      </c>
      <c r="R65" s="5">
        <f t="shared" si="65"/>
        <v>4.0990548608302931E-2</v>
      </c>
      <c r="S65" s="5">
        <f t="shared" si="66"/>
        <v>5.237523956690595E-2</v>
      </c>
      <c r="T65" s="5">
        <f t="shared" si="67"/>
        <v>9.4518229955258978E-2</v>
      </c>
      <c r="U65" s="5">
        <f t="shared" si="68"/>
        <v>6.5526938023056883E-2</v>
      </c>
      <c r="V65" s="5">
        <f t="shared" si="69"/>
        <v>1.0310033936078156E-2</v>
      </c>
      <c r="W65" s="5">
        <f t="shared" si="70"/>
        <v>4.5445410510568579E-2</v>
      </c>
      <c r="X65" s="5">
        <f t="shared" si="71"/>
        <v>5.0365189103395373E-2</v>
      </c>
      <c r="Y65" s="5">
        <f t="shared" si="72"/>
        <v>2.7908783801511319E-2</v>
      </c>
      <c r="Z65" s="5">
        <f t="shared" si="73"/>
        <v>1.5142685909057027E-2</v>
      </c>
      <c r="AA65" s="5">
        <f t="shared" si="74"/>
        <v>2.4206893412117167E-2</v>
      </c>
      <c r="AB65" s="5">
        <f t="shared" si="75"/>
        <v>1.9348406622999536E-2</v>
      </c>
      <c r="AC65" s="5">
        <f t="shared" si="76"/>
        <v>1.1416071861657848E-3</v>
      </c>
      <c r="AD65" s="5">
        <f t="shared" si="77"/>
        <v>1.816210504044834E-2</v>
      </c>
      <c r="AE65" s="5">
        <f t="shared" si="78"/>
        <v>2.0128277962527891E-2</v>
      </c>
      <c r="AF65" s="5">
        <f t="shared" si="79"/>
        <v>1.1153651320551575E-2</v>
      </c>
      <c r="AG65" s="5">
        <f t="shared" si="80"/>
        <v>4.1203702907269824E-3</v>
      </c>
      <c r="AH65" s="5">
        <f t="shared" si="81"/>
        <v>4.1954964801430069E-3</v>
      </c>
      <c r="AI65" s="5">
        <f t="shared" si="82"/>
        <v>6.706864073895257E-3</v>
      </c>
      <c r="AJ65" s="5">
        <f t="shared" si="83"/>
        <v>5.3607512148566537E-3</v>
      </c>
      <c r="AK65" s="5">
        <f t="shared" si="84"/>
        <v>2.8565415243209319E-3</v>
      </c>
      <c r="AL65" s="5">
        <f t="shared" si="85"/>
        <v>8.0900883971358705E-5</v>
      </c>
      <c r="AM65" s="5">
        <f t="shared" si="86"/>
        <v>5.8067392204291758E-3</v>
      </c>
      <c r="AN65" s="5">
        <f t="shared" si="87"/>
        <v>6.4353587221531528E-3</v>
      </c>
      <c r="AO65" s="5">
        <f t="shared" si="88"/>
        <v>3.5660153065847325E-3</v>
      </c>
      <c r="AP65" s="5">
        <f t="shared" si="89"/>
        <v>1.3173536721966294E-3</v>
      </c>
      <c r="AQ65" s="5">
        <f t="shared" si="90"/>
        <v>3.6499156939514177E-4</v>
      </c>
      <c r="AR65" s="5">
        <f t="shared" si="91"/>
        <v>9.2993757226988462E-4</v>
      </c>
      <c r="AS65" s="5">
        <f t="shared" si="92"/>
        <v>1.4865856577264179E-3</v>
      </c>
      <c r="AT65" s="5">
        <f t="shared" si="93"/>
        <v>1.1882178888436841E-3</v>
      </c>
      <c r="AU65" s="5">
        <f t="shared" si="94"/>
        <v>6.3315636249194928E-4</v>
      </c>
      <c r="AV65" s="5">
        <f t="shared" si="95"/>
        <v>2.5303880487409633E-4</v>
      </c>
      <c r="AW65" s="5">
        <f t="shared" si="96"/>
        <v>3.981322405876227E-6</v>
      </c>
      <c r="AX65" s="5">
        <f t="shared" si="97"/>
        <v>1.5470958303464622E-3</v>
      </c>
      <c r="AY65" s="5">
        <f t="shared" si="98"/>
        <v>1.7145796061926516E-3</v>
      </c>
      <c r="AZ65" s="5">
        <f t="shared" si="99"/>
        <v>9.5009732697469787E-4</v>
      </c>
      <c r="BA65" s="5">
        <f t="shared" si="100"/>
        <v>3.5098396810669444E-4</v>
      </c>
      <c r="BB65" s="5">
        <f t="shared" si="101"/>
        <v>9.7245099820601215E-5</v>
      </c>
      <c r="BC65" s="5">
        <f t="shared" si="102"/>
        <v>2.1554510287476164E-5</v>
      </c>
      <c r="BD65" s="5">
        <f t="shared" si="103"/>
        <v>1.7176828622710269E-4</v>
      </c>
      <c r="BE65" s="5">
        <f t="shared" si="104"/>
        <v>2.7458646512601643E-4</v>
      </c>
      <c r="BF65" s="5">
        <f t="shared" si="105"/>
        <v>2.1947510942361693E-4</v>
      </c>
      <c r="BG65" s="5">
        <f t="shared" si="106"/>
        <v>1.1694998303333992E-4</v>
      </c>
      <c r="BH65" s="5">
        <f t="shared" si="107"/>
        <v>4.6738666291422533E-5</v>
      </c>
      <c r="BI65" s="5">
        <f t="shared" si="108"/>
        <v>1.4943160281285027E-5</v>
      </c>
      <c r="BJ65" s="8">
        <f t="shared" si="109"/>
        <v>0.48596064530381733</v>
      </c>
      <c r="BK65" s="8">
        <f t="shared" si="110"/>
        <v>0.25062178538123414</v>
      </c>
      <c r="BL65" s="8">
        <f t="shared" si="111"/>
        <v>0.24850084751755588</v>
      </c>
      <c r="BM65" s="8">
        <f t="shared" si="112"/>
        <v>0.50656577093003907</v>
      </c>
      <c r="BN65" s="8">
        <f t="shared" si="113"/>
        <v>0.49194959489783868</v>
      </c>
    </row>
    <row r="66" spans="1:66" x14ac:dyDescent="0.25">
      <c r="A66" t="s">
        <v>141</v>
      </c>
      <c r="B66" t="s">
        <v>156</v>
      </c>
      <c r="C66" t="s">
        <v>150</v>
      </c>
      <c r="D66" s="7" t="s">
        <v>505</v>
      </c>
      <c r="E66">
        <f>VLOOKUP(A66,home!$A$2:$E$405,3,FALSE)</f>
        <v>1.3167</v>
      </c>
      <c r="F66">
        <f>VLOOKUP(B66,home!$B$2:$E$405,3,FALSE)</f>
        <v>1.097</v>
      </c>
      <c r="G66">
        <f>VLOOKUP(C66,away!$B$2:$E$405,4,FALSE)</f>
        <v>1.2758</v>
      </c>
      <c r="H66">
        <f>VLOOKUP(A66,away!$A$2:$E$405,3,FALSE)</f>
        <v>1.0889</v>
      </c>
      <c r="I66">
        <f>VLOOKUP(C66,away!$B$2:$E$405,3,FALSE)</f>
        <v>0.67230000000000001</v>
      </c>
      <c r="J66">
        <f>VLOOKUP(B66,home!$B$2:$E$405,4,FALSE)</f>
        <v>1.1735</v>
      </c>
      <c r="K66" s="3">
        <f t="shared" si="58"/>
        <v>1.84279090842</v>
      </c>
      <c r="L66" s="3">
        <f t="shared" si="59"/>
        <v>0.85908117604499989</v>
      </c>
      <c r="M66" s="5">
        <f t="shared" si="60"/>
        <v>6.7079816037519877E-2</v>
      </c>
      <c r="N66" s="5">
        <f t="shared" si="61"/>
        <v>0.12361407513242771</v>
      </c>
      <c r="O66" s="5">
        <f t="shared" si="62"/>
        <v>5.7627007250394817E-2</v>
      </c>
      <c r="P66" s="5">
        <f t="shared" si="63"/>
        <v>0.10619452504048098</v>
      </c>
      <c r="Q66" s="5">
        <f t="shared" si="64"/>
        <v>0.11389744690339233</v>
      </c>
      <c r="R66" s="5">
        <f t="shared" si="65"/>
        <v>2.4753138580311456E-2</v>
      </c>
      <c r="S66" s="5">
        <f t="shared" si="66"/>
        <v>4.202932347885989E-2</v>
      </c>
      <c r="T66" s="5">
        <f t="shared" si="67"/>
        <v>9.7847152634289211E-2</v>
      </c>
      <c r="U66" s="5">
        <f t="shared" si="68"/>
        <v>4.5614858730658292E-2</v>
      </c>
      <c r="V66" s="5">
        <f t="shared" si="69"/>
        <v>7.3929905997916915E-3</v>
      </c>
      <c r="W66" s="5">
        <f t="shared" si="70"/>
        <v>6.9963059881940362E-2</v>
      </c>
      <c r="X66" s="5">
        <f t="shared" si="71"/>
        <v>6.0103947763084073E-2</v>
      </c>
      <c r="Y66" s="5">
        <f t="shared" si="72"/>
        <v>2.581708506462875E-2</v>
      </c>
      <c r="Z66" s="5">
        <f t="shared" si="73"/>
        <v>7.0883184674596098E-3</v>
      </c>
      <c r="AA66" s="5">
        <f t="shared" si="74"/>
        <v>1.3062288827820154E-2</v>
      </c>
      <c r="AB66" s="5">
        <f t="shared" si="75"/>
        <v>1.2035533547531563E-2</v>
      </c>
      <c r="AC66" s="5">
        <f t="shared" si="76"/>
        <v>7.3149343922478355E-4</v>
      </c>
      <c r="AD66" s="5">
        <f t="shared" si="77"/>
        <v>3.223182266892094E-2</v>
      </c>
      <c r="AE66" s="5">
        <f t="shared" si="78"/>
        <v>2.7689752124490489E-2</v>
      </c>
      <c r="AF66" s="5">
        <f t="shared" si="79"/>
        <v>1.189387240975091E-2</v>
      </c>
      <c r="AG66" s="5">
        <f t="shared" si="80"/>
        <v>3.4059339658326637E-3</v>
      </c>
      <c r="AH66" s="5">
        <f t="shared" si="81"/>
        <v>1.5223602413016726E-3</v>
      </c>
      <c r="AI66" s="5">
        <f t="shared" si="82"/>
        <v>2.8053916120107996E-3</v>
      </c>
      <c r="AJ66" s="5">
        <f t="shared" si="83"/>
        <v>2.5848750785856154E-3</v>
      </c>
      <c r="AK66" s="5">
        <f t="shared" si="84"/>
        <v>1.5877947647396683E-3</v>
      </c>
      <c r="AL66" s="5">
        <f t="shared" si="85"/>
        <v>4.6321294802153059E-5</v>
      </c>
      <c r="AM66" s="5">
        <f t="shared" si="86"/>
        <v>1.1879301955218627E-2</v>
      </c>
      <c r="AN66" s="5">
        <f t="shared" si="87"/>
        <v>1.0205284694282883E-2</v>
      </c>
      <c r="AO66" s="5">
        <f t="shared" si="88"/>
        <v>4.3835839885192881E-3</v>
      </c>
      <c r="AP66" s="5">
        <f t="shared" si="89"/>
        <v>1.2552848293830607E-3</v>
      </c>
      <c r="AQ66" s="5">
        <f t="shared" si="90"/>
        <v>2.6959789187446165E-4</v>
      </c>
      <c r="AR66" s="5">
        <f t="shared" si="91"/>
        <v>2.6156620529231827E-4</v>
      </c>
      <c r="AS66" s="5">
        <f t="shared" si="92"/>
        <v>4.8201182506260332E-4</v>
      </c>
      <c r="AT66" s="5">
        <f t="shared" si="93"/>
        <v>4.4412350448814857E-4</v>
      </c>
      <c r="AU66" s="5">
        <f t="shared" si="94"/>
        <v>2.7280891876212972E-4</v>
      </c>
      <c r="AV66" s="5">
        <f t="shared" si="95"/>
        <v>1.2568244880768579E-4</v>
      </c>
      <c r="AW66" s="5">
        <f t="shared" si="96"/>
        <v>2.0369879211519182E-6</v>
      </c>
      <c r="AX66" s="5">
        <f t="shared" si="97"/>
        <v>3.6485116069088037E-3</v>
      </c>
      <c r="AY66" s="5">
        <f t="shared" si="98"/>
        <v>3.1343676420770472E-3</v>
      </c>
      <c r="AZ66" s="5">
        <f t="shared" si="99"/>
        <v>1.3463381200564716E-3</v>
      </c>
      <c r="BA66" s="5">
        <f t="shared" si="100"/>
        <v>3.8553791184410931E-4</v>
      </c>
      <c r="BB66" s="5">
        <f t="shared" si="101"/>
        <v>8.2802090679242704E-5</v>
      </c>
      <c r="BC66" s="5">
        <f t="shared" si="102"/>
        <v>1.4226743487941716E-5</v>
      </c>
      <c r="BD66" s="5">
        <f t="shared" si="103"/>
        <v>3.7451100542692096E-5</v>
      </c>
      <c r="BE66" s="5">
        <f t="shared" si="104"/>
        <v>6.9014547590396313E-5</v>
      </c>
      <c r="BF66" s="5">
        <f t="shared" si="105"/>
        <v>6.3589690424150879E-5</v>
      </c>
      <c r="BG66" s="5">
        <f t="shared" si="106"/>
        <v>3.9060834460955862E-5</v>
      </c>
      <c r="BH66" s="5">
        <f t="shared" si="107"/>
        <v>1.7995237654987029E-5</v>
      </c>
      <c r="BI66" s="5">
        <f t="shared" si="108"/>
        <v>6.6322920690934632E-6</v>
      </c>
      <c r="BJ66" s="8">
        <f t="shared" si="109"/>
        <v>0.60306898602308945</v>
      </c>
      <c r="BK66" s="8">
        <f t="shared" si="110"/>
        <v>0.22660883753275643</v>
      </c>
      <c r="BL66" s="8">
        <f t="shared" si="111"/>
        <v>0.16341318523850917</v>
      </c>
      <c r="BM66" s="8">
        <f t="shared" si="112"/>
        <v>0.50388098766313183</v>
      </c>
      <c r="BN66" s="8">
        <f t="shared" si="113"/>
        <v>0.49316600894452717</v>
      </c>
    </row>
    <row r="67" spans="1:66" x14ac:dyDescent="0.25">
      <c r="A67" t="s">
        <v>184</v>
      </c>
      <c r="B67" t="s">
        <v>185</v>
      </c>
      <c r="C67" t="s">
        <v>191</v>
      </c>
      <c r="D67" s="7" t="s">
        <v>505</v>
      </c>
      <c r="E67">
        <f>VLOOKUP(A67,home!$A$2:$E$405,3,FALSE)</f>
        <v>1.6847000000000001</v>
      </c>
      <c r="F67">
        <f>VLOOKUP(B67,home!$B$2:$E$405,3,FALSE)</f>
        <v>1.7478</v>
      </c>
      <c r="G67">
        <f>VLOOKUP(C67,away!$B$2:$E$405,4,FALSE)</f>
        <v>0.89039999999999997</v>
      </c>
      <c r="H67">
        <f>VLOOKUP(A67,away!$A$2:$E$405,3,FALSE)</f>
        <v>1.2386999999999999</v>
      </c>
      <c r="I67">
        <f>VLOOKUP(C67,away!$B$2:$E$405,3,FALSE)</f>
        <v>0.62790000000000001</v>
      </c>
      <c r="J67">
        <f>VLOOKUP(B67,home!$B$2:$E$405,4,FALSE)</f>
        <v>0.62790000000000001</v>
      </c>
      <c r="K67" s="3">
        <f t="shared" si="58"/>
        <v>2.6217994148640003</v>
      </c>
      <c r="L67" s="3">
        <f t="shared" si="59"/>
        <v>0.48836789246700002</v>
      </c>
      <c r="M67" s="5">
        <f t="shared" si="60"/>
        <v>4.4593493897670915E-2</v>
      </c>
      <c r="N67" s="5">
        <f t="shared" si="61"/>
        <v>0.11691519620765496</v>
      </c>
      <c r="O67" s="5">
        <f t="shared" si="62"/>
        <v>2.1778030632545572E-2</v>
      </c>
      <c r="P67" s="5">
        <f t="shared" si="63"/>
        <v>5.7097627969298251E-2</v>
      </c>
      <c r="Q67" s="5">
        <f t="shared" si="64"/>
        <v>0.15326409650296982</v>
      </c>
      <c r="R67" s="5">
        <f t="shared" si="65"/>
        <v>5.3178454610490235E-3</v>
      </c>
      <c r="S67" s="5">
        <f t="shared" si="66"/>
        <v>1.8276988607359743E-2</v>
      </c>
      <c r="T67" s="5">
        <f t="shared" si="67"/>
        <v>7.4849263800014276E-2</v>
      </c>
      <c r="U67" s="5">
        <f t="shared" si="68"/>
        <v>1.3942324118115508E-2</v>
      </c>
      <c r="V67" s="5">
        <f t="shared" si="69"/>
        <v>2.6002116369930679E-3</v>
      </c>
      <c r="W67" s="5">
        <f t="shared" si="70"/>
        <v>0.1339425728437153</v>
      </c>
      <c r="X67" s="5">
        <f t="shared" si="71"/>
        <v>6.5413252011292874E-2</v>
      </c>
      <c r="Y67" s="5">
        <f t="shared" si="72"/>
        <v>1.5972866012083923E-2</v>
      </c>
      <c r="Z67" s="5">
        <f t="shared" si="73"/>
        <v>8.6568832675923814E-4</v>
      </c>
      <c r="AA67" s="5">
        <f t="shared" si="74"/>
        <v>2.2696611485519659E-3</v>
      </c>
      <c r="AB67" s="5">
        <f t="shared" si="75"/>
        <v>2.9752981356065498E-3</v>
      </c>
      <c r="AC67" s="5">
        <f t="shared" si="76"/>
        <v>2.0808236767559101E-4</v>
      </c>
      <c r="AD67" s="5">
        <f t="shared" si="77"/>
        <v>8.7792639776757872E-2</v>
      </c>
      <c r="AE67" s="5">
        <f t="shared" si="78"/>
        <v>4.2875106461889759E-2</v>
      </c>
      <c r="AF67" s="5">
        <f t="shared" si="79"/>
        <v>1.0469412691045676E-2</v>
      </c>
      <c r="AG67" s="5">
        <f t="shared" si="80"/>
        <v>1.7043083370977474E-3</v>
      </c>
      <c r="AH67" s="5">
        <f t="shared" si="81"/>
        <v>1.0569359591817316E-4</v>
      </c>
      <c r="AI67" s="5">
        <f t="shared" si="82"/>
        <v>2.7710740793313846E-4</v>
      </c>
      <c r="AJ67" s="5">
        <f t="shared" si="83"/>
        <v>3.6326001998679121E-4</v>
      </c>
      <c r="AK67" s="5">
        <f t="shared" si="84"/>
        <v>3.1746496928161807E-4</v>
      </c>
      <c r="AL67" s="5">
        <f t="shared" si="85"/>
        <v>1.065716863879299E-5</v>
      </c>
      <c r="AM67" s="5">
        <f t="shared" si="86"/>
        <v>4.6034938319213931E-2</v>
      </c>
      <c r="AN67" s="5">
        <f t="shared" si="87"/>
        <v>2.248198580680285E-2</v>
      </c>
      <c r="AO67" s="5">
        <f t="shared" si="88"/>
        <v>5.4897400134706568E-3</v>
      </c>
      <c r="AP67" s="5">
        <f t="shared" si="89"/>
        <v>8.936709201901418E-4</v>
      </c>
      <c r="AQ67" s="5">
        <f t="shared" si="90"/>
        <v>1.09110045963076E-4</v>
      </c>
      <c r="AR67" s="5">
        <f t="shared" si="91"/>
        <v>1.0323471737163392E-5</v>
      </c>
      <c r="AS67" s="5">
        <f t="shared" si="92"/>
        <v>2.7066072159860025E-5</v>
      </c>
      <c r="AT67" s="5">
        <f t="shared" si="93"/>
        <v>3.5480906075693918E-5</v>
      </c>
      <c r="AU67" s="5">
        <f t="shared" si="94"/>
        <v>3.1007939596032953E-5</v>
      </c>
      <c r="AV67" s="5">
        <f t="shared" si="95"/>
        <v>2.0324149472254365E-5</v>
      </c>
      <c r="AW67" s="5">
        <f t="shared" si="96"/>
        <v>3.7904075046625215E-7</v>
      </c>
      <c r="AX67" s="5">
        <f t="shared" si="97"/>
        <v>2.0115729058102581E-2</v>
      </c>
      <c r="AY67" s="5">
        <f t="shared" si="98"/>
        <v>9.82387620554275E-3</v>
      </c>
      <c r="AZ67" s="5">
        <f t="shared" si="99"/>
        <v>2.3988328591788106E-3</v>
      </c>
      <c r="BA67" s="5">
        <f t="shared" si="100"/>
        <v>3.9050431593924798E-4</v>
      </c>
      <c r="BB67" s="5">
        <f t="shared" si="101"/>
        <v>4.7677442443629502E-5</v>
      </c>
      <c r="BC67" s="5">
        <f t="shared" si="102"/>
        <v>4.6568264168824086E-6</v>
      </c>
      <c r="BD67" s="5">
        <f t="shared" si="103"/>
        <v>8.4027535587018754E-7</v>
      </c>
      <c r="BE67" s="5">
        <f t="shared" si="104"/>
        <v>2.203033436345097E-6</v>
      </c>
      <c r="BF67" s="5">
        <f t="shared" si="105"/>
        <v>2.8879558871677022E-6</v>
      </c>
      <c r="BG67" s="5">
        <f t="shared" si="106"/>
        <v>2.5238803517097751E-6</v>
      </c>
      <c r="BH67" s="5">
        <f t="shared" si="107"/>
        <v>1.6542770073248591E-6</v>
      </c>
      <c r="BI67" s="5">
        <f t="shared" si="108"/>
        <v>8.6743649796545661E-7</v>
      </c>
      <c r="BJ67" s="8">
        <f t="shared" si="109"/>
        <v>0.81098943645778665</v>
      </c>
      <c r="BK67" s="8">
        <f t="shared" si="110"/>
        <v>0.13261093785317912</v>
      </c>
      <c r="BL67" s="8">
        <f t="shared" si="111"/>
        <v>4.7481864886565729E-2</v>
      </c>
      <c r="BM67" s="8">
        <f t="shared" si="112"/>
        <v>0.58315813968830998</v>
      </c>
      <c r="BN67" s="8">
        <f t="shared" si="113"/>
        <v>0.39896629067118855</v>
      </c>
    </row>
    <row r="68" spans="1:66" x14ac:dyDescent="0.25">
      <c r="A68" t="s">
        <v>184</v>
      </c>
      <c r="B68" t="s">
        <v>197</v>
      </c>
      <c r="C68" t="s">
        <v>267</v>
      </c>
      <c r="D68" s="7" t="s">
        <v>505</v>
      </c>
      <c r="E68">
        <f>VLOOKUP(A68,home!$A$2:$E$405,3,FALSE)</f>
        <v>1.6847000000000001</v>
      </c>
      <c r="F68">
        <f>VLOOKUP(B68,home!$B$2:$E$405,3,FALSE)</f>
        <v>1.5054000000000001</v>
      </c>
      <c r="G68">
        <f>VLOOKUP(C68,away!$B$2:$E$405,4,FALSE)</f>
        <v>0.71850000000000003</v>
      </c>
      <c r="H68">
        <f>VLOOKUP(A68,away!$A$2:$E$405,3,FALSE)</f>
        <v>1.2386999999999999</v>
      </c>
      <c r="I68">
        <f>VLOOKUP(C68,away!$B$2:$E$405,3,FALSE)</f>
        <v>1.1472</v>
      </c>
      <c r="J68">
        <f>VLOOKUP(B68,home!$B$2:$E$405,4,FALSE)</f>
        <v>0.9778</v>
      </c>
      <c r="K68" s="3">
        <f t="shared" si="58"/>
        <v>1.8222218925300002</v>
      </c>
      <c r="L68" s="3">
        <f t="shared" si="59"/>
        <v>1.3894896265919998</v>
      </c>
      <c r="M68" s="5">
        <f t="shared" si="60"/>
        <v>4.0287601231277011E-2</v>
      </c>
      <c r="N68" s="5">
        <f t="shared" si="61"/>
        <v>7.3412948961151553E-2</v>
      </c>
      <c r="O68" s="5">
        <f t="shared" si="62"/>
        <v>5.5979203991134485E-2</v>
      </c>
      <c r="P68" s="5">
        <f t="shared" si="63"/>
        <v>0.10200653103904801</v>
      </c>
      <c r="Q68" s="5">
        <f t="shared" si="64"/>
        <v>6.6887341396098962E-2</v>
      </c>
      <c r="R68" s="5">
        <f t="shared" si="65"/>
        <v>3.8891261625279429E-2</v>
      </c>
      <c r="S68" s="5">
        <f t="shared" si="66"/>
        <v>6.4569073713813957E-2</v>
      </c>
      <c r="T68" s="5">
        <f t="shared" si="67"/>
        <v>9.2939267020197155E-2</v>
      </c>
      <c r="U68" s="5">
        <f t="shared" si="68"/>
        <v>7.0868508361696045E-2</v>
      </c>
      <c r="V68" s="5">
        <f t="shared" si="69"/>
        <v>1.8165134407647717E-2</v>
      </c>
      <c r="W68" s="5">
        <f t="shared" si="70"/>
        <v>4.0627859275033221E-2</v>
      </c>
      <c r="X68" s="5">
        <f t="shared" si="71"/>
        <v>5.6451989013298225E-2</v>
      </c>
      <c r="Y68" s="5">
        <f t="shared" si="72"/>
        <v>3.9219726567231723E-2</v>
      </c>
      <c r="Z68" s="5">
        <f t="shared" si="73"/>
        <v>1.8013001531133766E-2</v>
      </c>
      <c r="AA68" s="5">
        <f t="shared" si="74"/>
        <v>3.2823685740208358E-2</v>
      </c>
      <c r="AB68" s="5">
        <f t="shared" si="75"/>
        <v>2.9906019374666231E-2</v>
      </c>
      <c r="AC68" s="5">
        <f t="shared" si="76"/>
        <v>2.8745853099831319E-3</v>
      </c>
      <c r="AD68" s="5">
        <f t="shared" si="77"/>
        <v>1.8508243654398401E-2</v>
      </c>
      <c r="AE68" s="5">
        <f t="shared" si="78"/>
        <v>2.5717012564223783E-2</v>
      </c>
      <c r="AF68" s="5">
        <f t="shared" si="79"/>
        <v>1.7866761092462539E-2</v>
      </c>
      <c r="AG68" s="5">
        <f t="shared" si="80"/>
        <v>8.2752263995914174E-3</v>
      </c>
      <c r="AH68" s="5">
        <f t="shared" si="81"/>
        <v>6.2572196928240391E-3</v>
      </c>
      <c r="AI68" s="5">
        <f t="shared" si="82"/>
        <v>1.1402042710633806E-2</v>
      </c>
      <c r="AJ68" s="5">
        <f t="shared" si="83"/>
        <v>1.0388525923439515E-2</v>
      </c>
      <c r="AK68" s="5">
        <f t="shared" si="84"/>
        <v>6.3100664562689736E-3</v>
      </c>
      <c r="AL68" s="5">
        <f t="shared" si="85"/>
        <v>2.9113321884207039E-4</v>
      </c>
      <c r="AM68" s="5">
        <f t="shared" si="86"/>
        <v>6.7452253558648468E-3</v>
      </c>
      <c r="AN68" s="5">
        <f t="shared" si="87"/>
        <v>9.372420660999534E-3</v>
      </c>
      <c r="AO68" s="5">
        <f t="shared" si="88"/>
        <v>6.5114406422576944E-3</v>
      </c>
      <c r="AP68" s="5">
        <f t="shared" si="89"/>
        <v>3.015859742195539E-3</v>
      </c>
      <c r="AQ68" s="5">
        <f t="shared" si="90"/>
        <v>1.0476264567592804E-3</v>
      </c>
      <c r="AR68" s="5">
        <f t="shared" si="91"/>
        <v>1.7388683708972359E-3</v>
      </c>
      <c r="AS68" s="5">
        <f t="shared" si="92"/>
        <v>3.1686040136769192E-3</v>
      </c>
      <c r="AT68" s="5">
        <f t="shared" si="93"/>
        <v>2.8869498012402558E-3</v>
      </c>
      <c r="AU68" s="5">
        <f t="shared" si="94"/>
        <v>1.7535543768183756E-3</v>
      </c>
      <c r="AV68" s="5">
        <f t="shared" si="95"/>
        <v>7.9884129379506185E-4</v>
      </c>
      <c r="AW68" s="5">
        <f t="shared" si="96"/>
        <v>2.0476033442252648E-5</v>
      </c>
      <c r="AX68" s="5">
        <f t="shared" si="97"/>
        <v>2.0485495522508967E-3</v>
      </c>
      <c r="AY68" s="5">
        <f t="shared" si="98"/>
        <v>2.846438352412307E-3</v>
      </c>
      <c r="AZ68" s="5">
        <f t="shared" si="99"/>
        <v>1.977548281705262E-3</v>
      </c>
      <c r="BA68" s="5">
        <f t="shared" si="100"/>
        <v>9.1592760783809873E-4</v>
      </c>
      <c r="BB68" s="5">
        <f t="shared" si="101"/>
        <v>3.1816797745006561E-4</v>
      </c>
      <c r="BC68" s="5">
        <f t="shared" si="102"/>
        <v>8.8418220836124675E-5</v>
      </c>
      <c r="BD68" s="5">
        <f t="shared" si="103"/>
        <v>4.0268992722844004E-4</v>
      </c>
      <c r="BE68" s="5">
        <f t="shared" si="104"/>
        <v>7.3379040129697602E-4</v>
      </c>
      <c r="BF68" s="5">
        <f t="shared" si="105"/>
        <v>6.6856446688586208E-4</v>
      </c>
      <c r="BG68" s="5">
        <f t="shared" si="106"/>
        <v>4.060909360423554E-4</v>
      </c>
      <c r="BH68" s="5">
        <f t="shared" si="107"/>
        <v>1.8499694850359515E-4</v>
      </c>
      <c r="BI68" s="5">
        <f t="shared" si="108"/>
        <v>6.7421097922899245E-5</v>
      </c>
      <c r="BJ68" s="8">
        <f t="shared" si="109"/>
        <v>0.4747939987942566</v>
      </c>
      <c r="BK68" s="8">
        <f t="shared" si="110"/>
        <v>0.23104049727302423</v>
      </c>
      <c r="BL68" s="8">
        <f t="shared" si="111"/>
        <v>0.27563690551045883</v>
      </c>
      <c r="BM68" s="8">
        <f t="shared" si="112"/>
        <v>0.61919355254591402</v>
      </c>
      <c r="BN68" s="8">
        <f t="shared" si="113"/>
        <v>0.37746488824398949</v>
      </c>
    </row>
    <row r="69" spans="1:66" x14ac:dyDescent="0.25">
      <c r="A69" t="s">
        <v>184</v>
      </c>
      <c r="B69" t="s">
        <v>186</v>
      </c>
      <c r="C69" t="s">
        <v>192</v>
      </c>
      <c r="D69" s="7" t="s">
        <v>505</v>
      </c>
      <c r="E69">
        <f>VLOOKUP(A69,home!$A$2:$E$405,3,FALSE)</f>
        <v>1.6847000000000001</v>
      </c>
      <c r="F69">
        <f>VLOOKUP(B69,home!$B$2:$E$405,3,FALSE)</f>
        <v>0.68730000000000002</v>
      </c>
      <c r="G69">
        <f>VLOOKUP(C69,away!$B$2:$E$405,4,FALSE)</f>
        <v>1.3520000000000001</v>
      </c>
      <c r="H69">
        <f>VLOOKUP(A69,away!$A$2:$E$405,3,FALSE)</f>
        <v>1.2386999999999999</v>
      </c>
      <c r="I69">
        <f>VLOOKUP(C69,away!$B$2:$E$405,3,FALSE)</f>
        <v>0.67269999999999996</v>
      </c>
      <c r="J69">
        <f>VLOOKUP(B69,home!$B$2:$E$405,4,FALSE)</f>
        <v>0.93479999999999996</v>
      </c>
      <c r="K69" s="3">
        <f t="shared" ref="K69:K97" si="114">E69*F69*G69</f>
        <v>1.5654731071200003</v>
      </c>
      <c r="L69" s="3">
        <f t="shared" ref="L69:L97" si="115">H69*I69*J69</f>
        <v>0.77894405845199988</v>
      </c>
      <c r="M69" s="5">
        <f t="shared" ref="M69:M97" si="116">_xlfn.POISSON.DIST(0,K69,FALSE) * _xlfn.POISSON.DIST(0,L69,FALSE)</f>
        <v>9.5903081462345149E-2</v>
      </c>
      <c r="N69" s="5">
        <f t="shared" ref="N69:N97" si="117">_xlfn.POISSON.DIST(1,K69,FALSE) * _xlfn.POISSON.DIST(0,L69,FALSE)</f>
        <v>0.15013369491923997</v>
      </c>
      <c r="O69" s="5">
        <f t="shared" ref="O69:O97" si="118">_xlfn.POISSON.DIST(0,K69,FALSE) * _xlfn.POISSON.DIST(1,L69,FALSE)</f>
        <v>7.4703135492331887E-2</v>
      </c>
      <c r="P69" s="5">
        <f t="shared" ref="P69:P97" si="119">_xlfn.POISSON.DIST(1,K69,FALSE) * _xlfn.POISSON.DIST(1,L69,FALSE)</f>
        <v>0.11694574963078717</v>
      </c>
      <c r="Q69" s="5">
        <f t="shared" ref="Q69:Q97" si="120">_xlfn.POISSON.DIST(2,K69,FALSE) * _xlfn.POISSON.DIST(0,L69,FALSE)</f>
        <v>0.11751513093431443</v>
      </c>
      <c r="R69" s="5">
        <f t="shared" ref="R69:R97" si="121">_xlfn.POISSON.DIST(0,K69,FALSE) * _xlfn.POISSON.DIST(2,L69,FALSE)</f>
        <v>2.9094781769743318E-2</v>
      </c>
      <c r="S69" s="5">
        <f t="shared" ref="S69:S97" si="122">_xlfn.POISSON.DIST(2,K69,FALSE) * _xlfn.POISSON.DIST(2,L69,FALSE)</f>
        <v>3.5651378840409184E-2</v>
      </c>
      <c r="T69" s="5">
        <f t="shared" ref="T69:T97" si="123">_xlfn.POISSON.DIST(2,K69,FALSE) * _xlfn.POISSON.DIST(1,L69,FALSE)</f>
        <v>9.1537713019493039E-2</v>
      </c>
      <c r="U69" s="5">
        <f t="shared" ref="U69:U97" si="124">_xlfn.POISSON.DIST(1,K69,FALSE) * _xlfn.POISSON.DIST(2,L69,FALSE)</f>
        <v>4.5547098418058408E-2</v>
      </c>
      <c r="V69" s="5">
        <f t="shared" ref="V69:V97" si="125">_xlfn.POISSON.DIST(3,K69,FALSE) * _xlfn.POISSON.DIST(3,L69,FALSE)</f>
        <v>4.8304289894536643E-3</v>
      </c>
      <c r="W69" s="5">
        <f t="shared" ref="W69:W97" si="126">_xlfn.POISSON.DIST(3,K69,FALSE) * _xlfn.POISSON.DIST(0,L69,FALSE)</f>
        <v>6.1322259052451603E-2</v>
      </c>
      <c r="X69" s="5">
        <f t="shared" ref="X69:X97" si="127">_xlfn.POISSON.DIST(3,K69,FALSE) * _xlfn.POISSON.DIST(1,L69,FALSE)</f>
        <v>4.776660933976154E-2</v>
      </c>
      <c r="Y69" s="5">
        <f t="shared" ref="Y69:Y97" si="128">_xlfn.POISSON.DIST(3,K69,FALSE) * _xlfn.POISSON.DIST(2,L69,FALSE)</f>
        <v>1.8603758268802527E-2</v>
      </c>
      <c r="Z69" s="5">
        <f t="shared" ref="Z69:Z97" si="129">_xlfn.POISSON.DIST(0,K69,FALSE) * _xlfn.POISSON.DIST(3,L69,FALSE)</f>
        <v>7.5544024638330405E-3</v>
      </c>
      <c r="AA69" s="5">
        <f t="shared" ref="AA69:AA97" si="130">_xlfn.POISSON.DIST(1,K69,FALSE) * _xlfn.POISSON.DIST(3,L69,FALSE)</f>
        <v>1.1826213897491694E-2</v>
      </c>
      <c r="AB69" s="5">
        <f t="shared" ref="AB69:AB97" si="131">_xlfn.POISSON.DIST(2,K69,FALSE) * _xlfn.POISSON.DIST(3,L69,FALSE)</f>
        <v>9.2568099077860282E-3</v>
      </c>
      <c r="AC69" s="5">
        <f t="shared" ref="AC69:AC97" si="132">_xlfn.POISSON.DIST(4,K69,FALSE) * _xlfn.POISSON.DIST(4,L69,FALSE)</f>
        <v>3.6814389237830648E-4</v>
      </c>
      <c r="AD69" s="5">
        <f t="shared" ref="AD69:AD97" si="133">_xlfn.POISSON.DIST(4,K69,FALSE) * _xlfn.POISSON.DIST(0,L69,FALSE)</f>
        <v>2.3999586853614762E-2</v>
      </c>
      <c r="AE69" s="5">
        <f t="shared" ref="AE69:AE97" si="134">_xlfn.POISSON.DIST(4,K69,FALSE) * _xlfn.POISSON.DIST(1,L69,FALSE)</f>
        <v>1.8694335584925947E-2</v>
      </c>
      <c r="AF69" s="5">
        <f t="shared" ref="AF69:AF97" si="135">_xlfn.POISSON.DIST(4,K69,FALSE) * _xlfn.POISSON.DIST(2,L69,FALSE)</f>
        <v>7.2809208152929284E-3</v>
      </c>
      <c r="AG69" s="5">
        <f t="shared" ref="AG69:AG97" si="136">_xlfn.POISSON.DIST(4,K69,FALSE) * _xlfn.POISSON.DIST(3,L69,FALSE)</f>
        <v>1.8904766697106393E-3</v>
      </c>
      <c r="AH69" s="5">
        <f t="shared" ref="AH69:AH97" si="137">_xlfn.POISSON.DIST(0,K69,FALSE) * _xlfn.POISSON.DIST(4,L69,FALSE)</f>
        <v>1.4711142285894735E-3</v>
      </c>
      <c r="AI69" s="5">
        <f t="shared" ref="AI69:AI97" si="138">_xlfn.POISSON.DIST(1,K69,FALSE) * _xlfn.POISSON.DIST(4,L69,FALSE)</f>
        <v>2.3029897623584056E-3</v>
      </c>
      <c r="AJ69" s="5">
        <f t="shared" ref="AJ69:AJ97" si="139">_xlfn.POISSON.DIST(2,K69,FALSE) * _xlfn.POISSON.DIST(4,L69,FALSE)</f>
        <v>1.8026342694723826E-3</v>
      </c>
      <c r="AK69" s="5">
        <f t="shared" ref="AK69:AK97" si="140">_xlfn.POISSON.DIST(3,K69,FALSE) * _xlfn.POISSON.DIST(4,L69,FALSE)</f>
        <v>9.4065849027730728E-4</v>
      </c>
      <c r="AL69" s="5">
        <f t="shared" ref="AL69:AL97" si="141">_xlfn.POISSON.DIST(5,K69,FALSE) * _xlfn.POISSON.DIST(5,L69,FALSE)</f>
        <v>1.7956821745328771E-5</v>
      </c>
      <c r="AM69" s="5">
        <f t="shared" ref="AM69:AM97" si="142">_xlfn.POISSON.DIST(5,K69,FALSE) * _xlfn.POISSON.DIST(0,L69,FALSE)</f>
        <v>7.514141560264925E-3</v>
      </c>
      <c r="AN69" s="5">
        <f t="shared" ref="AN69:AN97" si="143">_xlfn.POISSON.DIST(5,K69,FALSE) * _xlfn.POISSON.DIST(1,L69,FALSE)</f>
        <v>5.8530959227356032E-3</v>
      </c>
      <c r="AO69" s="5">
        <f t="shared" ref="AO69:AO97" si="144">_xlfn.POISSON.DIST(5,K69,FALSE) * _xlfn.POISSON.DIST(2,L69,FALSE)</f>
        <v>2.2796171462822618E-3</v>
      </c>
      <c r="AP69" s="5">
        <f t="shared" ref="AP69:AP97" si="145">_xlfn.POISSON.DIST(5,K69,FALSE) * _xlfn.POISSON.DIST(3,L69,FALSE)</f>
        <v>5.9189807721395711E-4</v>
      </c>
      <c r="AQ69" s="5">
        <f t="shared" ref="AQ69:AQ97" si="146">_xlfn.POISSON.DIST(5,K69,FALSE) * _xlfn.POISSON.DIST(4,L69,FALSE)</f>
        <v>1.1526387261374371E-4</v>
      </c>
      <c r="AR69" s="5">
        <f t="shared" ref="AR69:AR97" si="147">_xlfn.POISSON.DIST(0,K69,FALSE) * _xlfn.POISSON.DIST(5,L69,FALSE)</f>
        <v>2.2918313753279355E-4</v>
      </c>
      <c r="AS69" s="5">
        <f t="shared" ref="AS69:AS97" si="148">_xlfn.POISSON.DIST(1,K69,FALSE) * _xlfn.POISSON.DIST(5,L69,FALSE)</f>
        <v>3.5878003841297268E-4</v>
      </c>
      <c r="AT69" s="5">
        <f t="shared" ref="AT69:AT97" si="149">_xlfn.POISSON.DIST(2,K69,FALSE) * _xlfn.POISSON.DIST(5,L69,FALSE)</f>
        <v>2.8083025075349477E-4</v>
      </c>
      <c r="AU69" s="5">
        <f t="shared" ref="AU69:AU97" si="150">_xlfn.POISSON.DIST(3,K69,FALSE) * _xlfn.POISSON.DIST(5,L69,FALSE)</f>
        <v>1.4654406840678737E-4</v>
      </c>
      <c r="AV69" s="5">
        <f t="shared" ref="AV69:AV97" si="151">_xlfn.POISSON.DIST(4,K69,FALSE) * _xlfn.POISSON.DIST(5,L69,FALSE)</f>
        <v>5.7352699524694865E-5</v>
      </c>
      <c r="AW69" s="5">
        <f t="shared" ref="AW69:AW97" si="152">_xlfn.POISSON.DIST(6,K69,FALSE) * _xlfn.POISSON.DIST(6,L69,FALSE)</f>
        <v>6.0824542513046603E-7</v>
      </c>
      <c r="AX69" s="5">
        <f t="shared" ref="AX69:AX97" si="153">_xlfn.POISSON.DIST(6,K69,FALSE) * _xlfn.POISSON.DIST(0,L69,FALSE)</f>
        <v>1.9605310892812406E-3</v>
      </c>
      <c r="AY69" s="5">
        <f t="shared" ref="AY69:AY97" si="154">_xlfn.POISSON.DIST(6,K69,FALSE) * _xlfn.POISSON.DIST(1,L69,FALSE)</f>
        <v>1.5271440434060498E-3</v>
      </c>
      <c r="AZ69" s="5">
        <f t="shared" ref="AZ69:AZ97" si="155">_xlfn.POISSON.DIST(6,K69,FALSE) * _xlfn.POISSON.DIST(2,L69,FALSE)</f>
        <v>5.9477988950575262E-4</v>
      </c>
      <c r="BA69" s="5">
        <f t="shared" ref="BA69:BA97" si="156">_xlfn.POISSON.DIST(6,K69,FALSE) * _xlfn.POISSON.DIST(3,L69,FALSE)</f>
        <v>1.5443342033908102E-4</v>
      </c>
      <c r="BB69" s="5">
        <f t="shared" ref="BB69:BB97" si="157">_xlfn.POISSON.DIST(6,K69,FALSE) * _xlfn.POISSON.DIST(4,L69,FALSE)</f>
        <v>3.0073748799886844E-5</v>
      </c>
      <c r="BC69" s="5">
        <f t="shared" ref="BC69:BC97" si="158">_xlfn.POISSON.DIST(6,K69,FALSE) * _xlfn.POISSON.DIST(5,L69,FALSE)</f>
        <v>4.6851535886099639E-6</v>
      </c>
      <c r="BD69" s="5">
        <f t="shared" ref="BD69:BD97" si="159">_xlfn.POISSON.DIST(0,K69,FALSE) * _xlfn.POISSON.DIST(6,L69,FALSE)</f>
        <v>2.9753473879759504E-5</v>
      </c>
      <c r="BE69" s="5">
        <f t="shared" ref="BE69:BE97" si="160">_xlfn.POISSON.DIST(1,K69,FALSE) * _xlfn.POISSON.DIST(6,L69,FALSE)</f>
        <v>4.6578263202160879E-5</v>
      </c>
      <c r="BF69" s="5">
        <f t="shared" ref="BF69:BF97" si="161">_xlfn.POISSON.DIST(2,K69,FALSE) * _xlfn.POISSON.DIST(6,L69,FALSE)</f>
        <v>3.645850920966999E-5</v>
      </c>
      <c r="BG69" s="5">
        <f t="shared" ref="BG69:BG97" si="162">_xlfn.POISSON.DIST(3,K69,FALSE) * _xlfn.POISSON.DIST(6,L69,FALSE)</f>
        <v>1.9024938564475071E-5</v>
      </c>
      <c r="BH69" s="5">
        <f t="shared" ref="BH69:BH97" si="163">_xlfn.POISSON.DIST(4,K69,FALSE) * _xlfn.POISSON.DIST(6,L69,FALSE)</f>
        <v>7.4457574218239822E-6</v>
      </c>
      <c r="BI69" s="5">
        <f t="shared" ref="BI69:BI97" si="164">_xlfn.POISSON.DIST(5,K69,FALSE) * _xlfn.POISSON.DIST(6,L69,FALSE)</f>
        <v>2.3312266012009188E-6</v>
      </c>
      <c r="BJ69" s="8">
        <f t="shared" ref="BJ69:BJ97" si="165">SUM(N69,Q69,T69,W69,X69,Y69,AD69,AE69,AF69,AG69,AM69,AN69,AO69,AP69,AQ69,AX69,AY69,AZ69,BA69,BB69,BC69)</f>
        <v>0.55937014938163865</v>
      </c>
      <c r="BK69" s="8">
        <f t="shared" ref="BK69:BK97" si="166">SUM(M69,P69,S69,V69,AC69,AL69,AY69)</f>
        <v>0.25524388368052486</v>
      </c>
      <c r="BL69" s="8">
        <f t="shared" ref="BL69:BL97" si="167">SUM(O69,R69,U69,AA69,AB69,AH69,AI69,AJ69,AK69,AR69,AS69,AT69,AU69,AV69,BD69,BE69,BF69,BG69,BH69,BI69)</f>
        <v>0.17815971859961871</v>
      </c>
      <c r="BM69" s="8">
        <f t="shared" ref="BM69:BM97" si="168">SUM(S69:BI69)</f>
        <v>0.41450604411887226</v>
      </c>
      <c r="BN69" s="8">
        <f t="shared" ref="BN69:BN97" si="169">SUM(M69:R69)</f>
        <v>0.58429557420876188</v>
      </c>
    </row>
    <row r="70" spans="1:66" x14ac:dyDescent="0.25">
      <c r="A70" t="s">
        <v>184</v>
      </c>
      <c r="B70" t="s">
        <v>193</v>
      </c>
      <c r="C70" t="s">
        <v>196</v>
      </c>
      <c r="D70" s="7" t="s">
        <v>505</v>
      </c>
      <c r="E70">
        <f>VLOOKUP(A70,home!$A$2:$E$405,3,FALSE)</f>
        <v>1.6847000000000001</v>
      </c>
      <c r="F70">
        <f>VLOOKUP(B70,home!$B$2:$E$405,3,FALSE)</f>
        <v>0.52759999999999996</v>
      </c>
      <c r="G70">
        <f>VLOOKUP(C70,away!$B$2:$E$405,4,FALSE)</f>
        <v>0.93720000000000003</v>
      </c>
      <c r="H70">
        <f>VLOOKUP(A70,away!$A$2:$E$405,3,FALSE)</f>
        <v>1.2386999999999999</v>
      </c>
      <c r="I70">
        <f>VLOOKUP(C70,away!$B$2:$E$405,3,FALSE)</f>
        <v>0.8498</v>
      </c>
      <c r="J70">
        <f>VLOOKUP(B70,home!$B$2:$E$405,4,FALSE)</f>
        <v>1.1212</v>
      </c>
      <c r="K70" s="3">
        <f t="shared" si="114"/>
        <v>0.83302808318400001</v>
      </c>
      <c r="L70" s="3">
        <f t="shared" si="115"/>
        <v>1.1802281079119998</v>
      </c>
      <c r="M70" s="5">
        <f t="shared" si="116"/>
        <v>0.13355309149527517</v>
      </c>
      <c r="N70" s="5">
        <f t="shared" si="117"/>
        <v>0.11125347581160645</v>
      </c>
      <c r="O70" s="5">
        <f t="shared" si="118"/>
        <v>0.15762311248126681</v>
      </c>
      <c r="P70" s="5">
        <f t="shared" si="119"/>
        <v>0.13130447925576572</v>
      </c>
      <c r="Q70" s="5">
        <f t="shared" si="120"/>
        <v>4.6338634851450018E-2</v>
      </c>
      <c r="R70" s="5">
        <f t="shared" si="121"/>
        <v>9.3015613903482966E-2</v>
      </c>
      <c r="S70" s="5">
        <f t="shared" si="122"/>
        <v>3.2273431636057941E-2</v>
      </c>
      <c r="T70" s="5">
        <f t="shared" si="123"/>
        <v>5.4690159333951903E-2</v>
      </c>
      <c r="U70" s="5">
        <f t="shared" si="124"/>
        <v>7.7484618556201437E-2</v>
      </c>
      <c r="V70" s="5">
        <f t="shared" si="125"/>
        <v>3.5255609979388774E-3</v>
      </c>
      <c r="W70" s="5">
        <f t="shared" si="126"/>
        <v>1.2867128055888903E-2</v>
      </c>
      <c r="X70" s="5">
        <f t="shared" si="127"/>
        <v>1.5186146199663167E-2</v>
      </c>
      <c r="Y70" s="5">
        <f t="shared" si="128"/>
        <v>8.9615582978517377E-3</v>
      </c>
      <c r="Z70" s="5">
        <f t="shared" si="129"/>
        <v>3.6593214001193579E-2</v>
      </c>
      <c r="AA70" s="5">
        <f t="shared" si="130"/>
        <v>3.04831749169562E-2</v>
      </c>
      <c r="AB70" s="5">
        <f t="shared" si="131"/>
        <v>1.2696670385217306E-2</v>
      </c>
      <c r="AC70" s="5">
        <f t="shared" si="132"/>
        <v>2.1663760537844756E-4</v>
      </c>
      <c r="AD70" s="5">
        <f t="shared" si="133"/>
        <v>2.6796697551200498E-3</v>
      </c>
      <c r="AE70" s="5">
        <f t="shared" si="134"/>
        <v>3.1626215649143479E-3</v>
      </c>
      <c r="AF70" s="5">
        <f t="shared" si="135"/>
        <v>1.8663074328002752E-3</v>
      </c>
      <c r="AG70" s="5">
        <f t="shared" si="136"/>
        <v>7.342228300653232E-4</v>
      </c>
      <c r="AH70" s="5">
        <f t="shared" si="137"/>
        <v>1.0797084930761902E-2</v>
      </c>
      <c r="AI70" s="5">
        <f t="shared" si="138"/>
        <v>8.9942749638474376E-3</v>
      </c>
      <c r="AJ70" s="5">
        <f t="shared" si="139"/>
        <v>3.7462418163818362E-3</v>
      </c>
      <c r="AK70" s="5">
        <f t="shared" si="140"/>
        <v>1.040241546481436E-3</v>
      </c>
      <c r="AL70" s="5">
        <f t="shared" si="141"/>
        <v>8.5196044937498095E-6</v>
      </c>
      <c r="AM70" s="5">
        <f t="shared" si="142"/>
        <v>4.4644803193475893E-4</v>
      </c>
      <c r="AN70" s="5">
        <f t="shared" si="143"/>
        <v>5.269105160113966E-4</v>
      </c>
      <c r="AO70" s="5">
        <f t="shared" si="144"/>
        <v>3.109373006755332E-4</v>
      </c>
      <c r="AP70" s="5">
        <f t="shared" si="145"/>
        <v>1.2232564735184962E-4</v>
      </c>
      <c r="AQ70" s="5">
        <f t="shared" si="146"/>
        <v>3.609304183079601E-5</v>
      </c>
      <c r="AR70" s="5">
        <f t="shared" si="147"/>
        <v>2.5486046237596575E-3</v>
      </c>
      <c r="AS70" s="5">
        <f t="shared" si="148"/>
        <v>2.123059224524387E-3</v>
      </c>
      <c r="AT70" s="5">
        <f t="shared" si="149"/>
        <v>8.8428397814582988E-4</v>
      </c>
      <c r="AU70" s="5">
        <f t="shared" si="150"/>
        <v>2.455444624350476E-4</v>
      </c>
      <c r="AV70" s="5">
        <f t="shared" si="151"/>
        <v>5.1136358219678339E-5</v>
      </c>
      <c r="AW70" s="5">
        <f t="shared" si="152"/>
        <v>2.3267114619034276E-7</v>
      </c>
      <c r="AX70" s="5">
        <f t="shared" si="153"/>
        <v>6.1983958047313553E-5</v>
      </c>
      <c r="AY70" s="5">
        <f t="shared" si="154"/>
        <v>7.3155209527077641E-5</v>
      </c>
      <c r="AZ70" s="5">
        <f t="shared" si="155"/>
        <v>4.3169917262024392E-5</v>
      </c>
      <c r="BA70" s="5">
        <f t="shared" si="156"/>
        <v>1.6983449922958868E-5</v>
      </c>
      <c r="BB70" s="5">
        <f t="shared" si="157"/>
        <v>5.0110862420979865E-6</v>
      </c>
      <c r="BC70" s="5">
        <f t="shared" si="158"/>
        <v>1.1828449668190321E-6</v>
      </c>
      <c r="BD70" s="5">
        <f t="shared" si="159"/>
        <v>5.0132246881927172E-4</v>
      </c>
      <c r="BE70" s="5">
        <f t="shared" si="160"/>
        <v>4.1761569525758851E-4</v>
      </c>
      <c r="BF70" s="5">
        <f t="shared" si="161"/>
        <v>1.7394280106399125E-4</v>
      </c>
      <c r="BG70" s="5">
        <f t="shared" si="162"/>
        <v>4.829974605133082E-5</v>
      </c>
      <c r="BH70" s="5">
        <f t="shared" si="163"/>
        <v>1.0058761217853519E-5</v>
      </c>
      <c r="BI70" s="5">
        <f t="shared" si="164"/>
        <v>1.6758461153028158E-6</v>
      </c>
      <c r="BJ70" s="8">
        <f t="shared" si="165"/>
        <v>0.25938412513708481</v>
      </c>
      <c r="BK70" s="8">
        <f t="shared" si="166"/>
        <v>0.30095487580443697</v>
      </c>
      <c r="BL70" s="8">
        <f t="shared" si="167"/>
        <v>0.40288657746620721</v>
      </c>
      <c r="BM70" s="8">
        <f t="shared" si="168"/>
        <v>0.32665746207169455</v>
      </c>
      <c r="BN70" s="8">
        <f t="shared" si="169"/>
        <v>0.67308840779884727</v>
      </c>
    </row>
    <row r="71" spans="1:66" x14ac:dyDescent="0.25">
      <c r="A71" t="s">
        <v>184</v>
      </c>
      <c r="B71" t="s">
        <v>190</v>
      </c>
      <c r="C71" t="s">
        <v>268</v>
      </c>
      <c r="D71" s="7" t="s">
        <v>505</v>
      </c>
      <c r="E71">
        <f>VLOOKUP(A71,home!$A$2:$E$405,3,FALSE)</f>
        <v>1.6847000000000001</v>
      </c>
      <c r="F71">
        <f>VLOOKUP(B71,home!$B$2:$E$405,3,FALSE)</f>
        <v>0.75849999999999995</v>
      </c>
      <c r="G71">
        <f>VLOOKUP(C71,away!$B$2:$E$405,4,FALSE)</f>
        <v>0.79139999999999999</v>
      </c>
      <c r="H71">
        <f>VLOOKUP(A71,away!$A$2:$E$405,3,FALSE)</f>
        <v>1.2386999999999999</v>
      </c>
      <c r="I71">
        <f>VLOOKUP(C71,away!$B$2:$E$405,3,FALSE)</f>
        <v>1.794</v>
      </c>
      <c r="J71">
        <f>VLOOKUP(B71,home!$B$2:$E$405,4,FALSE)</f>
        <v>1.1212</v>
      </c>
      <c r="K71" s="3">
        <f t="shared" si="114"/>
        <v>1.0112864934299999</v>
      </c>
      <c r="L71" s="3">
        <f t="shared" si="115"/>
        <v>2.4915618093599998</v>
      </c>
      <c r="M71" s="5">
        <f t="shared" si="116"/>
        <v>3.0111494507750348E-2</v>
      </c>
      <c r="N71" s="5">
        <f t="shared" si="117"/>
        <v>3.0451347692679549E-2</v>
      </c>
      <c r="O71" s="5">
        <f t="shared" si="118"/>
        <v>7.5024649738264143E-2</v>
      </c>
      <c r="P71" s="5">
        <f t="shared" si="119"/>
        <v>7.5871414954623101E-2</v>
      </c>
      <c r="Q71" s="5">
        <f t="shared" si="120"/>
        <v>1.5397518314173807E-2</v>
      </c>
      <c r="R71" s="5">
        <f t="shared" si="121"/>
        <v>9.3464276024234835E-2</v>
      </c>
      <c r="S71" s="5">
        <f t="shared" si="122"/>
        <v>4.7792974919718435E-2</v>
      </c>
      <c r="T71" s="5">
        <f t="shared" si="123"/>
        <v>3.8363868590516617E-2</v>
      </c>
      <c r="U71" s="5">
        <f t="shared" si="124"/>
        <v>9.4519159961522062E-2</v>
      </c>
      <c r="V71" s="5">
        <f t="shared" si="125"/>
        <v>1.3380348569091495E-2</v>
      </c>
      <c r="W71" s="5">
        <f t="shared" si="126"/>
        <v>5.1904341011550122E-3</v>
      </c>
      <c r="X71" s="5">
        <f t="shared" si="127"/>
        <v>1.2932287380437623E-2</v>
      </c>
      <c r="Y71" s="5">
        <f t="shared" si="128"/>
        <v>1.6110796672383333E-2</v>
      </c>
      <c r="Z71" s="5">
        <f t="shared" si="129"/>
        <v>7.7624006893821679E-2</v>
      </c>
      <c r="AA71" s="5">
        <f t="shared" si="130"/>
        <v>7.8500109737639059E-2</v>
      </c>
      <c r="AB71" s="5">
        <f t="shared" si="131"/>
        <v>3.9693050355223594E-2</v>
      </c>
      <c r="AC71" s="5">
        <f t="shared" si="132"/>
        <v>2.1071396386970701E-3</v>
      </c>
      <c r="AD71" s="5">
        <f t="shared" si="133"/>
        <v>1.3122539753841359E-3</v>
      </c>
      <c r="AE71" s="5">
        <f t="shared" si="134"/>
        <v>3.2695618892479498E-3</v>
      </c>
      <c r="AF71" s="5">
        <f t="shared" si="135"/>
        <v>4.0731577682945616E-3</v>
      </c>
      <c r="AG71" s="5">
        <f t="shared" si="136"/>
        <v>3.3828414463269126E-3</v>
      </c>
      <c r="AH71" s="5">
        <f t="shared" si="137"/>
        <v>4.8351252766535853E-2</v>
      </c>
      <c r="AI71" s="5">
        <f t="shared" si="138"/>
        <v>4.8896968863217621E-2</v>
      </c>
      <c r="AJ71" s="5">
        <f t="shared" si="139"/>
        <v>2.4724422090519615E-2</v>
      </c>
      <c r="AK71" s="5">
        <f t="shared" si="140"/>
        <v>8.3344913726682707E-3</v>
      </c>
      <c r="AL71" s="5">
        <f t="shared" si="141"/>
        <v>2.1237294064400692E-4</v>
      </c>
      <c r="AM71" s="5">
        <f t="shared" si="142"/>
        <v>2.654129442511602E-4</v>
      </c>
      <c r="AN71" s="5">
        <f t="shared" si="143"/>
        <v>6.6129275560598529E-4</v>
      </c>
      <c r="AO71" s="5">
        <f t="shared" si="144"/>
        <v>8.2382588733715463E-4</v>
      </c>
      <c r="AP71" s="5">
        <f t="shared" si="145"/>
        <v>6.8420437281712287E-4</v>
      </c>
      <c r="AQ71" s="5">
        <f t="shared" si="146"/>
        <v>4.2618437127706359E-4</v>
      </c>
      <c r="AR71" s="5">
        <f t="shared" si="147"/>
        <v>2.4094026965562558E-2</v>
      </c>
      <c r="AS71" s="5">
        <f t="shared" si="148"/>
        <v>2.4365964042611616E-2</v>
      </c>
      <c r="AT71" s="5">
        <f t="shared" si="149"/>
        <v>1.2320485167847083E-2</v>
      </c>
      <c r="AU71" s="5">
        <f t="shared" si="150"/>
        <v>4.1531800809161343E-3</v>
      </c>
      <c r="AV71" s="5">
        <f t="shared" si="151"/>
        <v>1.0500137301532497E-3</v>
      </c>
      <c r="AW71" s="5">
        <f t="shared" si="152"/>
        <v>1.4864234635074952E-5</v>
      </c>
      <c r="AX71" s="5">
        <f t="shared" si="153"/>
        <v>4.4734754283781277E-5</v>
      </c>
      <c r="AY71" s="5">
        <f t="shared" si="154"/>
        <v>1.1145940532457306E-4</v>
      </c>
      <c r="AZ71" s="5">
        <f t="shared" si="155"/>
        <v>1.3885399880034146E-4</v>
      </c>
      <c r="BA71" s="5">
        <f t="shared" si="156"/>
        <v>1.1532110682928335E-4</v>
      </c>
      <c r="BB71" s="5">
        <f t="shared" si="157"/>
        <v>7.183241639724176E-5</v>
      </c>
      <c r="BC71" s="5">
        <f t="shared" si="158"/>
        <v>3.5794981073882523E-5</v>
      </c>
      <c r="BD71" s="5">
        <f t="shared" si="159"/>
        <v>1.000529290351428E-2</v>
      </c>
      <c r="BE71" s="5">
        <f t="shared" si="160"/>
        <v>1.0118217576135019E-2</v>
      </c>
      <c r="BF71" s="5">
        <f t="shared" si="161"/>
        <v>5.1162083861656877E-3</v>
      </c>
      <c r="BG71" s="5">
        <f t="shared" si="162"/>
        <v>1.7246508128342193E-3</v>
      </c>
      <c r="BH71" s="5">
        <f t="shared" si="163"/>
        <v>4.3602901822557897E-4</v>
      </c>
      <c r="BI71" s="5">
        <f t="shared" si="164"/>
        <v>8.8190051375014304E-5</v>
      </c>
      <c r="BJ71" s="8">
        <f t="shared" si="165"/>
        <v>0.1338629848245971</v>
      </c>
      <c r="BK71" s="8">
        <f t="shared" si="166"/>
        <v>0.169587204935849</v>
      </c>
      <c r="BL71" s="8">
        <f t="shared" si="167"/>
        <v>0.60498063964516546</v>
      </c>
      <c r="BM71" s="8">
        <f t="shared" si="168"/>
        <v>0.66563753989701802</v>
      </c>
      <c r="BN71" s="8">
        <f t="shared" si="169"/>
        <v>0.32032070123172579</v>
      </c>
    </row>
    <row r="72" spans="1:66" x14ac:dyDescent="0.25">
      <c r="A72" t="s">
        <v>31</v>
      </c>
      <c r="B72" t="s">
        <v>33</v>
      </c>
      <c r="C72" t="s">
        <v>283</v>
      </c>
      <c r="D72" s="7" t="s">
        <v>505</v>
      </c>
      <c r="E72">
        <f>VLOOKUP(A72,home!$A$2:$E$405,3,FALSE)</f>
        <v>1.55</v>
      </c>
      <c r="F72">
        <f>VLOOKUP(B72,home!$B$2:$E$405,3,FALSE)</f>
        <v>1.0274000000000001</v>
      </c>
      <c r="G72">
        <f>VLOOKUP(C72,away!$B$2:$E$405,4,FALSE)</f>
        <v>0.82189999999999996</v>
      </c>
      <c r="H72">
        <f>VLOOKUP(A72,away!$A$2:$E$405,3,FALSE)</f>
        <v>1.25</v>
      </c>
      <c r="I72">
        <f>VLOOKUP(C72,away!$B$2:$E$405,3,FALSE)</f>
        <v>1.3278000000000001</v>
      </c>
      <c r="J72">
        <f>VLOOKUP(B72,home!$B$2:$E$405,4,FALSE)</f>
        <v>0.41489999999999999</v>
      </c>
      <c r="K72" s="3">
        <f t="shared" si="114"/>
        <v>1.3088510930000001</v>
      </c>
      <c r="L72" s="3">
        <f t="shared" si="115"/>
        <v>0.68863027499999996</v>
      </c>
      <c r="M72" s="5">
        <f t="shared" si="116"/>
        <v>0.13567657262247146</v>
      </c>
      <c r="N72" s="5">
        <f t="shared" si="117"/>
        <v>0.17758043037141566</v>
      </c>
      <c r="O72" s="5">
        <f t="shared" si="118"/>
        <v>9.3430995516069967E-2</v>
      </c>
      <c r="P72" s="5">
        <f t="shared" si="119"/>
        <v>0.12228726060128629</v>
      </c>
      <c r="Q72" s="5">
        <f t="shared" si="120"/>
        <v>0.11621317019351893</v>
      </c>
      <c r="R72" s="5">
        <f t="shared" si="121"/>
        <v>3.2169706067877508E-2</v>
      </c>
      <c r="S72" s="5">
        <f t="shared" si="122"/>
        <v>2.7554819922702933E-2</v>
      </c>
      <c r="T72" s="5">
        <f t="shared" si="123"/>
        <v>8.0027907348984725E-2</v>
      </c>
      <c r="U72" s="5">
        <f t="shared" si="124"/>
        <v>4.2105354948430214E-2</v>
      </c>
      <c r="V72" s="5">
        <f t="shared" si="125"/>
        <v>2.7595064903890732E-3</v>
      </c>
      <c r="W72" s="5">
        <f t="shared" si="126"/>
        <v>5.0701911609594093E-2</v>
      </c>
      <c r="X72" s="5">
        <f t="shared" si="127"/>
        <v>3.4914871334740465E-2</v>
      </c>
      <c r="Y72" s="5">
        <f t="shared" si="128"/>
        <v>1.2021718724415971E-2</v>
      </c>
      <c r="Z72" s="5">
        <f t="shared" si="129"/>
        <v>7.3843445120638862E-3</v>
      </c>
      <c r="AA72" s="5">
        <f t="shared" si="130"/>
        <v>9.66500738570337E-3</v>
      </c>
      <c r="AB72" s="5">
        <f t="shared" si="131"/>
        <v>6.3250277403154665E-3</v>
      </c>
      <c r="AC72" s="5">
        <f t="shared" si="132"/>
        <v>1.5544894873824875E-4</v>
      </c>
      <c r="AD72" s="5">
        <f t="shared" si="133"/>
        <v>1.6590313106851658E-2</v>
      </c>
      <c r="AE72" s="5">
        <f t="shared" si="134"/>
        <v>1.1424591877107359E-2</v>
      </c>
      <c r="AF72" s="5">
        <f t="shared" si="135"/>
        <v>3.9336599230476027E-3</v>
      </c>
      <c r="AG72" s="5">
        <f t="shared" si="136"/>
        <v>9.0294577152158322E-4</v>
      </c>
      <c r="AH72" s="5">
        <f t="shared" si="137"/>
        <v>1.2712707980093235E-3</v>
      </c>
      <c r="AI72" s="5">
        <f t="shared" si="138"/>
        <v>1.6639041734734855E-3</v>
      </c>
      <c r="AJ72" s="5">
        <f t="shared" si="139"/>
        <v>1.0889013980490169E-3</v>
      </c>
      <c r="AK72" s="5">
        <f t="shared" si="140"/>
        <v>4.7506992833522797E-4</v>
      </c>
      <c r="AL72" s="5">
        <f t="shared" si="141"/>
        <v>5.6043355863491986E-6</v>
      </c>
      <c r="AM72" s="5">
        <f t="shared" si="142"/>
        <v>4.342849888623E-3</v>
      </c>
      <c r="AN72" s="5">
        <f t="shared" si="143"/>
        <v>2.9906179130861749E-3</v>
      </c>
      <c r="AO72" s="5">
        <f t="shared" si="144"/>
        <v>1.0297150179542293E-3</v>
      </c>
      <c r="AP72" s="5">
        <f t="shared" si="145"/>
        <v>2.3636431199515031E-4</v>
      </c>
      <c r="AQ72" s="5">
        <f t="shared" si="146"/>
        <v>4.0691905292351534E-5</v>
      </c>
      <c r="AR72" s="5">
        <f t="shared" si="147"/>
        <v>1.75087111846526E-4</v>
      </c>
      <c r="AS72" s="5">
        <f t="shared" si="148"/>
        <v>2.2916295771053884E-4</v>
      </c>
      <c r="AT72" s="5">
        <f t="shared" si="149"/>
        <v>1.4997009383727582E-4</v>
      </c>
      <c r="AU72" s="5">
        <f t="shared" si="150"/>
        <v>6.5429507078743673E-5</v>
      </c>
      <c r="AV72" s="5">
        <f t="shared" si="151"/>
        <v>2.140937046361623E-5</v>
      </c>
      <c r="AW72" s="5">
        <f t="shared" si="152"/>
        <v>1.4031302389411567E-7</v>
      </c>
      <c r="AX72" s="5">
        <f t="shared" si="153"/>
        <v>9.4735730390985856E-4</v>
      </c>
      <c r="AY72" s="5">
        <f t="shared" si="154"/>
        <v>6.5237892071470425E-4</v>
      </c>
      <c r="AZ72" s="5">
        <f t="shared" si="155"/>
        <v>2.2462393778798498E-4</v>
      </c>
      <c r="BA72" s="5">
        <f t="shared" si="156"/>
        <v>5.1560948016841001E-5</v>
      </c>
      <c r="BB72" s="5">
        <f t="shared" si="157"/>
        <v>8.8766074530244789E-6</v>
      </c>
      <c r="BC72" s="5">
        <f t="shared" si="158"/>
        <v>1.2225401262886595E-6</v>
      </c>
      <c r="BD72" s="5">
        <f t="shared" si="159"/>
        <v>2.0095047663304818E-5</v>
      </c>
      <c r="BE72" s="5">
        <f t="shared" si="160"/>
        <v>2.630142509800361E-5</v>
      </c>
      <c r="BF72" s="5">
        <f t="shared" si="161"/>
        <v>1.7212324493489835E-5</v>
      </c>
      <c r="BG72" s="5">
        <f t="shared" si="162"/>
        <v>7.5094565754582808E-6</v>
      </c>
      <c r="BH72" s="5">
        <f t="shared" si="163"/>
        <v>2.4571901116561526E-6</v>
      </c>
      <c r="BI72" s="5">
        <f t="shared" si="164"/>
        <v>6.4321919266998887E-7</v>
      </c>
      <c r="BJ72" s="8">
        <f t="shared" si="165"/>
        <v>0.51483777955615762</v>
      </c>
      <c r="BK72" s="8">
        <f t="shared" si="166"/>
        <v>0.28909159184188904</v>
      </c>
      <c r="BL72" s="8">
        <f t="shared" si="167"/>
        <v>0.18891051566033479</v>
      </c>
      <c r="BM72" s="8">
        <f t="shared" si="168"/>
        <v>0.32221385759011489</v>
      </c>
      <c r="BN72" s="8">
        <f t="shared" si="169"/>
        <v>0.67735813537263989</v>
      </c>
    </row>
    <row r="73" spans="1:66" x14ac:dyDescent="0.25">
      <c r="A73" t="s">
        <v>31</v>
      </c>
      <c r="B73" t="s">
        <v>202</v>
      </c>
      <c r="C73" t="s">
        <v>345</v>
      </c>
      <c r="D73" s="7" t="s">
        <v>505</v>
      </c>
      <c r="E73">
        <f>VLOOKUP(A73,home!$A$2:$E$405,3,FALSE)</f>
        <v>1.55</v>
      </c>
      <c r="F73">
        <f>VLOOKUP(B73,home!$B$2:$E$405,3,FALSE)</f>
        <v>0.89610000000000001</v>
      </c>
      <c r="G73">
        <f>VLOOKUP(C73,away!$B$2:$E$405,4,FALSE)</f>
        <v>1.0752999999999999</v>
      </c>
      <c r="H73">
        <f>VLOOKUP(A73,away!$A$2:$E$405,3,FALSE)</f>
        <v>1.25</v>
      </c>
      <c r="I73">
        <f>VLOOKUP(C73,away!$B$2:$E$405,3,FALSE)</f>
        <v>1.3777999999999999</v>
      </c>
      <c r="J73">
        <f>VLOOKUP(B73,home!$B$2:$E$405,4,FALSE)</f>
        <v>0.8</v>
      </c>
      <c r="K73" s="3">
        <f t="shared" si="114"/>
        <v>1.4935433115000001</v>
      </c>
      <c r="L73" s="3">
        <f t="shared" si="115"/>
        <v>1.3777999999999999</v>
      </c>
      <c r="M73" s="5">
        <f t="shared" si="116"/>
        <v>5.6622813393039546E-2</v>
      </c>
      <c r="N73" s="5">
        <f t="shared" si="117"/>
        <v>8.4568624221486838E-2</v>
      </c>
      <c r="O73" s="5">
        <f t="shared" si="118"/>
        <v>7.801491229292988E-2</v>
      </c>
      <c r="P73" s="5">
        <f t="shared" si="119"/>
        <v>0.11651865045236455</v>
      </c>
      <c r="Q73" s="5">
        <f t="shared" si="120"/>
        <v>6.315345153437929E-2</v>
      </c>
      <c r="R73" s="5">
        <f t="shared" si="121"/>
        <v>5.3744473078599406E-2</v>
      </c>
      <c r="S73" s="5">
        <f t="shared" si="122"/>
        <v>5.9943135503530309E-2</v>
      </c>
      <c r="T73" s="5">
        <f t="shared" si="123"/>
        <v>8.7012825524067777E-2</v>
      </c>
      <c r="U73" s="5">
        <f t="shared" si="124"/>
        <v>8.0269698296633954E-2</v>
      </c>
      <c r="V73" s="5">
        <f t="shared" si="125"/>
        <v>1.3705691387581547E-2</v>
      </c>
      <c r="W73" s="5">
        <f t="shared" si="126"/>
        <v>3.1440805045770549E-2</v>
      </c>
      <c r="X73" s="5">
        <f t="shared" si="127"/>
        <v>4.3319141192062656E-2</v>
      </c>
      <c r="Y73" s="5">
        <f t="shared" si="128"/>
        <v>2.9842556367211972E-2</v>
      </c>
      <c r="Z73" s="5">
        <f t="shared" si="129"/>
        <v>2.4683045002564744E-2</v>
      </c>
      <c r="AA73" s="5">
        <f t="shared" si="130"/>
        <v>3.6865196771034073E-2</v>
      </c>
      <c r="AB73" s="5">
        <f t="shared" si="131"/>
        <v>2.7529884032254676E-2</v>
      </c>
      <c r="AC73" s="5">
        <f t="shared" si="132"/>
        <v>1.7627266382372879E-3</v>
      </c>
      <c r="AD73" s="5">
        <f t="shared" si="133"/>
        <v>1.1739551021071513E-2</v>
      </c>
      <c r="AE73" s="5">
        <f t="shared" si="134"/>
        <v>1.6174753396832327E-2</v>
      </c>
      <c r="AF73" s="5">
        <f t="shared" si="135"/>
        <v>1.1142787615077792E-2</v>
      </c>
      <c r="AG73" s="5">
        <f t="shared" si="136"/>
        <v>5.1175109253513923E-3</v>
      </c>
      <c r="AH73" s="5">
        <f t="shared" si="137"/>
        <v>8.5020748511334312E-3</v>
      </c>
      <c r="AI73" s="5">
        <f t="shared" si="138"/>
        <v>1.2698217027782692E-2</v>
      </c>
      <c r="AJ73" s="5">
        <f t="shared" si="139"/>
        <v>9.4826685549101279E-3</v>
      </c>
      <c r="AK73" s="5">
        <f t="shared" si="140"/>
        <v>4.7209253984524663E-3</v>
      </c>
      <c r="AL73" s="5">
        <f t="shared" si="141"/>
        <v>1.4509383529084067E-4</v>
      </c>
      <c r="AM73" s="5">
        <f t="shared" si="142"/>
        <v>3.5067055815068706E-3</v>
      </c>
      <c r="AN73" s="5">
        <f t="shared" si="143"/>
        <v>4.8315389502001658E-3</v>
      </c>
      <c r="AO73" s="5">
        <f t="shared" si="144"/>
        <v>3.328447182792895E-3</v>
      </c>
      <c r="AP73" s="5">
        <f t="shared" si="145"/>
        <v>1.5286448428173496E-3</v>
      </c>
      <c r="AQ73" s="5">
        <f t="shared" si="146"/>
        <v>5.2654171610843638E-4</v>
      </c>
      <c r="AR73" s="5">
        <f t="shared" si="147"/>
        <v>2.3428317459783274E-3</v>
      </c>
      <c r="AS73" s="5">
        <f t="shared" si="148"/>
        <v>3.4991206841757977E-3</v>
      </c>
      <c r="AT73" s="5">
        <f t="shared" si="149"/>
        <v>2.6130441469910341E-3</v>
      </c>
      <c r="AU73" s="5">
        <f t="shared" si="150"/>
        <v>1.3008982027975611E-3</v>
      </c>
      <c r="AV73" s="5">
        <f t="shared" si="151"/>
        <v>4.8573695243266693E-4</v>
      </c>
      <c r="AW73" s="5">
        <f t="shared" si="152"/>
        <v>8.293740859700819E-6</v>
      </c>
      <c r="AX73" s="5">
        <f t="shared" si="153"/>
        <v>8.7290277777655101E-4</v>
      </c>
      <c r="AY73" s="5">
        <f t="shared" si="154"/>
        <v>1.2026854472205319E-3</v>
      </c>
      <c r="AZ73" s="5">
        <f t="shared" si="155"/>
        <v>8.2853000459022453E-4</v>
      </c>
      <c r="BA73" s="5">
        <f t="shared" si="156"/>
        <v>3.8051621344147035E-4</v>
      </c>
      <c r="BB73" s="5">
        <f t="shared" si="157"/>
        <v>1.3106880971991452E-4</v>
      </c>
      <c r="BC73" s="5">
        <f t="shared" si="158"/>
        <v>3.611732120641963E-5</v>
      </c>
      <c r="BD73" s="5">
        <f t="shared" si="159"/>
        <v>5.3799226326815591E-4</v>
      </c>
      <c r="BE73" s="5">
        <f t="shared" si="160"/>
        <v>8.0351474644290138E-4</v>
      </c>
      <c r="BF73" s="5">
        <f t="shared" si="161"/>
        <v>6.0004203762070707E-4</v>
      </c>
      <c r="BG73" s="5">
        <f t="shared" si="162"/>
        <v>2.9872959063574628E-4</v>
      </c>
      <c r="BH73" s="5">
        <f t="shared" si="163"/>
        <v>1.1154139551028795E-4</v>
      </c>
      <c r="BI73" s="5">
        <f t="shared" si="164"/>
        <v>3.3318381043953337E-5</v>
      </c>
      <c r="BJ73" s="8">
        <f t="shared" si="165"/>
        <v>0.40068570569069295</v>
      </c>
      <c r="BK73" s="8">
        <f t="shared" si="166"/>
        <v>0.24990079665726461</v>
      </c>
      <c r="BL73" s="8">
        <f t="shared" si="167"/>
        <v>0.3244548204506279</v>
      </c>
      <c r="BM73" s="8">
        <f t="shared" si="168"/>
        <v>0.54590705112198978</v>
      </c>
      <c r="BN73" s="8">
        <f t="shared" si="169"/>
        <v>0.45262292497279949</v>
      </c>
    </row>
    <row r="74" spans="1:66" x14ac:dyDescent="0.25">
      <c r="A74" t="s">
        <v>31</v>
      </c>
      <c r="B74" t="s">
        <v>32</v>
      </c>
      <c r="C74" t="s">
        <v>198</v>
      </c>
      <c r="D74" s="7" t="s">
        <v>505</v>
      </c>
      <c r="E74">
        <f>VLOOKUP(A74,home!$A$2:$E$405,3,FALSE)</f>
        <v>1.55</v>
      </c>
      <c r="F74">
        <f>VLOOKUP(B74,home!$B$2:$E$405,3,FALSE)</f>
        <v>1.0394000000000001</v>
      </c>
      <c r="G74">
        <f>VLOOKUP(C74,away!$B$2:$E$405,4,FALSE)</f>
        <v>0.93189999999999995</v>
      </c>
      <c r="H74">
        <f>VLOOKUP(A74,away!$A$2:$E$405,3,FALSE)</f>
        <v>1.25</v>
      </c>
      <c r="I74">
        <f>VLOOKUP(C74,away!$B$2:$E$405,3,FALSE)</f>
        <v>1.4666999999999999</v>
      </c>
      <c r="J74">
        <f>VLOOKUP(B74,home!$B$2:$E$405,4,FALSE)</f>
        <v>0.71109999999999995</v>
      </c>
      <c r="K74" s="3">
        <f t="shared" si="114"/>
        <v>1.501356133</v>
      </c>
      <c r="L74" s="3">
        <f t="shared" si="115"/>
        <v>1.3037129624999997</v>
      </c>
      <c r="M74" s="5">
        <f t="shared" si="116"/>
        <v>6.0502590571404884E-2</v>
      </c>
      <c r="N74" s="5">
        <f t="shared" si="117"/>
        <v>9.0835935416766697E-2</v>
      </c>
      <c r="O74" s="5">
        <f t="shared" si="118"/>
        <v>7.8878011592770816E-2</v>
      </c>
      <c r="P74" s="5">
        <f t="shared" si="119"/>
        <v>0.11842398646365157</v>
      </c>
      <c r="Q74" s="5">
        <f t="shared" si="120"/>
        <v>6.8188544367377313E-2</v>
      </c>
      <c r="R74" s="5">
        <f t="shared" si="121"/>
        <v>5.1417143084860284E-2</v>
      </c>
      <c r="S74" s="5">
        <f t="shared" si="122"/>
        <v>5.7948925977771917E-2</v>
      </c>
      <c r="T74" s="5">
        <f t="shared" si="123"/>
        <v>8.8898289185756152E-2</v>
      </c>
      <c r="U74" s="5">
        <f t="shared" si="124"/>
        <v>7.7195443111793521E-2</v>
      </c>
      <c r="V74" s="5">
        <f t="shared" si="125"/>
        <v>1.2602844790543249E-2</v>
      </c>
      <c r="W74" s="5">
        <f t="shared" si="126"/>
        <v>3.4125096428768181E-2</v>
      </c>
      <c r="X74" s="5">
        <f t="shared" si="127"/>
        <v>4.4489330560747539E-2</v>
      </c>
      <c r="Y74" s="5">
        <f t="shared" si="128"/>
        <v>2.9000658472496971E-2</v>
      </c>
      <c r="Z74" s="5">
        <f t="shared" si="129"/>
        <v>2.2344398644816528E-2</v>
      </c>
      <c r="AA74" s="5">
        <f t="shared" si="130"/>
        <v>3.3546899943592182E-2</v>
      </c>
      <c r="AB74" s="5">
        <f t="shared" si="131"/>
        <v>2.5182921986724741E-2</v>
      </c>
      <c r="AC74" s="5">
        <f t="shared" si="132"/>
        <v>1.5417512568298404E-3</v>
      </c>
      <c r="AD74" s="5">
        <f t="shared" si="133"/>
        <v>1.2808480703136879E-2</v>
      </c>
      <c r="AE74" s="5">
        <f t="shared" si="134"/>
        <v>1.6698582322610664E-2</v>
      </c>
      <c r="AF74" s="5">
        <f t="shared" si="135"/>
        <v>1.0885079114680436E-2</v>
      </c>
      <c r="AG74" s="5">
        <f t="shared" si="136"/>
        <v>4.7303395798823028E-3</v>
      </c>
      <c r="AH74" s="5">
        <f t="shared" si="137"/>
        <v>7.2826705381286846E-3</v>
      </c>
      <c r="AI74" s="5">
        <f t="shared" si="138"/>
        <v>1.0933882077037911E-2</v>
      </c>
      <c r="AJ74" s="5">
        <f t="shared" si="139"/>
        <v>8.207825456929824E-3</v>
      </c>
      <c r="AK74" s="5">
        <f t="shared" si="140"/>
        <v>4.1076230294517079E-3</v>
      </c>
      <c r="AL74" s="5">
        <f t="shared" si="141"/>
        <v>1.2070909906157101E-4</v>
      </c>
      <c r="AM74" s="5">
        <f t="shared" si="142"/>
        <v>3.8460182116133402E-3</v>
      </c>
      <c r="AN74" s="5">
        <f t="shared" si="143"/>
        <v>5.0141037964913796E-3</v>
      </c>
      <c r="AO74" s="5">
        <f t="shared" si="144"/>
        <v>3.2684760574031358E-3</v>
      </c>
      <c r="AP74" s="5">
        <f t="shared" si="145"/>
        <v>1.4203848678857873E-3</v>
      </c>
      <c r="AQ74" s="5">
        <f t="shared" si="146"/>
        <v>4.6294354100038772E-4</v>
      </c>
      <c r="AR74" s="5">
        <f t="shared" si="147"/>
        <v>1.8989023964350415E-3</v>
      </c>
      <c r="AS74" s="5">
        <f t="shared" si="148"/>
        <v>2.8509287588561467E-3</v>
      </c>
      <c r="AT74" s="5">
        <f t="shared" si="149"/>
        <v>2.1401296884273773E-3</v>
      </c>
      <c r="AU74" s="5">
        <f t="shared" si="150"/>
        <v>1.0710322777119411E-3</v>
      </c>
      <c r="AV74" s="5">
        <f t="shared" si="151"/>
        <v>4.0200021969594553E-4</v>
      </c>
      <c r="AW74" s="5">
        <f t="shared" si="152"/>
        <v>6.5630122328014355E-6</v>
      </c>
      <c r="AX74" s="5">
        <f t="shared" si="153"/>
        <v>9.6237383827256268E-4</v>
      </c>
      <c r="AY74" s="5">
        <f t="shared" si="154"/>
        <v>1.2546592477268184E-3</v>
      </c>
      <c r="AZ74" s="5">
        <f t="shared" si="155"/>
        <v>8.1785776239097572E-4</v>
      </c>
      <c r="BA74" s="5">
        <f t="shared" si="156"/>
        <v>3.5541725543678665E-4</v>
      </c>
      <c r="BB74" s="5">
        <f t="shared" si="157"/>
        <v>1.1584052075227809E-4</v>
      </c>
      <c r="BC74" s="5">
        <f t="shared" si="158"/>
        <v>3.0204557697499009E-5</v>
      </c>
      <c r="BD74" s="5">
        <f t="shared" si="159"/>
        <v>4.1260394479244626E-4</v>
      </c>
      <c r="BE74" s="5">
        <f t="shared" si="160"/>
        <v>6.194654630141326E-4</v>
      </c>
      <c r="BF74" s="5">
        <f t="shared" si="161"/>
        <v>4.6501913603897642E-4</v>
      </c>
      <c r="BG74" s="5">
        <f t="shared" si="162"/>
        <v>2.3271977728482626E-4</v>
      </c>
      <c r="BH74" s="5">
        <f t="shared" si="163"/>
        <v>8.7348816224242008E-5</v>
      </c>
      <c r="BI74" s="5">
        <f t="shared" si="164"/>
        <v>2.6228336189711121E-5</v>
      </c>
      <c r="BJ74" s="8">
        <f t="shared" si="165"/>
        <v>0.41820861580889412</v>
      </c>
      <c r="BK74" s="8">
        <f t="shared" si="166"/>
        <v>0.25239546740698987</v>
      </c>
      <c r="BL74" s="8">
        <f t="shared" si="167"/>
        <v>0.3069587996359604</v>
      </c>
      <c r="BM74" s="8">
        <f t="shared" si="168"/>
        <v>0.5304129737643356</v>
      </c>
      <c r="BN74" s="8">
        <f t="shared" si="169"/>
        <v>0.4682462114968316</v>
      </c>
    </row>
    <row r="75" spans="1:66" x14ac:dyDescent="0.25">
      <c r="A75" t="s">
        <v>31</v>
      </c>
      <c r="B75" t="s">
        <v>341</v>
      </c>
      <c r="C75" t="s">
        <v>201</v>
      </c>
      <c r="D75" s="7" t="s">
        <v>505</v>
      </c>
      <c r="E75">
        <f>VLOOKUP(A75,home!$A$2:$E$405,3,FALSE)</f>
        <v>1.55</v>
      </c>
      <c r="F75">
        <f>VLOOKUP(B75,home!$B$2:$E$405,3,FALSE)</f>
        <v>1.3977999999999999</v>
      </c>
      <c r="G75">
        <f>VLOOKUP(C75,away!$B$2:$E$405,4,FALSE)</f>
        <v>0.89610000000000001</v>
      </c>
      <c r="H75">
        <f>VLOOKUP(A75,away!$A$2:$E$405,3,FALSE)</f>
        <v>1.25</v>
      </c>
      <c r="I75">
        <f>VLOOKUP(C75,away!$B$2:$E$405,3,FALSE)</f>
        <v>0.5333</v>
      </c>
      <c r="J75">
        <f>VLOOKUP(B75,home!$B$2:$E$405,4,FALSE)</f>
        <v>0.88890000000000002</v>
      </c>
      <c r="K75" s="3">
        <f t="shared" si="114"/>
        <v>1.9414812989999999</v>
      </c>
      <c r="L75" s="3">
        <f t="shared" si="115"/>
        <v>0.59256296250000007</v>
      </c>
      <c r="M75" s="5">
        <f t="shared" si="116"/>
        <v>7.933750895320156E-2</v>
      </c>
      <c r="N75" s="5">
        <f t="shared" si="117"/>
        <v>0.15403228994188589</v>
      </c>
      <c r="O75" s="5">
        <f t="shared" si="118"/>
        <v>4.70124693426794E-2</v>
      </c>
      <c r="P75" s="5">
        <f t="shared" si="119"/>
        <v>9.127383004862287E-2</v>
      </c>
      <c r="Q75" s="5">
        <f t="shared" si="120"/>
        <v>0.14952540518215865</v>
      </c>
      <c r="R75" s="5">
        <f t="shared" si="121"/>
        <v>1.3928924054069265E-2</v>
      </c>
      <c r="S75" s="5">
        <f t="shared" si="122"/>
        <v>2.6251492395163955E-2</v>
      </c>
      <c r="T75" s="5">
        <f t="shared" si="123"/>
        <v>8.8603217063752807E-2</v>
      </c>
      <c r="U75" s="5">
        <f t="shared" si="124"/>
        <v>2.7042745566166742E-2</v>
      </c>
      <c r="V75" s="5">
        <f t="shared" si="125"/>
        <v>3.3556696742160293E-3</v>
      </c>
      <c r="W75" s="5">
        <f t="shared" si="126"/>
        <v>9.6766925962186223E-2</v>
      </c>
      <c r="X75" s="5">
        <f t="shared" si="127"/>
        <v>5.7340496320171241E-2</v>
      </c>
      <c r="Y75" s="5">
        <f t="shared" si="128"/>
        <v>1.698892718535051E-2</v>
      </c>
      <c r="Z75" s="5">
        <f t="shared" si="129"/>
        <v>2.7512548339722657E-3</v>
      </c>
      <c r="AA75" s="5">
        <f t="shared" si="130"/>
        <v>5.3415098089405035E-3</v>
      </c>
      <c r="AB75" s="5">
        <f t="shared" si="131"/>
        <v>5.1852207012415266E-3</v>
      </c>
      <c r="AC75" s="5">
        <f t="shared" si="132"/>
        <v>2.4128311720467109E-4</v>
      </c>
      <c r="AD75" s="5">
        <f t="shared" si="133"/>
        <v>4.6967794279325549E-2</v>
      </c>
      <c r="AE75" s="5">
        <f t="shared" si="134"/>
        <v>2.7831375320247705E-2</v>
      </c>
      <c r="AF75" s="5">
        <f t="shared" si="135"/>
        <v>8.2459211051076828E-3</v>
      </c>
      <c r="AG75" s="5">
        <f t="shared" si="136"/>
        <v>1.6287424795279615E-3</v>
      </c>
      <c r="AH75" s="5">
        <f t="shared" si="137"/>
        <v>4.0757292875276283E-4</v>
      </c>
      <c r="AI75" s="5">
        <f t="shared" si="138"/>
        <v>7.9129521915214838E-4</v>
      </c>
      <c r="AJ75" s="5">
        <f t="shared" si="139"/>
        <v>7.6814243498600152E-4</v>
      </c>
      <c r="AK75" s="5">
        <f t="shared" si="140"/>
        <v>4.97111390831215E-4</v>
      </c>
      <c r="AL75" s="5">
        <f t="shared" si="141"/>
        <v>1.1103365620582621E-5</v>
      </c>
      <c r="AM75" s="5">
        <f t="shared" si="142"/>
        <v>1.823741884971794E-2</v>
      </c>
      <c r="AN75" s="5">
        <f t="shared" si="143"/>
        <v>1.0806818941942208E-2</v>
      </c>
      <c r="AO75" s="5">
        <f t="shared" si="144"/>
        <v>3.2018603237191951E-3</v>
      </c>
      <c r="AP75" s="5">
        <f t="shared" si="145"/>
        <v>6.3243461297808525E-4</v>
      </c>
      <c r="AQ75" s="5">
        <f t="shared" si="146"/>
        <v>9.3689331963458787E-5</v>
      </c>
      <c r="AR75" s="5">
        <f t="shared" si="147"/>
        <v>4.8302524419307736E-5</v>
      </c>
      <c r="AS75" s="5">
        <f t="shared" si="148"/>
        <v>9.3778447854576797E-5</v>
      </c>
      <c r="AT75" s="5">
        <f t="shared" si="149"/>
        <v>9.1034551379453783E-5</v>
      </c>
      <c r="AU75" s="5">
        <f t="shared" si="150"/>
        <v>5.8913959688688046E-5</v>
      </c>
      <c r="AV75" s="5">
        <f t="shared" si="151"/>
        <v>2.8595087746406935E-5</v>
      </c>
      <c r="AW75" s="5">
        <f t="shared" si="152"/>
        <v>3.5482961057849997E-7</v>
      </c>
      <c r="AX75" s="5">
        <f t="shared" si="153"/>
        <v>5.9012679397929101E-3</v>
      </c>
      <c r="AY75" s="5">
        <f t="shared" si="154"/>
        <v>3.4968728129099592E-3</v>
      </c>
      <c r="AZ75" s="5">
        <f t="shared" si="155"/>
        <v>1.0360586567518168E-3</v>
      </c>
      <c r="BA75" s="5">
        <f t="shared" si="156"/>
        <v>2.0464332898954246E-4</v>
      </c>
      <c r="BB75" s="5">
        <f t="shared" si="157"/>
        <v>3.0316014320476353E-5</v>
      </c>
      <c r="BC75" s="5">
        <f t="shared" si="158"/>
        <v>3.5928294513867802E-6</v>
      </c>
      <c r="BD75" s="5">
        <f t="shared" si="159"/>
        <v>4.7703811610222633E-6</v>
      </c>
      <c r="BE75" s="5">
        <f t="shared" si="160"/>
        <v>9.2616058132266306E-6</v>
      </c>
      <c r="BF75" s="5">
        <f t="shared" si="161"/>
        <v>8.9906172425445977E-6</v>
      </c>
      <c r="BG75" s="5">
        <f t="shared" si="162"/>
        <v>5.8183717476224271E-6</v>
      </c>
      <c r="BH75" s="5">
        <f t="shared" si="163"/>
        <v>2.8240649846597233E-6</v>
      </c>
      <c r="BI75" s="5">
        <f t="shared" si="164"/>
        <v>1.0965738709755146E-6</v>
      </c>
      <c r="BJ75" s="8">
        <f t="shared" si="165"/>
        <v>0.69157606848225117</v>
      </c>
      <c r="BK75" s="8">
        <f t="shared" si="166"/>
        <v>0.20396776036693959</v>
      </c>
      <c r="BL75" s="8">
        <f t="shared" si="167"/>
        <v>0.10132837763272806</v>
      </c>
      <c r="BM75" s="8">
        <f t="shared" si="168"/>
        <v>0.4610165158099741</v>
      </c>
      <c r="BN75" s="8">
        <f t="shared" si="169"/>
        <v>0.53511042752261773</v>
      </c>
    </row>
    <row r="76" spans="1:66" x14ac:dyDescent="0.25">
      <c r="A76" t="s">
        <v>282</v>
      </c>
      <c r="B76" t="s">
        <v>319</v>
      </c>
      <c r="C76" t="s">
        <v>293</v>
      </c>
      <c r="D76" s="7" t="s">
        <v>505</v>
      </c>
      <c r="E76">
        <f>VLOOKUP(A76,home!$A$2:$E$405,3,FALSE)</f>
        <v>1.6222000000000001</v>
      </c>
      <c r="F76">
        <f>VLOOKUP(B76,home!$B$2:$E$405,3,FALSE)</f>
        <v>1.3013999999999999</v>
      </c>
      <c r="G76">
        <f>VLOOKUP(C76,away!$B$2:$E$405,4,FALSE)</f>
        <v>1.1194</v>
      </c>
      <c r="H76">
        <f>VLOOKUP(A76,away!$A$2:$E$405,3,FALSE)</f>
        <v>1.3389</v>
      </c>
      <c r="I76">
        <f>VLOOKUP(C76,away!$B$2:$E$405,3,FALSE)</f>
        <v>1.1312</v>
      </c>
      <c r="J76">
        <f>VLOOKUP(B76,home!$B$2:$E$405,4,FALSE)</f>
        <v>0.70540000000000003</v>
      </c>
      <c r="K76" s="3">
        <f t="shared" si="114"/>
        <v>2.3632001309519999</v>
      </c>
      <c r="L76" s="3">
        <f t="shared" si="115"/>
        <v>1.068373219872</v>
      </c>
      <c r="M76" s="5">
        <f t="shared" si="116"/>
        <v>3.2336024817788384E-2</v>
      </c>
      <c r="N76" s="5">
        <f t="shared" si="117"/>
        <v>7.6416498083864623E-2</v>
      </c>
      <c r="O76" s="5">
        <f t="shared" si="118"/>
        <v>3.454694295244147E-2</v>
      </c>
      <c r="P76" s="5">
        <f t="shared" si="119"/>
        <v>8.1641340109200961E-2</v>
      </c>
      <c r="Q76" s="5">
        <f t="shared" si="120"/>
        <v>9.0293739139341078E-2</v>
      </c>
      <c r="R76" s="5">
        <f t="shared" si="121"/>
        <v>1.8454514339417093E-2</v>
      </c>
      <c r="S76" s="5">
        <f t="shared" si="122"/>
        <v>5.1531600222854003E-2</v>
      </c>
      <c r="T76" s="5">
        <f t="shared" si="123"/>
        <v>9.6467412818580248E-2</v>
      </c>
      <c r="U76" s="5">
        <f t="shared" si="124"/>
        <v>4.3611710703566037E-2</v>
      </c>
      <c r="V76" s="5">
        <f t="shared" si="125"/>
        <v>1.445621553969335E-2</v>
      </c>
      <c r="W76" s="5">
        <f t="shared" si="126"/>
        <v>7.1127392052745514E-2</v>
      </c>
      <c r="X76" s="5">
        <f t="shared" si="127"/>
        <v>7.5990600868489827E-2</v>
      </c>
      <c r="Y76" s="5">
        <f t="shared" si="128"/>
        <v>4.0593161464938229E-2</v>
      </c>
      <c r="Z76" s="5">
        <f t="shared" si="129"/>
        <v>6.5721029686590122E-3</v>
      </c>
      <c r="AA76" s="5">
        <f t="shared" si="130"/>
        <v>1.5531194596165004E-2</v>
      </c>
      <c r="AB76" s="5">
        <f t="shared" si="131"/>
        <v>1.8351660551749069E-2</v>
      </c>
      <c r="AC76" s="5">
        <f t="shared" si="132"/>
        <v>2.2811725007528738E-3</v>
      </c>
      <c r="AD76" s="5">
        <f t="shared" si="133"/>
        <v>4.2022065553330615E-2</v>
      </c>
      <c r="AE76" s="5">
        <f t="shared" si="134"/>
        <v>4.4895249480884088E-2</v>
      </c>
      <c r="AF76" s="5">
        <f t="shared" si="135"/>
        <v>2.3982441122424428E-2</v>
      </c>
      <c r="AG76" s="5">
        <f t="shared" si="136"/>
        <v>8.5407326141184164E-3</v>
      </c>
      <c r="AH76" s="5">
        <f t="shared" si="137"/>
        <v>1.7553647024891393E-3</v>
      </c>
      <c r="AI76" s="5">
        <f t="shared" si="138"/>
        <v>4.1482780947908523E-3</v>
      </c>
      <c r="AJ76" s="5">
        <f t="shared" si="139"/>
        <v>4.9016056684175286E-3</v>
      </c>
      <c r="AK76" s="5">
        <f t="shared" si="140"/>
        <v>3.8611583858264558E-3</v>
      </c>
      <c r="AL76" s="5">
        <f t="shared" si="141"/>
        <v>2.3037832390488576E-4</v>
      </c>
      <c r="AM76" s="5">
        <f t="shared" si="142"/>
        <v>1.9861310163700883E-2</v>
      </c>
      <c r="AN76" s="5">
        <f t="shared" si="143"/>
        <v>2.1219291890469592E-2</v>
      </c>
      <c r="AO76" s="5">
        <f t="shared" si="144"/>
        <v>1.1335061600212406E-2</v>
      </c>
      <c r="AP76" s="5">
        <f t="shared" si="145"/>
        <v>4.0366920864221313E-3</v>
      </c>
      <c r="AQ76" s="5">
        <f t="shared" si="146"/>
        <v>1.0781734305006583E-3</v>
      </c>
      <c r="AR76" s="5">
        <f t="shared" si="147"/>
        <v>3.7507692784959562E-4</v>
      </c>
      <c r="AS76" s="5">
        <f t="shared" si="148"/>
        <v>8.8638184501123817E-4</v>
      </c>
      <c r="AT76" s="5">
        <f t="shared" si="149"/>
        <v>1.0473488461020168E-3</v>
      </c>
      <c r="AU76" s="5">
        <f t="shared" si="150"/>
        <v>8.2503164342023739E-4</v>
      </c>
      <c r="AV76" s="5">
        <f t="shared" si="151"/>
        <v>4.8742872194256225E-4</v>
      </c>
      <c r="AW76" s="5">
        <f t="shared" si="152"/>
        <v>1.6157070087284515E-5</v>
      </c>
      <c r="AX76" s="5">
        <f t="shared" si="153"/>
        <v>7.8227084632893663E-3</v>
      </c>
      <c r="AY76" s="5">
        <f t="shared" si="154"/>
        <v>8.3575722290444056E-3</v>
      </c>
      <c r="AZ76" s="5">
        <f t="shared" si="155"/>
        <v>4.464503176328489E-3</v>
      </c>
      <c r="BA76" s="5">
        <f t="shared" si="156"/>
        <v>1.5899185445409465E-3</v>
      </c>
      <c r="BB76" s="5">
        <f t="shared" si="157"/>
        <v>4.2465659869135364E-4</v>
      </c>
      <c r="BC76" s="5">
        <f t="shared" si="158"/>
        <v>9.0738347536754689E-5</v>
      </c>
      <c r="BD76" s="5">
        <f t="shared" si="159"/>
        <v>6.6787024184395002E-5</v>
      </c>
      <c r="BE76" s="5">
        <f t="shared" si="160"/>
        <v>1.5783110429845666E-4</v>
      </c>
      <c r="BF76" s="5">
        <f t="shared" si="161"/>
        <v>1.8649324317320578E-4</v>
      </c>
      <c r="BG76" s="5">
        <f t="shared" si="162"/>
        <v>1.4690695222952768E-4</v>
      </c>
      <c r="BH76" s="5">
        <f t="shared" si="163"/>
        <v>8.6792632186644768E-5</v>
      </c>
      <c r="BI76" s="5">
        <f t="shared" si="164"/>
        <v>4.1021671949829531E-5</v>
      </c>
      <c r="BJ76" s="8">
        <f t="shared" si="165"/>
        <v>0.65060991972945392</v>
      </c>
      <c r="BK76" s="8">
        <f t="shared" si="166"/>
        <v>0.19083430374323884</v>
      </c>
      <c r="BL76" s="8">
        <f t="shared" si="167"/>
        <v>0.14946953060721038</v>
      </c>
      <c r="BM76" s="8">
        <f t="shared" si="168"/>
        <v>0.65545538244755153</v>
      </c>
      <c r="BN76" s="8">
        <f t="shared" si="169"/>
        <v>0.33368905944205357</v>
      </c>
    </row>
    <row r="77" spans="1:66" s="14" customFormat="1" x14ac:dyDescent="0.25">
      <c r="A77" t="s">
        <v>282</v>
      </c>
      <c r="B77" t="s">
        <v>187</v>
      </c>
      <c r="C77" t="s">
        <v>308</v>
      </c>
      <c r="D77" s="7" t="s">
        <v>505</v>
      </c>
      <c r="E77">
        <f>VLOOKUP(A77,home!$A$2:$E$405,3,FALSE)</f>
        <v>1.6222000000000001</v>
      </c>
      <c r="F77">
        <f>VLOOKUP(B77,home!$B$2:$E$405,3,FALSE)</f>
        <v>0.6452</v>
      </c>
      <c r="G77">
        <f>VLOOKUP(C77,away!$B$2:$E$405,4,FALSE)</f>
        <v>1.4695</v>
      </c>
      <c r="H77">
        <f>VLOOKUP(A77,away!$A$2:$E$405,3,FALSE)</f>
        <v>1.3389</v>
      </c>
      <c r="I77">
        <f>VLOOKUP(C77,away!$B$2:$E$405,3,FALSE)</f>
        <v>0.75560000000000005</v>
      </c>
      <c r="J77">
        <f>VLOOKUP(B77,home!$B$2:$E$405,4,FALSE)</f>
        <v>1.3332999999999999</v>
      </c>
      <c r="K77" s="3">
        <f t="shared" si="114"/>
        <v>1.53804253508</v>
      </c>
      <c r="L77" s="3">
        <f t="shared" si="115"/>
        <v>1.3488633975720001</v>
      </c>
      <c r="M77" s="5">
        <f t="shared" si="116"/>
        <v>5.574843545339124E-2</v>
      </c>
      <c r="N77" s="5">
        <f t="shared" si="117"/>
        <v>8.5743464991477614E-2</v>
      </c>
      <c r="O77" s="5">
        <f t="shared" si="118"/>
        <v>7.5197024054984657E-2</v>
      </c>
      <c r="P77" s="5">
        <f t="shared" si="119"/>
        <v>0.11565622150800034</v>
      </c>
      <c r="Q77" s="5">
        <f t="shared" si="120"/>
        <v>6.5938548131017738E-2</v>
      </c>
      <c r="R77" s="5">
        <f t="shared" si="121"/>
        <v>5.0715256677055023E-2</v>
      </c>
      <c r="S77" s="5">
        <f t="shared" si="122"/>
        <v>5.9985367592472708E-2</v>
      </c>
      <c r="T77" s="5">
        <f t="shared" si="123"/>
        <v>8.8942094062969448E-2</v>
      </c>
      <c r="U77" s="5">
        <f t="shared" si="124"/>
        <v>7.8002221946810599E-2</v>
      </c>
      <c r="V77" s="5">
        <f t="shared" si="125"/>
        <v>1.382735558225094E-2</v>
      </c>
      <c r="W77" s="5">
        <f t="shared" si="126"/>
        <v>3.3805430575641712E-2</v>
      </c>
      <c r="X77" s="5">
        <f t="shared" si="127"/>
        <v>4.5598907942644457E-2</v>
      </c>
      <c r="Y77" s="5">
        <f t="shared" si="128"/>
        <v>3.0753348946544138E-2</v>
      </c>
      <c r="Z77" s="5">
        <f t="shared" si="129"/>
        <v>2.2802651143382837E-2</v>
      </c>
      <c r="AA77" s="5">
        <f t="shared" si="130"/>
        <v>3.5071447371113396E-2</v>
      </c>
      <c r="AB77" s="5">
        <f t="shared" si="131"/>
        <v>2.6970688911796031E-2</v>
      </c>
      <c r="AC77" s="5">
        <f t="shared" si="132"/>
        <v>1.7928975125989599E-3</v>
      </c>
      <c r="AD77" s="5">
        <f t="shared" si="133"/>
        <v>1.2998547535507735E-2</v>
      </c>
      <c r="AE77" s="5">
        <f t="shared" si="134"/>
        <v>1.7533264992246111E-2</v>
      </c>
      <c r="AF77" s="5">
        <f t="shared" si="135"/>
        <v>1.1824989693985651E-2</v>
      </c>
      <c r="AG77" s="5">
        <f t="shared" si="136"/>
        <v>5.3167652582944581E-3</v>
      </c>
      <c r="AH77" s="5">
        <f t="shared" si="137"/>
        <v>7.6894153737281108E-3</v>
      </c>
      <c r="AI77" s="5">
        <f t="shared" si="138"/>
        <v>1.182664791469191E-2</v>
      </c>
      <c r="AJ77" s="5">
        <f t="shared" si="139"/>
        <v>9.0949437701056714E-3</v>
      </c>
      <c r="AK77" s="5">
        <f t="shared" si="140"/>
        <v>4.6628034575277944E-3</v>
      </c>
      <c r="AL77" s="5">
        <f t="shared" si="141"/>
        <v>1.4878247267165141E-4</v>
      </c>
      <c r="AM77" s="5">
        <f t="shared" si="142"/>
        <v>3.9984638007740346E-3</v>
      </c>
      <c r="AN77" s="5">
        <f t="shared" si="143"/>
        <v>5.3933814673807175E-3</v>
      </c>
      <c r="AO77" s="5">
        <f t="shared" si="144"/>
        <v>3.6374674252465078E-3</v>
      </c>
      <c r="AP77" s="5">
        <f t="shared" si="145"/>
        <v>1.6354822232584937E-3</v>
      </c>
      <c r="AQ77" s="5">
        <f t="shared" si="146"/>
        <v>5.5151052708326534E-4</v>
      </c>
      <c r="AR77" s="5">
        <f t="shared" si="147"/>
        <v>2.0743941892698518E-3</v>
      </c>
      <c r="AS77" s="5">
        <f t="shared" si="148"/>
        <v>3.1905064976198243E-3</v>
      </c>
      <c r="AT77" s="5">
        <f t="shared" si="149"/>
        <v>2.4535673508942041E-3</v>
      </c>
      <c r="AU77" s="5">
        <f t="shared" si="150"/>
        <v>1.2578969827862806E-3</v>
      </c>
      <c r="AV77" s="5">
        <f t="shared" si="151"/>
        <v>4.8367476606852368E-4</v>
      </c>
      <c r="AW77" s="5">
        <f t="shared" si="152"/>
        <v>8.5740416230091533E-6</v>
      </c>
      <c r="AX77" s="5">
        <f t="shared" si="153"/>
        <v>1.0249679000946857E-3</v>
      </c>
      <c r="AY77" s="5">
        <f t="shared" si="154"/>
        <v>1.3825416841239562E-3</v>
      </c>
      <c r="AZ77" s="5">
        <f t="shared" si="155"/>
        <v>9.3242993666617737E-4</v>
      </c>
      <c r="BA77" s="5">
        <f t="shared" si="156"/>
        <v>4.1924020412312837E-4</v>
      </c>
      <c r="BB77" s="5">
        <f t="shared" si="157"/>
        <v>1.4137444153307553E-4</v>
      </c>
      <c r="BC77" s="5">
        <f t="shared" si="158"/>
        <v>3.8138961907229629E-5</v>
      </c>
      <c r="BD77" s="5">
        <f t="shared" si="159"/>
        <v>4.6634573234035856E-4</v>
      </c>
      <c r="BE77" s="5">
        <f t="shared" si="160"/>
        <v>7.172595723925042E-4</v>
      </c>
      <c r="BF77" s="5">
        <f t="shared" si="161"/>
        <v>5.5158786551648214E-4</v>
      </c>
      <c r="BG77" s="5">
        <f t="shared" si="162"/>
        <v>2.8278853299944543E-4</v>
      </c>
      <c r="BH77" s="5">
        <f t="shared" si="163"/>
        <v>1.0873519804650536E-4</v>
      </c>
      <c r="BI77" s="5">
        <f t="shared" si="164"/>
        <v>3.3447871931174547E-5</v>
      </c>
      <c r="BJ77" s="8">
        <f t="shared" si="165"/>
        <v>0.41761036070252033</v>
      </c>
      <c r="BK77" s="8">
        <f t="shared" si="166"/>
        <v>0.24854160180550974</v>
      </c>
      <c r="BL77" s="8">
        <f t="shared" si="167"/>
        <v>0.31085065403767831</v>
      </c>
      <c r="BM77" s="8">
        <f t="shared" si="168"/>
        <v>0.54943234923066375</v>
      </c>
      <c r="BN77" s="8">
        <f t="shared" si="169"/>
        <v>0.44899895081592661</v>
      </c>
    </row>
    <row r="78" spans="1:66" x14ac:dyDescent="0.25">
      <c r="A78" t="s">
        <v>282</v>
      </c>
      <c r="B78" t="s">
        <v>337</v>
      </c>
      <c r="C78" t="s">
        <v>430</v>
      </c>
      <c r="D78" s="7" t="s">
        <v>505</v>
      </c>
      <c r="E78">
        <f>VLOOKUP(A78,home!$A$2:$E$405,3,FALSE)</f>
        <v>1.6222000000000001</v>
      </c>
      <c r="F78">
        <f>VLOOKUP(B78,home!$B$2:$E$405,3,FALSE)</f>
        <v>1.0617000000000001</v>
      </c>
      <c r="G78">
        <f>VLOOKUP(C78,away!$B$2:$E$405,4,FALSE)</f>
        <v>1.2329000000000001</v>
      </c>
      <c r="H78">
        <f>VLOOKUP(A78,away!$A$2:$E$405,3,FALSE)</f>
        <v>1.3389</v>
      </c>
      <c r="I78">
        <f>VLOOKUP(C78,away!$B$2:$E$405,3,FALSE)</f>
        <v>0.74690000000000001</v>
      </c>
      <c r="J78">
        <f>VLOOKUP(B78,home!$B$2:$E$405,4,FALSE)</f>
        <v>1.0788</v>
      </c>
      <c r="K78" s="3">
        <f t="shared" si="114"/>
        <v>2.1234110204460004</v>
      </c>
      <c r="L78" s="3">
        <f t="shared" si="115"/>
        <v>1.0788263335079999</v>
      </c>
      <c r="M78" s="5">
        <f t="shared" si="116"/>
        <v>4.067110644683361E-2</v>
      </c>
      <c r="N78" s="5">
        <f t="shared" si="117"/>
        <v>8.6361475642938876E-2</v>
      </c>
      <c r="O78" s="5">
        <f t="shared" si="118"/>
        <v>4.3877060647751084E-2</v>
      </c>
      <c r="P78" s="5">
        <f t="shared" si="119"/>
        <v>9.316903412421218E-2</v>
      </c>
      <c r="Q78" s="5">
        <f t="shared" si="120"/>
        <v>9.1690454561097617E-2</v>
      </c>
      <c r="R78" s="5">
        <f t="shared" si="121"/>
        <v>2.3667864231860722E-2</v>
      </c>
      <c r="S78" s="5">
        <f t="shared" si="122"/>
        <v>5.3357713116226384E-2</v>
      </c>
      <c r="T78" s="5">
        <f t="shared" si="123"/>
        <v>9.8918076911830813E-2</v>
      </c>
      <c r="U78" s="5">
        <f t="shared" si="124"/>
        <v>5.0256603740352769E-2</v>
      </c>
      <c r="V78" s="5">
        <f t="shared" si="125"/>
        <v>1.3581267523322107E-2</v>
      </c>
      <c r="W78" s="5">
        <f t="shared" si="126"/>
        <v>6.4898840561579296E-2</v>
      </c>
      <c r="X78" s="5">
        <f t="shared" si="127"/>
        <v>7.0014578211968867E-2</v>
      </c>
      <c r="Y78" s="5">
        <f t="shared" si="128"/>
        <v>3.7766785352263729E-2</v>
      </c>
      <c r="Z78" s="5">
        <f t="shared" si="129"/>
        <v>8.5111717304078138E-3</v>
      </c>
      <c r="AA78" s="5">
        <f t="shared" si="130"/>
        <v>1.8072715849256408E-2</v>
      </c>
      <c r="AB78" s="5">
        <f t="shared" si="131"/>
        <v>1.9187902001850079E-2</v>
      </c>
      <c r="AC78" s="5">
        <f t="shared" si="132"/>
        <v>1.9444909541995088E-3</v>
      </c>
      <c r="AD78" s="5">
        <f t="shared" si="133"/>
        <v>3.4451728315656356E-2</v>
      </c>
      <c r="AE78" s="5">
        <f t="shared" si="134"/>
        <v>3.7167431741793294E-2</v>
      </c>
      <c r="AF78" s="5">
        <f t="shared" si="135"/>
        <v>2.0048602055953855E-2</v>
      </c>
      <c r="AG78" s="5">
        <f t="shared" si="136"/>
        <v>7.2096532826618825E-3</v>
      </c>
      <c r="AH78" s="5">
        <f t="shared" si="137"/>
        <v>2.2955190479432004E-3</v>
      </c>
      <c r="AI78" s="5">
        <f t="shared" si="138"/>
        <v>4.874330444046302E-3</v>
      </c>
      <c r="AJ78" s="5">
        <f t="shared" si="139"/>
        <v>5.1751034910916824E-3</v>
      </c>
      <c r="AK78" s="5">
        <f t="shared" si="140"/>
        <v>3.6629572616442159E-3</v>
      </c>
      <c r="AL78" s="5">
        <f t="shared" si="141"/>
        <v>1.7817695154456802E-4</v>
      </c>
      <c r="AM78" s="5">
        <f t="shared" si="142"/>
        <v>1.4631035915775251E-2</v>
      </c>
      <c r="AN78" s="5">
        <f t="shared" si="143"/>
        <v>1.5784346832439674E-2</v>
      </c>
      <c r="AO78" s="5">
        <f t="shared" si="144"/>
        <v>8.5142845100297532E-3</v>
      </c>
      <c r="AP78" s="5">
        <f t="shared" si="145"/>
        <v>3.0618114467997858E-3</v>
      </c>
      <c r="AQ78" s="5">
        <f t="shared" si="146"/>
        <v>8.257907042609593E-4</v>
      </c>
      <c r="AR78" s="5">
        <f t="shared" si="147"/>
        <v>4.9529327959806763E-4</v>
      </c>
      <c r="AS78" s="5">
        <f t="shared" si="148"/>
        <v>1.0517112082513789E-3</v>
      </c>
      <c r="AT78" s="5">
        <f t="shared" si="149"/>
        <v>1.1166075849637785E-3</v>
      </c>
      <c r="AU78" s="5">
        <f t="shared" si="150"/>
        <v>7.9033895047522676E-4</v>
      </c>
      <c r="AV78" s="5">
        <f t="shared" si="151"/>
        <v>4.1955360933170572E-4</v>
      </c>
      <c r="AW78" s="5">
        <f t="shared" si="152"/>
        <v>1.1337952397555438E-5</v>
      </c>
      <c r="AX78" s="5">
        <f t="shared" si="153"/>
        <v>5.1779504840163987E-3</v>
      </c>
      <c r="AY78" s="5">
        <f t="shared" si="154"/>
        <v>5.5861093357573851E-3</v>
      </c>
      <c r="AZ78" s="5">
        <f t="shared" si="155"/>
        <v>3.0132209266349741E-3</v>
      </c>
      <c r="BA78" s="5">
        <f t="shared" si="156"/>
        <v>1.0835806947770625E-3</v>
      </c>
      <c r="BB78" s="5">
        <f t="shared" si="157"/>
        <v>2.9224884700159738E-4</v>
      </c>
      <c r="BC78" s="5">
        <f t="shared" si="158"/>
        <v>6.3057150416534767E-5</v>
      </c>
      <c r="BD78" s="5">
        <f t="shared" si="159"/>
        <v>8.905590547332263E-5</v>
      </c>
      <c r="BE78" s="5">
        <f t="shared" si="160"/>
        <v>1.8910229111785055E-4</v>
      </c>
      <c r="BF78" s="5">
        <f t="shared" si="161"/>
        <v>2.0077094447561584E-4</v>
      </c>
      <c r="BG78" s="5">
        <f t="shared" si="162"/>
        <v>1.4210641202829156E-4</v>
      </c>
      <c r="BH78" s="5">
        <f t="shared" si="163"/>
        <v>7.5437580344228623E-5</v>
      </c>
      <c r="BI78" s="5">
        <f t="shared" si="164"/>
        <v>3.2036997891743138E-5</v>
      </c>
      <c r="BJ78" s="8">
        <f t="shared" si="165"/>
        <v>0.60656106348565397</v>
      </c>
      <c r="BK78" s="8">
        <f t="shared" si="166"/>
        <v>0.20848789845209575</v>
      </c>
      <c r="BL78" s="8">
        <f t="shared" si="167"/>
        <v>0.17567207147974773</v>
      </c>
      <c r="BM78" s="8">
        <f t="shared" si="168"/>
        <v>0.61422043810985161</v>
      </c>
      <c r="BN78" s="8">
        <f t="shared" si="169"/>
        <v>0.37943699565469413</v>
      </c>
    </row>
    <row r="79" spans="1:66" x14ac:dyDescent="0.25">
      <c r="A79" t="s">
        <v>282</v>
      </c>
      <c r="B79" t="s">
        <v>199</v>
      </c>
      <c r="C79" t="s">
        <v>195</v>
      </c>
      <c r="D79" s="7" t="s">
        <v>505</v>
      </c>
      <c r="E79">
        <f>VLOOKUP(A79,home!$A$2:$E$405,3,FALSE)</f>
        <v>1.6222000000000001</v>
      </c>
      <c r="F79">
        <f>VLOOKUP(B79,home!$B$2:$E$405,3,FALSE)</f>
        <v>1.0274000000000001</v>
      </c>
      <c r="G79">
        <f>VLOOKUP(C79,away!$B$2:$E$405,4,FALSE)</f>
        <v>0.82189999999999996</v>
      </c>
      <c r="H79">
        <f>VLOOKUP(A79,away!$A$2:$E$405,3,FALSE)</f>
        <v>1.3389</v>
      </c>
      <c r="I79">
        <f>VLOOKUP(C79,away!$B$2:$E$405,3,FALSE)</f>
        <v>1.0373000000000001</v>
      </c>
      <c r="J79">
        <f>VLOOKUP(B79,home!$B$2:$E$405,4,FALSE)</f>
        <v>1.0373000000000001</v>
      </c>
      <c r="K79" s="3">
        <f t="shared" si="114"/>
        <v>1.369818221332</v>
      </c>
      <c r="L79" s="3">
        <f t="shared" si="115"/>
        <v>1.4406447381810004</v>
      </c>
      <c r="M79" s="5">
        <f t="shared" si="116"/>
        <v>6.0177126369333325E-2</v>
      </c>
      <c r="N79" s="5">
        <f t="shared" si="117"/>
        <v>8.2431724208111165E-2</v>
      </c>
      <c r="O79" s="5">
        <f t="shared" si="118"/>
        <v>8.6693860462833172E-2</v>
      </c>
      <c r="P79" s="5">
        <f t="shared" si="119"/>
        <v>0.11875482973960273</v>
      </c>
      <c r="Q79" s="5">
        <f t="shared" si="120"/>
        <v>5.6458238918042421E-2</v>
      </c>
      <c r="R79" s="5">
        <f t="shared" si="121"/>
        <v>6.2447526954189259E-2</v>
      </c>
      <c r="S79" s="5">
        <f t="shared" si="122"/>
        <v>5.8588330971171464E-2</v>
      </c>
      <c r="T79" s="5">
        <f t="shared" si="123"/>
        <v>8.1336264824243568E-2</v>
      </c>
      <c r="U79" s="5">
        <f t="shared" si="124"/>
        <v>8.5541760298969649E-2</v>
      </c>
      <c r="V79" s="5">
        <f t="shared" si="125"/>
        <v>1.2846607431141121E-2</v>
      </c>
      <c r="W79" s="5">
        <f t="shared" si="126"/>
        <v>2.5779174804749994E-2</v>
      </c>
      <c r="X79" s="5">
        <f t="shared" si="127"/>
        <v>3.7138632537111291E-2</v>
      </c>
      <c r="Y79" s="5">
        <f t="shared" si="128"/>
        <v>2.6751787773913547E-2</v>
      </c>
      <c r="Z79" s="5">
        <f t="shared" si="129"/>
        <v>2.9988233706322979E-2</v>
      </c>
      <c r="AA79" s="5">
        <f t="shared" si="130"/>
        <v>4.107842895648367E-2</v>
      </c>
      <c r="AB79" s="5">
        <f t="shared" si="131"/>
        <v>2.8134990244141699E-2</v>
      </c>
      <c r="AC79" s="5">
        <f t="shared" si="132"/>
        <v>1.5844856366742913E-3</v>
      </c>
      <c r="AD79" s="5">
        <f t="shared" si="133"/>
        <v>8.8281958446123319E-3</v>
      </c>
      <c r="AE79" s="5">
        <f t="shared" si="134"/>
        <v>1.2718293891172128E-2</v>
      </c>
      <c r="AF79" s="5">
        <f t="shared" si="135"/>
        <v>9.1612715864783454E-3</v>
      </c>
      <c r="AG79" s="5">
        <f t="shared" si="136"/>
        <v>4.3993792353690438E-3</v>
      </c>
      <c r="AH79" s="5">
        <f t="shared" si="137"/>
        <v>1.0800597774089078E-2</v>
      </c>
      <c r="AI79" s="5">
        <f t="shared" si="138"/>
        <v>1.4794855632225058E-2</v>
      </c>
      <c r="AJ79" s="5">
        <f t="shared" si="139"/>
        <v>1.0133131413499127E-2</v>
      </c>
      <c r="AK79" s="5">
        <f t="shared" si="140"/>
        <v>4.6268493497875979E-3</v>
      </c>
      <c r="AL79" s="5">
        <f t="shared" si="141"/>
        <v>1.2507431534915686E-4</v>
      </c>
      <c r="AM79" s="5">
        <f t="shared" si="142"/>
        <v>2.4186047058874839E-3</v>
      </c>
      <c r="AN79" s="5">
        <f t="shared" si="143"/>
        <v>3.4843501432766091E-3</v>
      </c>
      <c r="AO79" s="5">
        <f t="shared" si="144"/>
        <v>2.5098553499458319E-3</v>
      </c>
      <c r="AP79" s="5">
        <f t="shared" si="145"/>
        <v>1.2052699678316318E-3</v>
      </c>
      <c r="AQ79" s="5">
        <f t="shared" si="146"/>
        <v>4.3409145931105593E-4</v>
      </c>
      <c r="AR79" s="5">
        <f t="shared" si="147"/>
        <v>3.1119648704901704E-3</v>
      </c>
      <c r="AS79" s="5">
        <f t="shared" si="148"/>
        <v>4.2628261837425125E-3</v>
      </c>
      <c r="AT79" s="5">
        <f t="shared" si="149"/>
        <v>2.9196484904308235E-3</v>
      </c>
      <c r="AU79" s="5">
        <f t="shared" si="150"/>
        <v>1.3331292340255368E-3</v>
      </c>
      <c r="AV79" s="5">
        <f t="shared" si="151"/>
        <v>4.5653617903963789E-4</v>
      </c>
      <c r="AW79" s="5">
        <f t="shared" si="152"/>
        <v>6.8562314473507791E-6</v>
      </c>
      <c r="AX79" s="5">
        <f t="shared" si="153"/>
        <v>5.521747993873327E-4</v>
      </c>
      <c r="AY79" s="5">
        <f t="shared" si="154"/>
        <v>7.9548771929351017E-4</v>
      </c>
      <c r="AZ79" s="5">
        <f t="shared" si="155"/>
        <v>5.7300759854390026E-4</v>
      </c>
      <c r="BA79" s="5">
        <f t="shared" si="156"/>
        <v>2.7516679392666695E-4</v>
      </c>
      <c r="BB79" s="5">
        <f t="shared" si="157"/>
        <v>9.9104398448147081E-5</v>
      </c>
      <c r="BC79" s="5">
        <f t="shared" si="158"/>
        <v>2.8554846030983271E-5</v>
      </c>
      <c r="BD79" s="5">
        <f t="shared" si="159"/>
        <v>7.4720596934596377E-4</v>
      </c>
      <c r="BE79" s="5">
        <f t="shared" si="160"/>
        <v>1.0235363518981409E-3</v>
      </c>
      <c r="BF79" s="5">
        <f t="shared" si="161"/>
        <v>7.010293725128779E-4</v>
      </c>
      <c r="BG79" s="5">
        <f t="shared" si="162"/>
        <v>3.2009426938569289E-4</v>
      </c>
      <c r="BH79" s="5">
        <f t="shared" si="163"/>
        <v>1.0961774068711892E-4</v>
      </c>
      <c r="BI79" s="5">
        <f t="shared" si="164"/>
        <v>3.0031275714892331E-5</v>
      </c>
      <c r="BJ79" s="8">
        <f t="shared" si="165"/>
        <v>0.35737863140568699</v>
      </c>
      <c r="BK79" s="8">
        <f t="shared" si="166"/>
        <v>0.25287194218256559</v>
      </c>
      <c r="BL79" s="8">
        <f t="shared" si="167"/>
        <v>0.35926762102349152</v>
      </c>
      <c r="BM79" s="8">
        <f t="shared" si="168"/>
        <v>0.53175449017810916</v>
      </c>
      <c r="BN79" s="8">
        <f t="shared" si="169"/>
        <v>0.46696330665211205</v>
      </c>
    </row>
    <row r="80" spans="1:66" x14ac:dyDescent="0.25">
      <c r="A80" t="s">
        <v>282</v>
      </c>
      <c r="B80" t="s">
        <v>355</v>
      </c>
      <c r="C80" t="s">
        <v>502</v>
      </c>
      <c r="D80" s="7" t="s">
        <v>505</v>
      </c>
      <c r="E80">
        <f>VLOOKUP(A80,home!$A$2:$E$405,3,FALSE)</f>
        <v>1.6222000000000001</v>
      </c>
      <c r="F80">
        <f>VLOOKUP(B80,home!$B$2:$E$405,3,FALSE)</f>
        <v>1.5671999999999999</v>
      </c>
      <c r="G80" t="e">
        <f>VLOOKUP(C80,away!$B$2:$E$405,4,FALSE)</f>
        <v>#N/A</v>
      </c>
      <c r="H80">
        <f>VLOOKUP(A80,away!$A$2:$E$405,3,FALSE)</f>
        <v>1.3389</v>
      </c>
      <c r="I80" t="e">
        <f>VLOOKUP(C80,away!$B$2:$E$405,3,FALSE)</f>
        <v>#N/A</v>
      </c>
      <c r="J80">
        <f>VLOOKUP(B80,home!$B$2:$E$405,4,FALSE)</f>
        <v>0.8145</v>
      </c>
      <c r="K80" s="3" t="e">
        <f t="shared" si="114"/>
        <v>#N/A</v>
      </c>
      <c r="L80" s="3" t="e">
        <f t="shared" si="115"/>
        <v>#N/A</v>
      </c>
      <c r="M80" s="5" t="e">
        <f t="shared" si="116"/>
        <v>#N/A</v>
      </c>
      <c r="N80" s="5" t="e">
        <f t="shared" si="117"/>
        <v>#N/A</v>
      </c>
      <c r="O80" s="5" t="e">
        <f t="shared" si="118"/>
        <v>#N/A</v>
      </c>
      <c r="P80" s="5" t="e">
        <f t="shared" si="119"/>
        <v>#N/A</v>
      </c>
      <c r="Q80" s="5" t="e">
        <f t="shared" si="120"/>
        <v>#N/A</v>
      </c>
      <c r="R80" s="5" t="e">
        <f t="shared" si="121"/>
        <v>#N/A</v>
      </c>
      <c r="S80" s="5" t="e">
        <f t="shared" si="122"/>
        <v>#N/A</v>
      </c>
      <c r="T80" s="5" t="e">
        <f t="shared" si="123"/>
        <v>#N/A</v>
      </c>
      <c r="U80" s="5" t="e">
        <f t="shared" si="124"/>
        <v>#N/A</v>
      </c>
      <c r="V80" s="5" t="e">
        <f t="shared" si="125"/>
        <v>#N/A</v>
      </c>
      <c r="W80" s="5" t="e">
        <f t="shared" si="126"/>
        <v>#N/A</v>
      </c>
      <c r="X80" s="5" t="e">
        <f t="shared" si="127"/>
        <v>#N/A</v>
      </c>
      <c r="Y80" s="5" t="e">
        <f t="shared" si="128"/>
        <v>#N/A</v>
      </c>
      <c r="Z80" s="5" t="e">
        <f t="shared" si="129"/>
        <v>#N/A</v>
      </c>
      <c r="AA80" s="5" t="e">
        <f t="shared" si="130"/>
        <v>#N/A</v>
      </c>
      <c r="AB80" s="5" t="e">
        <f t="shared" si="131"/>
        <v>#N/A</v>
      </c>
      <c r="AC80" s="5" t="e">
        <f t="shared" si="132"/>
        <v>#N/A</v>
      </c>
      <c r="AD80" s="5" t="e">
        <f t="shared" si="133"/>
        <v>#N/A</v>
      </c>
      <c r="AE80" s="5" t="e">
        <f t="shared" si="134"/>
        <v>#N/A</v>
      </c>
      <c r="AF80" s="5" t="e">
        <f t="shared" si="135"/>
        <v>#N/A</v>
      </c>
      <c r="AG80" s="5" t="e">
        <f t="shared" si="136"/>
        <v>#N/A</v>
      </c>
      <c r="AH80" s="5" t="e">
        <f t="shared" si="137"/>
        <v>#N/A</v>
      </c>
      <c r="AI80" s="5" t="e">
        <f t="shared" si="138"/>
        <v>#N/A</v>
      </c>
      <c r="AJ80" s="5" t="e">
        <f t="shared" si="139"/>
        <v>#N/A</v>
      </c>
      <c r="AK80" s="5" t="e">
        <f t="shared" si="140"/>
        <v>#N/A</v>
      </c>
      <c r="AL80" s="5" t="e">
        <f t="shared" si="141"/>
        <v>#N/A</v>
      </c>
      <c r="AM80" s="5" t="e">
        <f t="shared" si="142"/>
        <v>#N/A</v>
      </c>
      <c r="AN80" s="5" t="e">
        <f t="shared" si="143"/>
        <v>#N/A</v>
      </c>
      <c r="AO80" s="5" t="e">
        <f t="shared" si="144"/>
        <v>#N/A</v>
      </c>
      <c r="AP80" s="5" t="e">
        <f t="shared" si="145"/>
        <v>#N/A</v>
      </c>
      <c r="AQ80" s="5" t="e">
        <f t="shared" si="146"/>
        <v>#N/A</v>
      </c>
      <c r="AR80" s="5" t="e">
        <f t="shared" si="147"/>
        <v>#N/A</v>
      </c>
      <c r="AS80" s="5" t="e">
        <f t="shared" si="148"/>
        <v>#N/A</v>
      </c>
      <c r="AT80" s="5" t="e">
        <f t="shared" si="149"/>
        <v>#N/A</v>
      </c>
      <c r="AU80" s="5" t="e">
        <f t="shared" si="150"/>
        <v>#N/A</v>
      </c>
      <c r="AV80" s="5" t="e">
        <f t="shared" si="151"/>
        <v>#N/A</v>
      </c>
      <c r="AW80" s="5" t="e">
        <f t="shared" si="152"/>
        <v>#N/A</v>
      </c>
      <c r="AX80" s="5" t="e">
        <f t="shared" si="153"/>
        <v>#N/A</v>
      </c>
      <c r="AY80" s="5" t="e">
        <f t="shared" si="154"/>
        <v>#N/A</v>
      </c>
      <c r="AZ80" s="5" t="e">
        <f t="shared" si="155"/>
        <v>#N/A</v>
      </c>
      <c r="BA80" s="5" t="e">
        <f t="shared" si="156"/>
        <v>#N/A</v>
      </c>
      <c r="BB80" s="5" t="e">
        <f t="shared" si="157"/>
        <v>#N/A</v>
      </c>
      <c r="BC80" s="5" t="e">
        <f t="shared" si="158"/>
        <v>#N/A</v>
      </c>
      <c r="BD80" s="5" t="e">
        <f t="shared" si="159"/>
        <v>#N/A</v>
      </c>
      <c r="BE80" s="5" t="e">
        <f t="shared" si="160"/>
        <v>#N/A</v>
      </c>
      <c r="BF80" s="5" t="e">
        <f t="shared" si="161"/>
        <v>#N/A</v>
      </c>
      <c r="BG80" s="5" t="e">
        <f t="shared" si="162"/>
        <v>#N/A</v>
      </c>
      <c r="BH80" s="5" t="e">
        <f t="shared" si="163"/>
        <v>#N/A</v>
      </c>
      <c r="BI80" s="5" t="e">
        <f t="shared" si="164"/>
        <v>#N/A</v>
      </c>
      <c r="BJ80" s="8" t="e">
        <f t="shared" si="165"/>
        <v>#N/A</v>
      </c>
      <c r="BK80" s="8" t="e">
        <f t="shared" si="166"/>
        <v>#N/A</v>
      </c>
      <c r="BL80" s="8" t="e">
        <f t="shared" si="167"/>
        <v>#N/A</v>
      </c>
      <c r="BM80" s="8" t="e">
        <f t="shared" si="168"/>
        <v>#N/A</v>
      </c>
      <c r="BN80" s="8" t="e">
        <f t="shared" si="169"/>
        <v>#N/A</v>
      </c>
    </row>
    <row r="81" spans="1:66" x14ac:dyDescent="0.25">
      <c r="A81" t="s">
        <v>288</v>
      </c>
      <c r="B81" t="s">
        <v>469</v>
      </c>
      <c r="C81" t="s">
        <v>312</v>
      </c>
      <c r="D81" s="7" t="s">
        <v>505</v>
      </c>
      <c r="E81">
        <f>VLOOKUP(A81,home!$A$2:$E$405,3,FALSE)</f>
        <v>1.4888999999999999</v>
      </c>
      <c r="F81">
        <f>VLOOKUP(B81,home!$B$2:$E$405,3,FALSE)</f>
        <v>0.82089999999999996</v>
      </c>
      <c r="G81">
        <f>VLOOKUP(C81,away!$B$2:$E$405,4,FALSE)</f>
        <v>0.85819999999999996</v>
      </c>
      <c r="H81">
        <f>VLOOKUP(A81,away!$A$2:$E$405,3,FALSE)</f>
        <v>1.2278</v>
      </c>
      <c r="I81">
        <f>VLOOKUP(C81,away!$B$2:$E$405,3,FALSE)</f>
        <v>1.0860000000000001</v>
      </c>
      <c r="J81">
        <f>VLOOKUP(B81,home!$B$2:$E$405,4,FALSE)</f>
        <v>1.3122</v>
      </c>
      <c r="K81" s="3">
        <f t="shared" si="114"/>
        <v>1.0489246601819999</v>
      </c>
      <c r="L81" s="3">
        <f t="shared" si="115"/>
        <v>1.7496754077600001</v>
      </c>
      <c r="M81" s="5">
        <f t="shared" si="116"/>
        <v>6.0895252197229487E-2</v>
      </c>
      <c r="N81" s="5">
        <f t="shared" si="117"/>
        <v>6.3874531717676125E-2</v>
      </c>
      <c r="O81" s="5">
        <f t="shared" si="118"/>
        <v>0.10654692521883553</v>
      </c>
      <c r="P81" s="5">
        <f t="shared" si="119"/>
        <v>0.11175969732860402</v>
      </c>
      <c r="Q81" s="5">
        <f t="shared" si="120"/>
        <v>3.3499785738123899E-2</v>
      </c>
      <c r="R81" s="5">
        <f t="shared" si="121"/>
        <v>9.3211267413920162E-2</v>
      </c>
      <c r="S81" s="5">
        <f t="shared" si="122"/>
        <v>5.1277519577911539E-2</v>
      </c>
      <c r="T81" s="5">
        <f t="shared" si="123"/>
        <v>5.8613751271224562E-2</v>
      </c>
      <c r="U81" s="5">
        <f t="shared" si="124"/>
        <v>9.7771596997279733E-2</v>
      </c>
      <c r="V81" s="5">
        <f t="shared" si="125"/>
        <v>1.0456498588443122E-2</v>
      </c>
      <c r="W81" s="5">
        <f t="shared" si="126"/>
        <v>1.1712917123843808E-2</v>
      </c>
      <c r="X81" s="5">
        <f t="shared" si="127"/>
        <v>2.04938030447205E-2</v>
      </c>
      <c r="Y81" s="5">
        <f t="shared" si="128"/>
        <v>1.7928751599412242E-2</v>
      </c>
      <c r="Z81" s="5">
        <f t="shared" si="129"/>
        <v>5.4363154106759057E-2</v>
      </c>
      <c r="AA81" s="5">
        <f t="shared" si="130"/>
        <v>5.702285294785394E-2</v>
      </c>
      <c r="AB81" s="5">
        <f t="shared" si="131"/>
        <v>2.9906338325467921E-2</v>
      </c>
      <c r="AC81" s="5">
        <f t="shared" si="132"/>
        <v>1.1994111560376971E-3</v>
      </c>
      <c r="AD81" s="5">
        <f t="shared" si="133"/>
        <v>3.0714919034669479E-3</v>
      </c>
      <c r="AE81" s="5">
        <f t="shared" si="134"/>
        <v>5.3741138486300705E-3</v>
      </c>
      <c r="AF81" s="5">
        <f t="shared" si="135"/>
        <v>4.7014774197252423E-3</v>
      </c>
      <c r="AG81" s="5">
        <f t="shared" si="136"/>
        <v>2.7420198071440656E-3</v>
      </c>
      <c r="AH81" s="5">
        <f t="shared" si="137"/>
        <v>2.377946845721584E-2</v>
      </c>
      <c r="AI81" s="5">
        <f t="shared" si="138"/>
        <v>2.4942870870793714E-2</v>
      </c>
      <c r="AJ81" s="5">
        <f t="shared" si="139"/>
        <v>1.3081596176055399E-2</v>
      </c>
      <c r="AK81" s="5">
        <f t="shared" si="140"/>
        <v>4.5738696078690202E-3</v>
      </c>
      <c r="AL81" s="5">
        <f t="shared" si="141"/>
        <v>8.8050101073346198E-5</v>
      </c>
      <c r="AM81" s="5">
        <f t="shared" si="142"/>
        <v>6.4435272021916669E-4</v>
      </c>
      <c r="AN81" s="5">
        <f t="shared" si="143"/>
        <v>1.1274081084907358E-3</v>
      </c>
      <c r="AO81" s="5">
        <f t="shared" si="144"/>
        <v>9.8629912096772948E-4</v>
      </c>
      <c r="AP81" s="5">
        <f t="shared" si="145"/>
        <v>5.7523443888418051E-4</v>
      </c>
      <c r="AQ81" s="5">
        <f t="shared" si="146"/>
        <v>2.516183878530683E-4</v>
      </c>
      <c r="AR81" s="5">
        <f t="shared" si="147"/>
        <v>8.3212702338390336E-3</v>
      </c>
      <c r="AS81" s="5">
        <f t="shared" si="148"/>
        <v>8.7283855523121994E-3</v>
      </c>
      <c r="AT81" s="5">
        <f t="shared" si="149"/>
        <v>4.5777094246982749E-3</v>
      </c>
      <c r="AU81" s="5">
        <f t="shared" si="150"/>
        <v>1.6005574342378593E-3</v>
      </c>
      <c r="AV81" s="5">
        <f t="shared" si="151"/>
        <v>4.1971604070242997E-4</v>
      </c>
      <c r="AW81" s="5">
        <f t="shared" si="152"/>
        <v>4.4887884845268582E-6</v>
      </c>
      <c r="AX81" s="5">
        <f t="shared" si="153"/>
        <v>1.1264624301553942E-4</v>
      </c>
      <c r="AY81" s="5">
        <f t="shared" si="154"/>
        <v>1.9709436118084598E-4</v>
      </c>
      <c r="AZ81" s="5">
        <f t="shared" si="155"/>
        <v>1.7242557838314675E-4</v>
      </c>
      <c r="BA81" s="5">
        <f t="shared" si="156"/>
        <v>1.0056293138859538E-4</v>
      </c>
      <c r="BB81" s="5">
        <f t="shared" si="157"/>
        <v>4.3988121995720376E-5</v>
      </c>
      <c r="BC81" s="5">
        <f t="shared" si="158"/>
        <v>1.5392987057891728E-5</v>
      </c>
      <c r="BD81" s="5">
        <f t="shared" si="159"/>
        <v>2.4265869815789137E-3</v>
      </c>
      <c r="BE81" s="5">
        <f t="shared" si="160"/>
        <v>2.545306925054727E-3</v>
      </c>
      <c r="BF81" s="5">
        <f t="shared" si="161"/>
        <v>1.3349176007109603E-3</v>
      </c>
      <c r="BG81" s="5">
        <f t="shared" si="162"/>
        <v>4.667426635655716E-4</v>
      </c>
      <c r="BH81" s="5">
        <f t="shared" si="163"/>
        <v>1.2239447244323965E-4</v>
      </c>
      <c r="BI81" s="5">
        <f t="shared" si="164"/>
        <v>2.5676516083136071E-5</v>
      </c>
      <c r="BJ81" s="8">
        <f t="shared" si="165"/>
        <v>0.2262396664734041</v>
      </c>
      <c r="BK81" s="8">
        <f t="shared" si="166"/>
        <v>0.23587352331048009</v>
      </c>
      <c r="BL81" s="8">
        <f t="shared" si="167"/>
        <v>0.48140604986051766</v>
      </c>
      <c r="BM81" s="8">
        <f t="shared" si="168"/>
        <v>0.52790232856407526</v>
      </c>
      <c r="BN81" s="8">
        <f t="shared" si="169"/>
        <v>0.46978745961438922</v>
      </c>
    </row>
    <row r="82" spans="1:66" x14ac:dyDescent="0.25">
      <c r="A82" t="s">
        <v>288</v>
      </c>
      <c r="B82" t="s">
        <v>313</v>
      </c>
      <c r="C82" t="s">
        <v>342</v>
      </c>
      <c r="D82" s="7" t="s">
        <v>505</v>
      </c>
      <c r="E82">
        <f>VLOOKUP(A82,home!$A$2:$E$405,3,FALSE)</f>
        <v>1.4888999999999999</v>
      </c>
      <c r="F82">
        <f>VLOOKUP(B82,home!$B$2:$E$405,3,FALSE)</f>
        <v>1.0448</v>
      </c>
      <c r="G82">
        <f>VLOOKUP(C82,away!$B$2:$E$405,4,FALSE)</f>
        <v>1.7465999999999999</v>
      </c>
      <c r="H82">
        <f>VLOOKUP(A82,away!$A$2:$E$405,3,FALSE)</f>
        <v>1.2278</v>
      </c>
      <c r="I82">
        <f>VLOOKUP(C82,away!$B$2:$E$405,3,FALSE)</f>
        <v>0.37340000000000001</v>
      </c>
      <c r="J82">
        <f>VLOOKUP(B82,home!$B$2:$E$405,4,FALSE)</f>
        <v>1.0860000000000001</v>
      </c>
      <c r="K82" s="3">
        <f t="shared" si="114"/>
        <v>2.7170157107519994</v>
      </c>
      <c r="L82" s="3">
        <f t="shared" si="115"/>
        <v>0.4978881247200001</v>
      </c>
      <c r="M82" s="5">
        <f t="shared" si="116"/>
        <v>4.0159195528024376E-2</v>
      </c>
      <c r="N82" s="5">
        <f t="shared" si="117"/>
        <v>0.10911316518080368</v>
      </c>
      <c r="O82" s="5">
        <f t="shared" si="118"/>
        <v>1.9994786551711875E-2</v>
      </c>
      <c r="P82" s="5">
        <f t="shared" si="119"/>
        <v>5.4326149194133956E-2</v>
      </c>
      <c r="Q82" s="5">
        <f t="shared" si="120"/>
        <v>0.14823109202306084</v>
      </c>
      <c r="R82" s="5">
        <f t="shared" si="121"/>
        <v>4.9775833902042507E-3</v>
      </c>
      <c r="S82" s="5">
        <f t="shared" si="122"/>
        <v>1.8372694270007026E-2</v>
      </c>
      <c r="T82" s="5">
        <f t="shared" si="123"/>
        <v>7.3802500432559523E-2</v>
      </c>
      <c r="U82" s="5">
        <f t="shared" si="124"/>
        <v>1.3524172272763148E-2</v>
      </c>
      <c r="V82" s="5">
        <f t="shared" si="125"/>
        <v>2.7615585557182821E-3</v>
      </c>
      <c r="W82" s="5">
        <f t="shared" si="126"/>
        <v>0.13424873528286055</v>
      </c>
      <c r="X82" s="5">
        <f t="shared" si="127"/>
        <v>6.6840851056015158E-2</v>
      </c>
      <c r="Y82" s="5">
        <f t="shared" si="128"/>
        <v>1.6639632993484112E-2</v>
      </c>
      <c r="Z82" s="5">
        <f t="shared" si="129"/>
        <v>8.2609321992873827E-4</v>
      </c>
      <c r="AA82" s="5">
        <f t="shared" si="130"/>
        <v>2.2445082570920886E-3</v>
      </c>
      <c r="AB82" s="5">
        <f t="shared" si="131"/>
        <v>3.0491820987158967E-3</v>
      </c>
      <c r="AC82" s="5">
        <f t="shared" si="132"/>
        <v>2.3348457329280334E-4</v>
      </c>
      <c r="AD82" s="5">
        <f t="shared" si="133"/>
        <v>9.1188980728029612E-2</v>
      </c>
      <c r="AE82" s="5">
        <f t="shared" si="134"/>
        <v>4.5401910609806889E-2</v>
      </c>
      <c r="AF82" s="5">
        <f t="shared" si="135"/>
        <v>1.1302536066110914E-2</v>
      </c>
      <c r="AG82" s="5">
        <f t="shared" si="136"/>
        <v>1.8757994955120433E-3</v>
      </c>
      <c r="AH82" s="5">
        <f t="shared" si="137"/>
        <v>1.0282550102855651E-4</v>
      </c>
      <c r="AI82" s="5">
        <f t="shared" si="138"/>
        <v>2.7937850176053394E-4</v>
      </c>
      <c r="AJ82" s="5">
        <f t="shared" si="139"/>
        <v>3.7953788926486297E-4</v>
      </c>
      <c r="AK82" s="5">
        <f t="shared" si="140"/>
        <v>3.4373680265276178E-4</v>
      </c>
      <c r="AL82" s="5">
        <f t="shared" si="141"/>
        <v>1.2634035713571021E-5</v>
      </c>
      <c r="AM82" s="5">
        <f t="shared" si="142"/>
        <v>4.9552378657103546E-2</v>
      </c>
      <c r="AN82" s="5">
        <f t="shared" si="143"/>
        <v>2.4671540885000644E-2</v>
      </c>
      <c r="AO82" s="5">
        <f t="shared" si="144"/>
        <v>6.1418336125928907E-3</v>
      </c>
      <c r="AP82" s="5">
        <f t="shared" si="145"/>
        <v>1.0193153399053793E-3</v>
      </c>
      <c r="AQ82" s="5">
        <f t="shared" si="146"/>
        <v>1.2687625077095467E-4</v>
      </c>
      <c r="AR82" s="5">
        <f t="shared" si="147"/>
        <v>1.0239119176100491E-5</v>
      </c>
      <c r="AS82" s="5">
        <f t="shared" si="148"/>
        <v>2.7819847665727103E-5</v>
      </c>
      <c r="AT82" s="5">
        <f t="shared" si="149"/>
        <v>3.7793481589253945E-5</v>
      </c>
      <c r="AU82" s="5">
        <f t="shared" si="150"/>
        <v>3.4228494414006472E-5</v>
      </c>
      <c r="AV82" s="5">
        <f t="shared" si="151"/>
        <v>2.3249839269560662E-5</v>
      </c>
      <c r="AW82" s="5">
        <f t="shared" si="152"/>
        <v>4.7474840795422743E-7</v>
      </c>
      <c r="AX82" s="5">
        <f t="shared" si="153"/>
        <v>2.2439098552747064E-2</v>
      </c>
      <c r="AY82" s="5">
        <f t="shared" si="154"/>
        <v>1.1172160698834505E-2</v>
      </c>
      <c r="AZ82" s="5">
        <f t="shared" si="155"/>
        <v>2.7812430697065986E-3</v>
      </c>
      <c r="BA82" s="5">
        <f t="shared" si="156"/>
        <v>4.6158263212223827E-4</v>
      </c>
      <c r="BB82" s="5">
        <f t="shared" si="157"/>
        <v>5.7454127777665716E-5</v>
      </c>
      <c r="BC82" s="5">
        <f t="shared" si="158"/>
        <v>5.7211455873290516E-6</v>
      </c>
      <c r="BD82" s="5">
        <f t="shared" si="159"/>
        <v>8.4965597422887747E-7</v>
      </c>
      <c r="BE82" s="5">
        <f t="shared" si="160"/>
        <v>2.3085286307141562E-6</v>
      </c>
      <c r="BF82" s="5">
        <f t="shared" si="161"/>
        <v>3.1361542791855819E-6</v>
      </c>
      <c r="BG82" s="5">
        <f t="shared" si="162"/>
        <v>2.840326815963113E-6</v>
      </c>
      <c r="BH82" s="5">
        <f t="shared" si="163"/>
        <v>1.9293031456604953E-6</v>
      </c>
      <c r="BI82" s="5">
        <f t="shared" si="164"/>
        <v>1.0483893915125637E-6</v>
      </c>
      <c r="BJ82" s="8">
        <f t="shared" si="165"/>
        <v>0.81707440884039217</v>
      </c>
      <c r="BK82" s="8">
        <f t="shared" si="166"/>
        <v>0.12703787685572454</v>
      </c>
      <c r="BL82" s="8">
        <f t="shared" si="167"/>
        <v>4.5041154405545895E-2</v>
      </c>
      <c r="BM82" s="8">
        <f t="shared" si="168"/>
        <v>0.60200587550322593</v>
      </c>
      <c r="BN82" s="8">
        <f t="shared" si="169"/>
        <v>0.37680197186793896</v>
      </c>
    </row>
    <row r="83" spans="1:66" x14ac:dyDescent="0.25">
      <c r="A83" t="s">
        <v>288</v>
      </c>
      <c r="B83" t="s">
        <v>316</v>
      </c>
      <c r="C83" t="s">
        <v>357</v>
      </c>
      <c r="D83" s="7" t="s">
        <v>505</v>
      </c>
      <c r="E83">
        <f>VLOOKUP(A83,home!$A$2:$E$405,3,FALSE)</f>
        <v>1.4888999999999999</v>
      </c>
      <c r="F83">
        <f>VLOOKUP(B83,home!$B$2:$E$405,3,FALSE)</f>
        <v>0.78359999999999996</v>
      </c>
      <c r="G83">
        <f>VLOOKUP(C83,away!$B$2:$E$405,4,FALSE)</f>
        <v>1.2685999999999999</v>
      </c>
      <c r="H83">
        <f>VLOOKUP(A83,away!$A$2:$E$405,3,FALSE)</f>
        <v>1.2278</v>
      </c>
      <c r="I83">
        <f>VLOOKUP(C83,away!$B$2:$E$405,3,FALSE)</f>
        <v>0.67869999999999997</v>
      </c>
      <c r="J83">
        <f>VLOOKUP(B83,home!$B$2:$E$405,4,FALSE)</f>
        <v>1.0860000000000001</v>
      </c>
      <c r="K83" s="3">
        <f t="shared" si="114"/>
        <v>1.4800782079439998</v>
      </c>
      <c r="L83" s="3">
        <f t="shared" si="115"/>
        <v>0.90497233596000004</v>
      </c>
      <c r="M83" s="5">
        <f t="shared" si="116"/>
        <v>9.2084325160365105E-2</v>
      </c>
      <c r="N83" s="5">
        <f t="shared" si="117"/>
        <v>0.13629200296308577</v>
      </c>
      <c r="O83" s="5">
        <f t="shared" si="118"/>
        <v>8.3333766845675811E-2</v>
      </c>
      <c r="P83" s="5">
        <f t="shared" si="119"/>
        <v>0.12334049229417098</v>
      </c>
      <c r="Q83" s="5">
        <f t="shared" si="120"/>
        <v>0.10086141175135117</v>
      </c>
      <c r="R83" s="5">
        <f t="shared" si="121"/>
        <v>3.770737682333862E-2</v>
      </c>
      <c r="S83" s="5">
        <f t="shared" si="122"/>
        <v>4.1301483756532892E-2</v>
      </c>
      <c r="T83" s="5">
        <f t="shared" si="123"/>
        <v>9.1276787400843662E-2</v>
      </c>
      <c r="U83" s="5">
        <f t="shared" si="124"/>
        <v>5.5809866714956143E-2</v>
      </c>
      <c r="V83" s="5">
        <f t="shared" si="125"/>
        <v>6.1467155000943206E-3</v>
      </c>
      <c r="W83" s="5">
        <f t="shared" si="126"/>
        <v>4.9760925851880584E-2</v>
      </c>
      <c r="X83" s="5">
        <f t="shared" si="127"/>
        <v>4.5032261307708724E-2</v>
      </c>
      <c r="Y83" s="5">
        <f t="shared" si="128"/>
        <v>2.0376475354599143E-2</v>
      </c>
      <c r="Z83" s="5">
        <f t="shared" si="129"/>
        <v>1.1374710962246909E-2</v>
      </c>
      <c r="AA83" s="5">
        <f t="shared" si="130"/>
        <v>1.6835461816883376E-2</v>
      </c>
      <c r="AB83" s="5">
        <f t="shared" si="131"/>
        <v>1.2458900077921194E-2</v>
      </c>
      <c r="AC83" s="5">
        <f t="shared" si="132"/>
        <v>5.1456838233159094E-4</v>
      </c>
      <c r="AD83" s="5">
        <f t="shared" si="133"/>
        <v>1.841251549012142E-2</v>
      </c>
      <c r="AE83" s="5">
        <f t="shared" si="134"/>
        <v>1.6662817153994865E-2</v>
      </c>
      <c r="AF83" s="5">
        <f t="shared" si="135"/>
        <v>7.5396942817625451E-3</v>
      </c>
      <c r="AG83" s="5">
        <f t="shared" si="136"/>
        <v>2.2744049155303024E-3</v>
      </c>
      <c r="AH83" s="5">
        <f t="shared" si="137"/>
        <v>2.5734496875936008E-3</v>
      </c>
      <c r="AI83" s="5">
        <f t="shared" si="138"/>
        <v>3.808906801847583E-3</v>
      </c>
      <c r="AJ83" s="5">
        <f t="shared" si="139"/>
        <v>2.8187399767521416E-3</v>
      </c>
      <c r="AK83" s="5">
        <f t="shared" si="140"/>
        <v>1.3906518711504739E-3</v>
      </c>
      <c r="AL83" s="5">
        <f t="shared" si="141"/>
        <v>2.7569129701614422E-5</v>
      </c>
      <c r="AM83" s="5">
        <f t="shared" si="142"/>
        <v>5.4503925860720018E-3</v>
      </c>
      <c r="AN83" s="5">
        <f t="shared" si="143"/>
        <v>4.9324545105166448E-3</v>
      </c>
      <c r="AO83" s="5">
        <f t="shared" si="144"/>
        <v>2.2318674401993433E-3</v>
      </c>
      <c r="AP83" s="5">
        <f t="shared" si="145"/>
        <v>6.7325943030342196E-4</v>
      </c>
      <c r="AQ83" s="5">
        <f t="shared" si="146"/>
        <v>1.5232028983719662E-4</v>
      </c>
      <c r="AR83" s="5">
        <f t="shared" si="147"/>
        <v>4.6578015505142271E-4</v>
      </c>
      <c r="AS83" s="5">
        <f t="shared" si="148"/>
        <v>6.8939105718438811E-4</v>
      </c>
      <c r="AT83" s="5">
        <f t="shared" si="149"/>
        <v>5.1017634024504448E-4</v>
      </c>
      <c r="AU83" s="5">
        <f t="shared" si="150"/>
        <v>2.5170029446843791E-4</v>
      </c>
      <c r="AV83" s="5">
        <f t="shared" si="151"/>
        <v>9.3134030193955673E-5</v>
      </c>
      <c r="AW83" s="5">
        <f t="shared" si="152"/>
        <v>1.0257476333051829E-6</v>
      </c>
      <c r="AX83" s="5">
        <f t="shared" si="153"/>
        <v>1.3445012152307877E-3</v>
      </c>
      <c r="AY83" s="5">
        <f t="shared" si="154"/>
        <v>1.2167364054484647E-3</v>
      </c>
      <c r="AZ83" s="5">
        <f t="shared" si="155"/>
        <v>5.5055639354313537E-4</v>
      </c>
      <c r="BA83" s="5">
        <f t="shared" si="156"/>
        <v>1.660794351808148E-4</v>
      </c>
      <c r="BB83" s="5">
        <f t="shared" si="157"/>
        <v>3.7574323602624836E-5</v>
      </c>
      <c r="BC83" s="5">
        <f t="shared" si="158"/>
        <v>6.8007446805568744E-6</v>
      </c>
      <c r="BD83" s="5">
        <f t="shared" si="159"/>
        <v>7.0253025826782817E-5</v>
      </c>
      <c r="BE83" s="5">
        <f t="shared" si="160"/>
        <v>1.0397997256834826E-4</v>
      </c>
      <c r="BF83" s="5">
        <f t="shared" si="161"/>
        <v>7.6949245730513599E-5</v>
      </c>
      <c r="BG83" s="5">
        <f t="shared" si="162"/>
        <v>3.7963633907820349E-5</v>
      </c>
      <c r="BH83" s="5">
        <f t="shared" si="163"/>
        <v>1.4047286810332206E-5</v>
      </c>
      <c r="BI83" s="5">
        <f t="shared" si="164"/>
        <v>4.1582166177423692E-6</v>
      </c>
      <c r="BJ83" s="8">
        <f t="shared" si="165"/>
        <v>0.50525183924549322</v>
      </c>
      <c r="BK83" s="8">
        <f t="shared" si="166"/>
        <v>0.26463189062864495</v>
      </c>
      <c r="BL83" s="8">
        <f t="shared" si="167"/>
        <v>0.21905465387472373</v>
      </c>
      <c r="BM83" s="8">
        <f t="shared" si="168"/>
        <v>0.42547800821530624</v>
      </c>
      <c r="BN83" s="8">
        <f t="shared" si="169"/>
        <v>0.5736193758379875</v>
      </c>
    </row>
    <row r="84" spans="1:66" x14ac:dyDescent="0.25">
      <c r="A84" t="s">
        <v>288</v>
      </c>
      <c r="B84" t="s">
        <v>503</v>
      </c>
      <c r="C84" t="s">
        <v>307</v>
      </c>
      <c r="D84" s="7" t="s">
        <v>505</v>
      </c>
      <c r="E84">
        <f>VLOOKUP(A84,home!$A$2:$E$405,3,FALSE)</f>
        <v>1.4888999999999999</v>
      </c>
      <c r="F84" t="e">
        <f>VLOOKUP(B84,home!$B$2:$E$405,3,FALSE)</f>
        <v>#N/A</v>
      </c>
      <c r="G84">
        <f>VLOOKUP(C84,away!$B$2:$E$405,4,FALSE)</f>
        <v>1.2329000000000001</v>
      </c>
      <c r="H84">
        <f>VLOOKUP(A84,away!$A$2:$E$405,3,FALSE)</f>
        <v>1.2278</v>
      </c>
      <c r="I84">
        <f>VLOOKUP(C84,away!$B$2:$E$405,3,FALSE)</f>
        <v>0.49790000000000001</v>
      </c>
      <c r="J84" t="e">
        <f>VLOOKUP(B84,home!$B$2:$E$405,4,FALSE)</f>
        <v>#N/A</v>
      </c>
      <c r="K84" s="3" t="e">
        <f t="shared" si="114"/>
        <v>#N/A</v>
      </c>
      <c r="L84" s="3" t="e">
        <f t="shared" si="115"/>
        <v>#N/A</v>
      </c>
      <c r="M84" s="5" t="e">
        <f t="shared" si="116"/>
        <v>#N/A</v>
      </c>
      <c r="N84" s="5" t="e">
        <f t="shared" si="117"/>
        <v>#N/A</v>
      </c>
      <c r="O84" s="5" t="e">
        <f t="shared" si="118"/>
        <v>#N/A</v>
      </c>
      <c r="P84" s="5" t="e">
        <f t="shared" si="119"/>
        <v>#N/A</v>
      </c>
      <c r="Q84" s="5" t="e">
        <f t="shared" si="120"/>
        <v>#N/A</v>
      </c>
      <c r="R84" s="5" t="e">
        <f t="shared" si="121"/>
        <v>#N/A</v>
      </c>
      <c r="S84" s="5" t="e">
        <f t="shared" si="122"/>
        <v>#N/A</v>
      </c>
      <c r="T84" s="5" t="e">
        <f t="shared" si="123"/>
        <v>#N/A</v>
      </c>
      <c r="U84" s="5" t="e">
        <f t="shared" si="124"/>
        <v>#N/A</v>
      </c>
      <c r="V84" s="5" t="e">
        <f t="shared" si="125"/>
        <v>#N/A</v>
      </c>
      <c r="W84" s="5" t="e">
        <f t="shared" si="126"/>
        <v>#N/A</v>
      </c>
      <c r="X84" s="5" t="e">
        <f t="shared" si="127"/>
        <v>#N/A</v>
      </c>
      <c r="Y84" s="5" t="e">
        <f t="shared" si="128"/>
        <v>#N/A</v>
      </c>
      <c r="Z84" s="5" t="e">
        <f t="shared" si="129"/>
        <v>#N/A</v>
      </c>
      <c r="AA84" s="5" t="e">
        <f t="shared" si="130"/>
        <v>#N/A</v>
      </c>
      <c r="AB84" s="5" t="e">
        <f t="shared" si="131"/>
        <v>#N/A</v>
      </c>
      <c r="AC84" s="5" t="e">
        <f t="shared" si="132"/>
        <v>#N/A</v>
      </c>
      <c r="AD84" s="5" t="e">
        <f t="shared" si="133"/>
        <v>#N/A</v>
      </c>
      <c r="AE84" s="5" t="e">
        <f t="shared" si="134"/>
        <v>#N/A</v>
      </c>
      <c r="AF84" s="5" t="e">
        <f t="shared" si="135"/>
        <v>#N/A</v>
      </c>
      <c r="AG84" s="5" t="e">
        <f t="shared" si="136"/>
        <v>#N/A</v>
      </c>
      <c r="AH84" s="5" t="e">
        <f t="shared" si="137"/>
        <v>#N/A</v>
      </c>
      <c r="AI84" s="5" t="e">
        <f t="shared" si="138"/>
        <v>#N/A</v>
      </c>
      <c r="AJ84" s="5" t="e">
        <f t="shared" si="139"/>
        <v>#N/A</v>
      </c>
      <c r="AK84" s="5" t="e">
        <f t="shared" si="140"/>
        <v>#N/A</v>
      </c>
      <c r="AL84" s="5" t="e">
        <f t="shared" si="141"/>
        <v>#N/A</v>
      </c>
      <c r="AM84" s="5" t="e">
        <f t="shared" si="142"/>
        <v>#N/A</v>
      </c>
      <c r="AN84" s="5" t="e">
        <f t="shared" si="143"/>
        <v>#N/A</v>
      </c>
      <c r="AO84" s="5" t="e">
        <f t="shared" si="144"/>
        <v>#N/A</v>
      </c>
      <c r="AP84" s="5" t="e">
        <f t="shared" si="145"/>
        <v>#N/A</v>
      </c>
      <c r="AQ84" s="5" t="e">
        <f t="shared" si="146"/>
        <v>#N/A</v>
      </c>
      <c r="AR84" s="5" t="e">
        <f t="shared" si="147"/>
        <v>#N/A</v>
      </c>
      <c r="AS84" s="5" t="e">
        <f t="shared" si="148"/>
        <v>#N/A</v>
      </c>
      <c r="AT84" s="5" t="e">
        <f t="shared" si="149"/>
        <v>#N/A</v>
      </c>
      <c r="AU84" s="5" t="e">
        <f t="shared" si="150"/>
        <v>#N/A</v>
      </c>
      <c r="AV84" s="5" t="e">
        <f t="shared" si="151"/>
        <v>#N/A</v>
      </c>
      <c r="AW84" s="5" t="e">
        <f t="shared" si="152"/>
        <v>#N/A</v>
      </c>
      <c r="AX84" s="5" t="e">
        <f t="shared" si="153"/>
        <v>#N/A</v>
      </c>
      <c r="AY84" s="5" t="e">
        <f t="shared" si="154"/>
        <v>#N/A</v>
      </c>
      <c r="AZ84" s="5" t="e">
        <f t="shared" si="155"/>
        <v>#N/A</v>
      </c>
      <c r="BA84" s="5" t="e">
        <f t="shared" si="156"/>
        <v>#N/A</v>
      </c>
      <c r="BB84" s="5" t="e">
        <f t="shared" si="157"/>
        <v>#N/A</v>
      </c>
      <c r="BC84" s="5" t="e">
        <f t="shared" si="158"/>
        <v>#N/A</v>
      </c>
      <c r="BD84" s="5" t="e">
        <f t="shared" si="159"/>
        <v>#N/A</v>
      </c>
      <c r="BE84" s="5" t="e">
        <f t="shared" si="160"/>
        <v>#N/A</v>
      </c>
      <c r="BF84" s="5" t="e">
        <f t="shared" si="161"/>
        <v>#N/A</v>
      </c>
      <c r="BG84" s="5" t="e">
        <f t="shared" si="162"/>
        <v>#N/A</v>
      </c>
      <c r="BH84" s="5" t="e">
        <f t="shared" si="163"/>
        <v>#N/A</v>
      </c>
      <c r="BI84" s="5" t="e">
        <f t="shared" si="164"/>
        <v>#N/A</v>
      </c>
      <c r="BJ84" s="8" t="e">
        <f t="shared" si="165"/>
        <v>#N/A</v>
      </c>
      <c r="BK84" s="8" t="e">
        <f t="shared" si="166"/>
        <v>#N/A</v>
      </c>
      <c r="BL84" s="8" t="e">
        <f t="shared" si="167"/>
        <v>#N/A</v>
      </c>
      <c r="BM84" s="8" t="e">
        <f t="shared" si="168"/>
        <v>#N/A</v>
      </c>
      <c r="BN84" s="8" t="e">
        <f t="shared" si="169"/>
        <v>#N/A</v>
      </c>
    </row>
    <row r="85" spans="1:66" x14ac:dyDescent="0.25">
      <c r="A85" t="s">
        <v>288</v>
      </c>
      <c r="B85" t="s">
        <v>354</v>
      </c>
      <c r="C85" t="s">
        <v>320</v>
      </c>
      <c r="D85" s="7" t="s">
        <v>505</v>
      </c>
      <c r="E85">
        <f>VLOOKUP(A85,home!$A$2:$E$405,3,FALSE)</f>
        <v>1.4888999999999999</v>
      </c>
      <c r="F85">
        <f>VLOOKUP(B85,home!$B$2:$E$405,3,FALSE)</f>
        <v>0.97009999999999996</v>
      </c>
      <c r="G85">
        <f>VLOOKUP(C85,away!$B$2:$E$405,4,FALSE)</f>
        <v>0.74629999999999996</v>
      </c>
      <c r="H85">
        <f>VLOOKUP(A85,away!$A$2:$E$405,3,FALSE)</f>
        <v>1.2278</v>
      </c>
      <c r="I85">
        <f>VLOOKUP(C85,away!$B$2:$E$405,3,FALSE)</f>
        <v>0.76919999999999999</v>
      </c>
      <c r="J85">
        <f>VLOOKUP(B85,home!$B$2:$E$405,4,FALSE)</f>
        <v>1.0860000000000001</v>
      </c>
      <c r="K85" s="3">
        <f t="shared" si="114"/>
        <v>1.0779422045069997</v>
      </c>
      <c r="L85" s="3">
        <f t="shared" si="115"/>
        <v>1.02564420336</v>
      </c>
      <c r="M85" s="5">
        <f t="shared" si="116"/>
        <v>0.12201803615166613</v>
      </c>
      <c r="N85" s="5">
        <f t="shared" si="117"/>
        <v>0.13152839087894178</v>
      </c>
      <c r="O85" s="5">
        <f t="shared" si="118"/>
        <v>0.12514709148432729</v>
      </c>
      <c r="P85" s="5">
        <f t="shared" si="119"/>
        <v>0.1349013316822549</v>
      </c>
      <c r="Q85" s="5">
        <f t="shared" si="120"/>
        <v>7.0890001809652423E-2</v>
      </c>
      <c r="R85" s="5">
        <f t="shared" si="121"/>
        <v>6.4178194474131936E-2</v>
      </c>
      <c r="S85" s="5">
        <f t="shared" si="122"/>
        <v>3.7286228052026499E-2</v>
      </c>
      <c r="T85" s="5">
        <f t="shared" si="123"/>
        <v>7.2707919432249912E-2</v>
      </c>
      <c r="U85" s="5">
        <f t="shared" si="124"/>
        <v>6.9180384432724715E-2</v>
      </c>
      <c r="V85" s="5">
        <f t="shared" si="125"/>
        <v>4.5803445460167493E-3</v>
      </c>
      <c r="W85" s="5">
        <f t="shared" si="126"/>
        <v>2.547177494273398E-2</v>
      </c>
      <c r="X85" s="5">
        <f t="shared" si="127"/>
        <v>2.6124978319305603E-2</v>
      </c>
      <c r="Y85" s="5">
        <f t="shared" si="128"/>
        <v>1.3397466288050729E-2</v>
      </c>
      <c r="Z85" s="5">
        <f t="shared" si="129"/>
        <v>2.1941331048168068E-2</v>
      </c>
      <c r="AA85" s="5">
        <f t="shared" si="130"/>
        <v>2.3651486759880165E-2</v>
      </c>
      <c r="AB85" s="5">
        <f t="shared" si="131"/>
        <v>1.2747467888906671E-2</v>
      </c>
      <c r="AC85" s="5">
        <f t="shared" si="132"/>
        <v>3.1649756375626167E-4</v>
      </c>
      <c r="AD85" s="5">
        <f t="shared" si="133"/>
        <v>6.8642753086192061E-3</v>
      </c>
      <c r="AE85" s="5">
        <f t="shared" si="134"/>
        <v>7.0403041805524626E-3</v>
      </c>
      <c r="AF85" s="5">
        <f t="shared" si="135"/>
        <v>3.6104235863374033E-3</v>
      </c>
      <c r="AG85" s="5">
        <f t="shared" si="136"/>
        <v>1.2343366743337268E-3</v>
      </c>
      <c r="AH85" s="5">
        <f t="shared" si="137"/>
        <v>5.6259997508890918E-3</v>
      </c>
      <c r="AI85" s="5">
        <f t="shared" si="138"/>
        <v>6.0645025740292185E-3</v>
      </c>
      <c r="AJ85" s="5">
        <f t="shared" si="139"/>
        <v>3.2685916369437152E-3</v>
      </c>
      <c r="AK85" s="5">
        <f t="shared" si="140"/>
        <v>1.1744509582534172E-3</v>
      </c>
      <c r="AL85" s="5">
        <f t="shared" si="141"/>
        <v>1.3996600558900607E-5</v>
      </c>
      <c r="AM85" s="5">
        <f t="shared" si="142"/>
        <v>1.4798584117031912E-3</v>
      </c>
      <c r="AN85" s="5">
        <f t="shared" si="143"/>
        <v>1.5178082017569142E-3</v>
      </c>
      <c r="AO85" s="5">
        <f t="shared" si="144"/>
        <v>7.7836559197212198E-4</v>
      </c>
      <c r="AP85" s="5">
        <f t="shared" si="145"/>
        <v>2.6610871916702734E-4</v>
      </c>
      <c r="AQ85" s="5">
        <f t="shared" si="146"/>
        <v>6.8233216319303909E-5</v>
      </c>
      <c r="AR85" s="5">
        <f t="shared" si="147"/>
        <v>1.1540548065208406E-3</v>
      </c>
      <c r="AS85" s="5">
        <f t="shared" si="148"/>
        <v>1.2440043822629738E-3</v>
      </c>
      <c r="AT85" s="5">
        <f t="shared" si="149"/>
        <v>6.7048241311645914E-4</v>
      </c>
      <c r="AU85" s="5">
        <f t="shared" si="150"/>
        <v>2.4091376349264301E-4</v>
      </c>
      <c r="AV85" s="5">
        <f t="shared" si="151"/>
        <v>6.492277832883438E-5</v>
      </c>
      <c r="AW85" s="5">
        <f t="shared" si="152"/>
        <v>4.2984539052382752E-7</v>
      </c>
      <c r="AX85" s="5">
        <f t="shared" si="153"/>
        <v>2.6586697311159398E-4</v>
      </c>
      <c r="AY85" s="5">
        <f t="shared" si="154"/>
        <v>2.7268491983677536E-4</v>
      </c>
      <c r="AZ85" s="5">
        <f t="shared" si="155"/>
        <v>1.398388536871374E-4</v>
      </c>
      <c r="BA85" s="5">
        <f t="shared" si="156"/>
        <v>4.7808303229573226E-5</v>
      </c>
      <c r="BB85" s="5">
        <f t="shared" si="157"/>
        <v>1.2258577269972233E-5</v>
      </c>
      <c r="BC85" s="5">
        <f t="shared" si="158"/>
        <v>2.5145877436775359E-6</v>
      </c>
      <c r="BD85" s="5">
        <f t="shared" si="159"/>
        <v>1.9727493711130768E-4</v>
      </c>
      <c r="BE85" s="5">
        <f t="shared" si="160"/>
        <v>2.126509806037427E-4</v>
      </c>
      <c r="BF85" s="5">
        <f t="shared" si="161"/>
        <v>1.1461273341128683E-4</v>
      </c>
      <c r="BG85" s="5">
        <f t="shared" si="162"/>
        <v>4.1181967505978536E-5</v>
      </c>
      <c r="BH85" s="5">
        <f t="shared" si="163"/>
        <v>1.1097945209832532E-5</v>
      </c>
      <c r="BI85" s="5">
        <f t="shared" si="164"/>
        <v>2.3925887049969564E-6</v>
      </c>
      <c r="BJ85" s="8">
        <f t="shared" si="165"/>
        <v>0.36372121777657457</v>
      </c>
      <c r="BK85" s="8">
        <f t="shared" si="166"/>
        <v>0.29938911951611619</v>
      </c>
      <c r="BL85" s="8">
        <f t="shared" si="167"/>
        <v>0.31499175925635509</v>
      </c>
      <c r="BM85" s="8">
        <f t="shared" si="168"/>
        <v>0.35110812604179314</v>
      </c>
      <c r="BN85" s="8">
        <f t="shared" si="169"/>
        <v>0.6486630464809745</v>
      </c>
    </row>
    <row r="86" spans="1:66" x14ac:dyDescent="0.25">
      <c r="A86" t="s">
        <v>10</v>
      </c>
      <c r="B86" t="s">
        <v>12</v>
      </c>
      <c r="C86" t="s">
        <v>211</v>
      </c>
      <c r="D86" s="7" t="s">
        <v>506</v>
      </c>
      <c r="E86">
        <f>VLOOKUP(A86,home!$A$2:$E$405,3,FALSE)</f>
        <v>1.6503000000000001</v>
      </c>
      <c r="F86">
        <f>VLOOKUP(B86,home!$B$2:$E$405,3,FALSE)</f>
        <v>0.96240000000000003</v>
      </c>
      <c r="G86">
        <f>VLOOKUP(C86,away!$B$2:$E$405,4,FALSE)</f>
        <v>0.53469999999999995</v>
      </c>
      <c r="H86">
        <f>VLOOKUP(A86,away!$A$2:$E$405,3,FALSE)</f>
        <v>1.3855999999999999</v>
      </c>
      <c r="I86">
        <f>VLOOKUP(C86,away!$B$2:$E$405,3,FALSE)</f>
        <v>0.97640000000000005</v>
      </c>
      <c r="J86">
        <f>VLOOKUP(B86,home!$B$2:$E$405,4,FALSE)</f>
        <v>0.97640000000000005</v>
      </c>
      <c r="K86" s="3">
        <f t="shared" si="114"/>
        <v>0.84923659058400003</v>
      </c>
      <c r="L86" s="3">
        <f t="shared" si="115"/>
        <v>1.3209714037760001</v>
      </c>
      <c r="M86" s="5">
        <f t="shared" si="116"/>
        <v>0.11415387108006582</v>
      </c>
      <c r="N86" s="5">
        <f t="shared" si="117"/>
        <v>9.6943644278000576E-2</v>
      </c>
      <c r="O86" s="5">
        <f t="shared" si="118"/>
        <v>0.15079399932709908</v>
      </c>
      <c r="P86" s="5">
        <f t="shared" si="119"/>
        <v>0.12805978186907163</v>
      </c>
      <c r="Q86" s="5">
        <f t="shared" si="120"/>
        <v>4.1164044972718659E-2</v>
      </c>
      <c r="R86" s="5">
        <f t="shared" si="121"/>
        <v>9.9597280486057649E-2</v>
      </c>
      <c r="S86" s="5">
        <f t="shared" si="122"/>
        <v>3.5914918121462511E-2</v>
      </c>
      <c r="T86" s="5">
        <f t="shared" si="123"/>
        <v>5.4376526272710571E-2</v>
      </c>
      <c r="U86" s="5">
        <f t="shared" si="124"/>
        <v>8.4581654911417961E-2</v>
      </c>
      <c r="V86" s="5">
        <f t="shared" si="125"/>
        <v>4.4766638582392085E-3</v>
      </c>
      <c r="W86" s="5">
        <f t="shared" si="126"/>
        <v>1.1652671069092679E-2</v>
      </c>
      <c r="X86" s="5">
        <f t="shared" si="127"/>
        <v>1.5392845259879342E-2</v>
      </c>
      <c r="Y86" s="5">
        <f t="shared" si="128"/>
        <v>1.0166754205524781E-2</v>
      </c>
      <c r="Z86" s="5">
        <f t="shared" si="129"/>
        <v>4.3855053138646544E-2</v>
      </c>
      <c r="AA86" s="5">
        <f t="shared" si="130"/>
        <v>3.7243315807344336E-2</v>
      </c>
      <c r="AB86" s="5">
        <f t="shared" si="131"/>
        <v>1.5814193269136152E-2</v>
      </c>
      <c r="AC86" s="5">
        <f t="shared" si="132"/>
        <v>3.1387492150024141E-4</v>
      </c>
      <c r="AD86" s="5">
        <f t="shared" si="133"/>
        <v>2.4739686624782697E-3</v>
      </c>
      <c r="AE86" s="5">
        <f t="shared" si="134"/>
        <v>3.2680418569717537E-3</v>
      </c>
      <c r="AF86" s="5">
        <f t="shared" si="135"/>
        <v>2.1584949197013515E-3</v>
      </c>
      <c r="AG86" s="5">
        <f t="shared" si="136"/>
        <v>9.5043668804041992E-4</v>
      </c>
      <c r="AH86" s="5">
        <f t="shared" si="137"/>
        <v>1.4482817776807249E-2</v>
      </c>
      <c r="AI86" s="5">
        <f t="shared" si="138"/>
        <v>1.2299338790825134E-2</v>
      </c>
      <c r="AJ86" s="5">
        <f t="shared" si="139"/>
        <v>5.2225242705789378E-3</v>
      </c>
      <c r="AK86" s="5">
        <f t="shared" si="140"/>
        <v>1.4783862352628829E-3</v>
      </c>
      <c r="AL86" s="5">
        <f t="shared" si="141"/>
        <v>1.4084412066341897E-5</v>
      </c>
      <c r="AM86" s="5">
        <f t="shared" si="142"/>
        <v>4.2019694242694113E-4</v>
      </c>
      <c r="AN86" s="5">
        <f t="shared" si="143"/>
        <v>5.5506814490009955E-4</v>
      </c>
      <c r="AO86" s="5">
        <f t="shared" si="144"/>
        <v>3.6661457328001235E-4</v>
      </c>
      <c r="AP86" s="5">
        <f t="shared" si="145"/>
        <v>1.6142912250347908E-4</v>
      </c>
      <c r="AQ86" s="5">
        <f t="shared" si="146"/>
        <v>5.331081364093716E-5</v>
      </c>
      <c r="AR86" s="5">
        <f t="shared" si="147"/>
        <v>3.8262776258522154E-3</v>
      </c>
      <c r="AS86" s="5">
        <f t="shared" si="148"/>
        <v>3.2494149656065777E-3</v>
      </c>
      <c r="AT86" s="5">
        <f t="shared" si="149"/>
        <v>1.3797610433921778E-3</v>
      </c>
      <c r="AU86" s="5">
        <f t="shared" si="150"/>
        <v>3.9058118810366522E-4</v>
      </c>
      <c r="AV86" s="5">
        <f t="shared" si="151"/>
        <v>8.2923959132851136E-5</v>
      </c>
      <c r="AW86" s="5">
        <f t="shared" si="152"/>
        <v>4.3889267858487737E-7</v>
      </c>
      <c r="AX86" s="5">
        <f t="shared" si="153"/>
        <v>5.9474436460079443E-5</v>
      </c>
      <c r="AY86" s="5">
        <f t="shared" si="154"/>
        <v>7.8564029819457669E-5</v>
      </c>
      <c r="AZ86" s="5">
        <f t="shared" si="155"/>
        <v>5.1890418378454263E-5</v>
      </c>
      <c r="BA86" s="5">
        <f t="shared" si="156"/>
        <v>2.2848586269303567E-5</v>
      </c>
      <c r="BB86" s="5">
        <f t="shared" si="157"/>
        <v>7.5455822696147428E-6</v>
      </c>
      <c r="BC86" s="5">
        <f t="shared" si="158"/>
        <v>1.9934996806000565E-6</v>
      </c>
      <c r="BD86" s="5">
        <f t="shared" si="159"/>
        <v>8.4240055444311695E-4</v>
      </c>
      <c r="BE86" s="5">
        <f t="shared" si="160"/>
        <v>7.1539737476134402E-4</v>
      </c>
      <c r="BF86" s="5">
        <f t="shared" si="161"/>
        <v>3.0377081372753395E-4</v>
      </c>
      <c r="BG86" s="5">
        <f t="shared" si="162"/>
        <v>8.59910967229661E-5</v>
      </c>
      <c r="BH86" s="5">
        <f t="shared" si="163"/>
        <v>1.8256696450397671E-5</v>
      </c>
      <c r="BI86" s="5">
        <f t="shared" si="164"/>
        <v>3.1008509297725483E-6</v>
      </c>
      <c r="BJ86" s="8">
        <f t="shared" si="165"/>
        <v>0.24032636433474738</v>
      </c>
      <c r="BK86" s="8">
        <f t="shared" si="166"/>
        <v>0.28301175829222525</v>
      </c>
      <c r="BL86" s="8">
        <f t="shared" si="167"/>
        <v>0.4324113870436519</v>
      </c>
      <c r="BM86" s="8">
        <f t="shared" si="168"/>
        <v>0.36881381565911692</v>
      </c>
      <c r="BN86" s="8">
        <f t="shared" si="169"/>
        <v>0.63071262201301337</v>
      </c>
    </row>
    <row r="87" spans="1:66" x14ac:dyDescent="0.25">
      <c r="A87" t="s">
        <v>10</v>
      </c>
      <c r="B87" t="s">
        <v>41</v>
      </c>
      <c r="C87" t="s">
        <v>210</v>
      </c>
      <c r="D87" s="7" t="s">
        <v>506</v>
      </c>
      <c r="E87">
        <f>VLOOKUP(A87,home!$A$2:$E$405,3,FALSE)</f>
        <v>1.6503000000000001</v>
      </c>
      <c r="F87">
        <f>VLOOKUP(B87,home!$B$2:$E$405,3,FALSE)</f>
        <v>1.0337000000000001</v>
      </c>
      <c r="G87">
        <f>VLOOKUP(C87,away!$B$2:$E$405,4,FALSE)</f>
        <v>0.78420000000000001</v>
      </c>
      <c r="H87">
        <f>VLOOKUP(A87,away!$A$2:$E$405,3,FALSE)</f>
        <v>1.3855999999999999</v>
      </c>
      <c r="I87">
        <f>VLOOKUP(C87,away!$B$2:$E$405,3,FALSE)</f>
        <v>1.5283</v>
      </c>
      <c r="J87">
        <f>VLOOKUP(B87,home!$B$2:$E$405,4,FALSE)</f>
        <v>1.1462000000000001</v>
      </c>
      <c r="K87" s="3">
        <f t="shared" si="114"/>
        <v>1.3377786292620002</v>
      </c>
      <c r="L87" s="3">
        <f t="shared" si="115"/>
        <v>2.4272074245760002</v>
      </c>
      <c r="M87" s="5">
        <f t="shared" si="116"/>
        <v>2.3167935336831407E-2</v>
      </c>
      <c r="N87" s="5">
        <f t="shared" si="117"/>
        <v>3.0993568777736975E-2</v>
      </c>
      <c r="O87" s="5">
        <f t="shared" si="118"/>
        <v>5.6233384661653861E-2</v>
      </c>
      <c r="P87" s="5">
        <f t="shared" si="119"/>
        <v>7.5227820251430086E-2</v>
      </c>
      <c r="Q87" s="5">
        <f t="shared" si="120"/>
        <v>2.0731266977709252E-2</v>
      </c>
      <c r="R87" s="5">
        <f t="shared" si="121"/>
        <v>6.8245044379902225E-2</v>
      </c>
      <c r="S87" s="5">
        <f t="shared" si="122"/>
        <v>6.1067428511688317E-2</v>
      </c>
      <c r="T87" s="5">
        <f t="shared" si="123"/>
        <v>5.0319085129163152E-2</v>
      </c>
      <c r="U87" s="5">
        <f t="shared" si="124"/>
        <v>9.1296761924469963E-2</v>
      </c>
      <c r="V87" s="5">
        <f t="shared" si="125"/>
        <v>2.203222048300834E-2</v>
      </c>
      <c r="W87" s="5">
        <f t="shared" si="126"/>
        <v>9.244615306768152E-3</v>
      </c>
      <c r="X87" s="5">
        <f t="shared" si="127"/>
        <v>2.2438598909936592E-2</v>
      </c>
      <c r="Y87" s="5">
        <f t="shared" si="128"/>
        <v>2.7231566935640526E-2</v>
      </c>
      <c r="Z87" s="5">
        <f t="shared" si="129"/>
        <v>5.5214959469805779E-2</v>
      </c>
      <c r="AA87" s="5">
        <f t="shared" si="130"/>
        <v>7.3865392794273677E-2</v>
      </c>
      <c r="AB87" s="5">
        <f t="shared" si="131"/>
        <v>4.9407771961111339E-2</v>
      </c>
      <c r="AC87" s="5">
        <f t="shared" si="132"/>
        <v>4.4712549320285845E-3</v>
      </c>
      <c r="AD87" s="5">
        <f t="shared" si="133"/>
        <v>3.0918121982857014E-3</v>
      </c>
      <c r="AE87" s="5">
        <f t="shared" si="134"/>
        <v>7.5044695230736978E-3</v>
      </c>
      <c r="AF87" s="5">
        <f t="shared" si="135"/>
        <v>9.1074520719543993E-3</v>
      </c>
      <c r="AG87" s="5">
        <f t="shared" si="136"/>
        <v>7.3685584293392663E-3</v>
      </c>
      <c r="AH87" s="5">
        <f t="shared" si="137"/>
        <v>3.350453989319388E-2</v>
      </c>
      <c r="AI87" s="5">
        <f t="shared" si="138"/>
        <v>4.4821657452370912E-2</v>
      </c>
      <c r="AJ87" s="5">
        <f t="shared" si="139"/>
        <v>2.9980727733941843E-2</v>
      </c>
      <c r="AK87" s="5">
        <f t="shared" si="140"/>
        <v>1.3369192284063317E-2</v>
      </c>
      <c r="AL87" s="5">
        <f t="shared" si="141"/>
        <v>5.8073843427943481E-4</v>
      </c>
      <c r="AM87" s="5">
        <f t="shared" si="142"/>
        <v>8.2723205691163535E-4</v>
      </c>
      <c r="AN87" s="5">
        <f t="shared" si="143"/>
        <v>2.0078637903831976E-3</v>
      </c>
      <c r="AO87" s="5">
        <f t="shared" si="144"/>
        <v>2.4367509497777036E-3</v>
      </c>
      <c r="AP87" s="5">
        <f t="shared" si="145"/>
        <v>1.9714999990476881E-3</v>
      </c>
      <c r="AQ87" s="5">
        <f t="shared" si="146"/>
        <v>1.1963098588100313E-3</v>
      </c>
      <c r="AR87" s="5">
        <f t="shared" si="147"/>
        <v>1.6264493597152593E-2</v>
      </c>
      <c r="AS87" s="5">
        <f t="shared" si="148"/>
        <v>2.1758291950039373E-2</v>
      </c>
      <c r="AT87" s="5">
        <f t="shared" si="149"/>
        <v>1.4553888990003046E-2</v>
      </c>
      <c r="AU87" s="5">
        <f t="shared" si="150"/>
        <v>6.4899605544925304E-3</v>
      </c>
      <c r="AV87" s="5">
        <f t="shared" si="151"/>
        <v>2.1705326336383672E-3</v>
      </c>
      <c r="AW87" s="5">
        <f t="shared" si="152"/>
        <v>5.2380448705780224E-5</v>
      </c>
      <c r="AX87" s="5">
        <f t="shared" si="153"/>
        <v>1.8444222786280541E-4</v>
      </c>
      <c r="AY87" s="5">
        <f t="shared" si="154"/>
        <v>4.4767954487393968E-4</v>
      </c>
      <c r="AZ87" s="5">
        <f t="shared" si="155"/>
        <v>5.4330555757441557E-4</v>
      </c>
      <c r="BA87" s="5">
        <f t="shared" si="156"/>
        <v>4.3957176105267507E-4</v>
      </c>
      <c r="BB87" s="5">
        <f t="shared" si="157"/>
        <v>2.6673296051525012E-4</v>
      </c>
      <c r="BC87" s="5">
        <f t="shared" si="158"/>
        <v>1.2948324442835042E-4</v>
      </c>
      <c r="BD87" s="5">
        <f t="shared" si="159"/>
        <v>6.5795499359962688E-3</v>
      </c>
      <c r="BE87" s="5">
        <f t="shared" si="160"/>
        <v>8.8019812945379708E-3</v>
      </c>
      <c r="BF87" s="5">
        <f t="shared" si="161"/>
        <v>5.8875512354983868E-3</v>
      </c>
      <c r="BG87" s="5">
        <f t="shared" si="162"/>
        <v>2.625413407178276E-3</v>
      </c>
      <c r="BH87" s="5">
        <f t="shared" si="163"/>
        <v>8.7805548727525799E-4</v>
      </c>
      <c r="BI87" s="5">
        <f t="shared" si="164"/>
        <v>2.3492877323661444E-4</v>
      </c>
      <c r="BJ87" s="8">
        <f t="shared" si="165"/>
        <v>0.1984818662108454</v>
      </c>
      <c r="BK87" s="8">
        <f t="shared" si="166"/>
        <v>0.1869950774941401</v>
      </c>
      <c r="BL87" s="8">
        <f t="shared" si="167"/>
        <v>0.54696912094402983</v>
      </c>
      <c r="BM87" s="8">
        <f t="shared" si="168"/>
        <v>0.71266670463738913</v>
      </c>
      <c r="BN87" s="8">
        <f t="shared" si="169"/>
        <v>0.27459902038526379</v>
      </c>
    </row>
    <row r="88" spans="1:66" x14ac:dyDescent="0.25">
      <c r="A88" t="s">
        <v>10</v>
      </c>
      <c r="B88" t="s">
        <v>465</v>
      </c>
      <c r="C88" t="s">
        <v>214</v>
      </c>
      <c r="D88" s="7" t="s">
        <v>506</v>
      </c>
      <c r="E88">
        <f>VLOOKUP(A88,home!$A$2:$E$405,3,FALSE)</f>
        <v>1.6503000000000001</v>
      </c>
      <c r="F88">
        <f>VLOOKUP(B88,home!$B$2:$E$405,3,FALSE)</f>
        <v>1.4258</v>
      </c>
      <c r="G88">
        <f>VLOOKUP(C88,away!$B$2:$E$405,4,FALSE)</f>
        <v>0.74850000000000005</v>
      </c>
      <c r="H88">
        <f>VLOOKUP(A88,away!$A$2:$E$405,3,FALSE)</f>
        <v>1.3855999999999999</v>
      </c>
      <c r="I88">
        <f>VLOOKUP(C88,away!$B$2:$E$405,3,FALSE)</f>
        <v>0.89149999999999996</v>
      </c>
      <c r="J88">
        <f>VLOOKUP(B88,home!$B$2:$E$405,4,FALSE)</f>
        <v>1.1037999999999999</v>
      </c>
      <c r="K88" s="3">
        <f t="shared" si="114"/>
        <v>1.7612188083900002</v>
      </c>
      <c r="L88" s="3">
        <f t="shared" si="115"/>
        <v>1.3634826371199997</v>
      </c>
      <c r="M88" s="5">
        <f t="shared" si="116"/>
        <v>4.3950053150566944E-2</v>
      </c>
      <c r="N88" s="5">
        <f t="shared" si="117"/>
        <v>7.7405660238518692E-2</v>
      </c>
      <c r="O88" s="5">
        <f t="shared" si="118"/>
        <v>5.9925134371299156E-2</v>
      </c>
      <c r="P88" s="5">
        <f t="shared" si="119"/>
        <v>0.10554127375003015</v>
      </c>
      <c r="Q88" s="5">
        <f t="shared" si="120"/>
        <v>6.8164152343962559E-2</v>
      </c>
      <c r="R88" s="5">
        <f t="shared" si="121"/>
        <v>4.0853440121174672E-2</v>
      </c>
      <c r="S88" s="5">
        <f t="shared" si="122"/>
        <v>6.3361473230864121E-2</v>
      </c>
      <c r="T88" s="5">
        <f t="shared" si="123"/>
        <v>9.294063819499547E-2</v>
      </c>
      <c r="U88" s="5">
        <f t="shared" si="124"/>
        <v>7.1951847128847488E-2</v>
      </c>
      <c r="V88" s="5">
        <f t="shared" si="125"/>
        <v>1.6906187597782171E-2</v>
      </c>
      <c r="W88" s="5">
        <f t="shared" si="126"/>
        <v>4.0017329055382724E-2</v>
      </c>
      <c r="X88" s="5">
        <f t="shared" si="127"/>
        <v>5.4562933350932021E-2</v>
      </c>
      <c r="Y88" s="5">
        <f t="shared" si="128"/>
        <v>3.7197806127165799E-2</v>
      </c>
      <c r="Z88" s="5">
        <f t="shared" si="129"/>
        <v>1.8567652090614412E-2</v>
      </c>
      <c r="AA88" s="5">
        <f t="shared" si="130"/>
        <v>3.2701698089632011E-2</v>
      </c>
      <c r="AB88" s="5">
        <f t="shared" si="131"/>
        <v>2.8797422870875621E-2</v>
      </c>
      <c r="AC88" s="5">
        <f t="shared" si="132"/>
        <v>2.5373982017924414E-3</v>
      </c>
      <c r="AD88" s="5">
        <f t="shared" si="133"/>
        <v>1.7619818148467921E-2</v>
      </c>
      <c r="AE88" s="5">
        <f t="shared" si="134"/>
        <v>2.4024316114647868E-2</v>
      </c>
      <c r="AF88" s="5">
        <f t="shared" si="135"/>
        <v>1.6378368945502295E-2</v>
      </c>
      <c r="AG88" s="5">
        <f t="shared" si="136"/>
        <v>7.4438738938459254E-3</v>
      </c>
      <c r="AH88" s="5">
        <f t="shared" si="137"/>
        <v>6.3291678094094051E-3</v>
      </c>
      <c r="AI88" s="5">
        <f t="shared" si="138"/>
        <v>1.1147049387388381E-2</v>
      </c>
      <c r="AJ88" s="5">
        <f t="shared" si="139"/>
        <v>9.8161965195603228E-3</v>
      </c>
      <c r="AK88" s="5">
        <f t="shared" si="140"/>
        <v>5.7628233123673675E-3</v>
      </c>
      <c r="AL88" s="5">
        <f t="shared" si="141"/>
        <v>2.4373143514594916E-4</v>
      </c>
      <c r="AM88" s="5">
        <f t="shared" si="142"/>
        <v>6.2064710246986397E-3</v>
      </c>
      <c r="AN88" s="5">
        <f t="shared" si="143"/>
        <v>8.4624154799649663E-3</v>
      </c>
      <c r="AO88" s="5">
        <f t="shared" si="144"/>
        <v>5.7691782875138728E-3</v>
      </c>
      <c r="AP88" s="5">
        <f t="shared" si="145"/>
        <v>2.6220581418249529E-3</v>
      </c>
      <c r="AQ88" s="5">
        <f t="shared" si="146"/>
        <v>8.9378268747436344E-4</v>
      </c>
      <c r="AR88" s="5">
        <f t="shared" si="147"/>
        <v>1.7259420831097099E-3</v>
      </c>
      <c r="AS88" s="5">
        <f t="shared" si="148"/>
        <v>3.0397616589646383E-3</v>
      </c>
      <c r="AT88" s="5">
        <f t="shared" si="149"/>
        <v>2.6768427033956551E-3</v>
      </c>
      <c r="AU88" s="5">
        <f t="shared" si="150"/>
        <v>1.5715019054406544E-3</v>
      </c>
      <c r="AV88" s="5">
        <f t="shared" si="151"/>
        <v>6.9193967832070085E-4</v>
      </c>
      <c r="AW88" s="5">
        <f t="shared" si="152"/>
        <v>1.6258181651807422E-5</v>
      </c>
      <c r="AX88" s="5">
        <f t="shared" si="153"/>
        <v>1.8218255837378001E-3</v>
      </c>
      <c r="AY88" s="5">
        <f t="shared" si="154"/>
        <v>2.4840275512874981E-3</v>
      </c>
      <c r="AZ88" s="5">
        <f t="shared" si="155"/>
        <v>1.6934642181541074E-3</v>
      </c>
      <c r="BA88" s="5">
        <f t="shared" si="156"/>
        <v>7.6966968601237349E-4</v>
      </c>
      <c r="BB88" s="5">
        <f t="shared" si="157"/>
        <v>2.6235781329886836E-4</v>
      </c>
      <c r="BC88" s="5">
        <f t="shared" si="158"/>
        <v>7.1544064629155534E-5</v>
      </c>
      <c r="BD88" s="5">
        <f t="shared" si="159"/>
        <v>3.9221534383246831E-4</v>
      </c>
      <c r="BE88" s="5">
        <f t="shared" si="160"/>
        <v>6.9077704049689409E-4</v>
      </c>
      <c r="BF88" s="5">
        <f t="shared" si="161"/>
        <v>6.0830475806355534E-4</v>
      </c>
      <c r="BG88" s="5">
        <f t="shared" si="162"/>
        <v>3.5711926037822081E-4</v>
      </c>
      <c r="BH88" s="5">
        <f t="shared" si="163"/>
        <v>1.5724128955411202E-4</v>
      </c>
      <c r="BI88" s="5">
        <f t="shared" si="164"/>
        <v>5.5387263323640084E-5</v>
      </c>
      <c r="BJ88" s="8">
        <f t="shared" si="165"/>
        <v>0.46681169095201797</v>
      </c>
      <c r="BK88" s="8">
        <f t="shared" si="166"/>
        <v>0.23502414491746929</v>
      </c>
      <c r="BL88" s="8">
        <f t="shared" si="167"/>
        <v>0.27925181259543475</v>
      </c>
      <c r="BM88" s="8">
        <f t="shared" si="168"/>
        <v>0.60134781721034825</v>
      </c>
      <c r="BN88" s="8">
        <f t="shared" si="169"/>
        <v>0.39583971397555218</v>
      </c>
    </row>
    <row r="89" spans="1:66" x14ac:dyDescent="0.25">
      <c r="A89" t="s">
        <v>10</v>
      </c>
      <c r="B89" t="s">
        <v>37</v>
      </c>
      <c r="C89" t="s">
        <v>215</v>
      </c>
      <c r="D89" s="7" t="s">
        <v>506</v>
      </c>
      <c r="E89">
        <f>VLOOKUP(A89,home!$A$2:$E$405,3,FALSE)</f>
        <v>1.6503000000000001</v>
      </c>
      <c r="F89">
        <f>VLOOKUP(B89,home!$B$2:$E$405,3,FALSE)</f>
        <v>0.57030000000000003</v>
      </c>
      <c r="G89">
        <f>VLOOKUP(C89,away!$B$2:$E$405,4,FALSE)</f>
        <v>0.74850000000000005</v>
      </c>
      <c r="H89">
        <f>VLOOKUP(A89,away!$A$2:$E$405,3,FALSE)</f>
        <v>1.3855999999999999</v>
      </c>
      <c r="I89">
        <f>VLOOKUP(C89,away!$B$2:$E$405,3,FALSE)</f>
        <v>0.72170000000000001</v>
      </c>
      <c r="J89">
        <f>VLOOKUP(B89,home!$B$2:$E$405,4,FALSE)</f>
        <v>1.2312000000000001</v>
      </c>
      <c r="K89" s="3">
        <f t="shared" si="114"/>
        <v>0.70446281836500013</v>
      </c>
      <c r="L89" s="3">
        <f t="shared" si="115"/>
        <v>1.2311846346240001</v>
      </c>
      <c r="M89" s="5">
        <f t="shared" si="116"/>
        <v>0.14433079116346867</v>
      </c>
      <c r="N89" s="5">
        <f t="shared" si="117"/>
        <v>0.1016756759198674</v>
      </c>
      <c r="O89" s="5">
        <f t="shared" si="118"/>
        <v>0.17769785238358804</v>
      </c>
      <c r="P89" s="5">
        <f t="shared" si="119"/>
        <v>0.12518152990755019</v>
      </c>
      <c r="Q89" s="5">
        <f t="shared" si="120"/>
        <v>3.5813366608838076E-2</v>
      </c>
      <c r="R89" s="5">
        <f t="shared" si="121"/>
        <v>0.10938943273017866</v>
      </c>
      <c r="S89" s="5">
        <f t="shared" si="122"/>
        <v>2.7143229978290998E-2</v>
      </c>
      <c r="T89" s="5">
        <f t="shared" si="123"/>
        <v>4.4092866682957678E-2</v>
      </c>
      <c r="U89" s="5">
        <f t="shared" si="124"/>
        <v>7.7060788080450263E-2</v>
      </c>
      <c r="V89" s="5">
        <f t="shared" si="125"/>
        <v>2.6157743672054431E-3</v>
      </c>
      <c r="W89" s="5">
        <f t="shared" si="126"/>
        <v>8.4097283921336884E-3</v>
      </c>
      <c r="X89" s="5">
        <f t="shared" si="127"/>
        <v>1.0353928377756194E-2</v>
      </c>
      <c r="Y89" s="5">
        <f t="shared" si="128"/>
        <v>6.3737987633454138E-3</v>
      </c>
      <c r="Z89" s="5">
        <f t="shared" si="129"/>
        <v>4.4892862922543901E-2</v>
      </c>
      <c r="AA89" s="5">
        <f t="shared" si="130"/>
        <v>3.1625352738888897E-2</v>
      </c>
      <c r="AB89" s="5">
        <f t="shared" si="131"/>
        <v>1.1139442561112474E-2</v>
      </c>
      <c r="AC89" s="5">
        <f t="shared" si="132"/>
        <v>1.4179520987004168E-4</v>
      </c>
      <c r="AD89" s="5">
        <f t="shared" si="133"/>
        <v>1.4810852412016644E-3</v>
      </c>
      <c r="AE89" s="5">
        <f t="shared" si="134"/>
        <v>1.8234893915358701E-3</v>
      </c>
      <c r="AF89" s="5">
        <f t="shared" si="135"/>
        <v>1.1225260601294153E-3</v>
      </c>
      <c r="AG89" s="5">
        <f t="shared" si="136"/>
        <v>4.6067894573211768E-4</v>
      </c>
      <c r="AH89" s="5">
        <f t="shared" si="137"/>
        <v>1.3817850758629381E-2</v>
      </c>
      <c r="AI89" s="5">
        <f t="shared" si="138"/>
        <v>9.7341620891710102E-3</v>
      </c>
      <c r="AJ89" s="5">
        <f t="shared" si="139"/>
        <v>3.4286776298795732E-3</v>
      </c>
      <c r="AK89" s="5">
        <f t="shared" si="140"/>
        <v>8.0512530213666439E-4</v>
      </c>
      <c r="AL89" s="5">
        <f t="shared" si="141"/>
        <v>4.9192943964369251E-6</v>
      </c>
      <c r="AM89" s="5">
        <f t="shared" si="142"/>
        <v>2.0867389665114619E-4</v>
      </c>
      <c r="AN89" s="5">
        <f t="shared" si="143"/>
        <v>2.5691609520400781E-4</v>
      </c>
      <c r="AO89" s="5">
        <f t="shared" si="144"/>
        <v>1.5815557440138558E-4</v>
      </c>
      <c r="AP89" s="5">
        <f t="shared" si="145"/>
        <v>6.4906237694372938E-5</v>
      </c>
      <c r="AQ89" s="5">
        <f t="shared" si="146"/>
        <v>1.9977890635141259E-5</v>
      </c>
      <c r="AR89" s="5">
        <f t="shared" si="147"/>
        <v>3.4024651075104154E-3</v>
      </c>
      <c r="AS89" s="5">
        <f t="shared" si="148"/>
        <v>2.3969101590253605E-3</v>
      </c>
      <c r="AT89" s="5">
        <f t="shared" si="149"/>
        <v>8.4426704299735296E-4</v>
      </c>
      <c r="AU89" s="5">
        <f t="shared" si="150"/>
        <v>1.9825158018753339E-4</v>
      </c>
      <c r="AV89" s="5">
        <f t="shared" si="151"/>
        <v>3.4915216731056137E-5</v>
      </c>
      <c r="AW89" s="5">
        <f t="shared" si="152"/>
        <v>1.1851725271116067E-7</v>
      </c>
      <c r="AX89" s="5">
        <f t="shared" si="153"/>
        <v>2.4500500225678858E-5</v>
      </c>
      <c r="AY89" s="5">
        <f t="shared" si="154"/>
        <v>3.0164639418457657E-5</v>
      </c>
      <c r="AZ89" s="5">
        <f t="shared" si="155"/>
        <v>1.8569120280489251E-5</v>
      </c>
      <c r="BA89" s="5">
        <f t="shared" si="156"/>
        <v>7.6206718559410915E-6</v>
      </c>
      <c r="BB89" s="5">
        <f t="shared" si="157"/>
        <v>2.345613523636558E-6</v>
      </c>
      <c r="BC89" s="5">
        <f t="shared" si="158"/>
        <v>5.775766658135178E-7</v>
      </c>
      <c r="BD89" s="5">
        <f t="shared" si="159"/>
        <v>6.9817712670185324E-4</v>
      </c>
      <c r="BE89" s="5">
        <f t="shared" si="160"/>
        <v>4.9183982639436536E-4</v>
      </c>
      <c r="BF89" s="5">
        <f t="shared" si="161"/>
        <v>1.732414351429635E-4</v>
      </c>
      <c r="BG89" s="5">
        <f t="shared" si="162"/>
        <v>4.0680716552803153E-5</v>
      </c>
      <c r="BH89" s="5">
        <f t="shared" si="163"/>
        <v>7.1645130589738536E-6</v>
      </c>
      <c r="BI89" s="5">
        <f t="shared" si="164"/>
        <v>1.0094266123475143E-6</v>
      </c>
      <c r="BJ89" s="8">
        <f t="shared" si="165"/>
        <v>0.21239955220005355</v>
      </c>
      <c r="BK89" s="8">
        <f t="shared" si="166"/>
        <v>0.29944820456020027</v>
      </c>
      <c r="BL89" s="8">
        <f t="shared" si="167"/>
        <v>0.44298760642495</v>
      </c>
      <c r="BM89" s="8">
        <f t="shared" si="168"/>
        <v>0.30560953127209106</v>
      </c>
      <c r="BN89" s="8">
        <f t="shared" si="169"/>
        <v>0.69408864871349096</v>
      </c>
    </row>
    <row r="90" spans="1:66" x14ac:dyDescent="0.25">
      <c r="A90" t="s">
        <v>16</v>
      </c>
      <c r="B90" t="s">
        <v>224</v>
      </c>
      <c r="C90" t="s">
        <v>272</v>
      </c>
      <c r="D90" s="7" t="s">
        <v>506</v>
      </c>
      <c r="E90">
        <f>VLOOKUP(A90,home!$A$2:$E$405,3,FALSE)</f>
        <v>1.6396999999999999</v>
      </c>
      <c r="F90">
        <f>VLOOKUP(B90,home!$B$2:$E$405,3,FALSE)</f>
        <v>1.1479999999999999</v>
      </c>
      <c r="G90">
        <f>VLOOKUP(C90,away!$B$2:$E$405,4,FALSE)</f>
        <v>0.95289999999999997</v>
      </c>
      <c r="H90">
        <f>VLOOKUP(A90,away!$A$2:$E$405,3,FALSE)</f>
        <v>1.2963</v>
      </c>
      <c r="I90">
        <f>VLOOKUP(C90,away!$B$2:$E$405,3,FALSE)</f>
        <v>1.4945999999999999</v>
      </c>
      <c r="J90">
        <f>VLOOKUP(B90,home!$B$2:$E$405,4,FALSE)</f>
        <v>1.1345000000000001</v>
      </c>
      <c r="K90" s="3">
        <f t="shared" si="114"/>
        <v>1.7937157092399998</v>
      </c>
      <c r="L90" s="3">
        <f t="shared" si="115"/>
        <v>2.19803700231</v>
      </c>
      <c r="M90" s="5">
        <f t="shared" si="116"/>
        <v>1.8467317856155931E-2</v>
      </c>
      <c r="N90" s="5">
        <f t="shared" si="117"/>
        <v>3.3125118146115247E-2</v>
      </c>
      <c r="O90" s="5">
        <f t="shared" si="118"/>
        <v>4.0591847981250914E-2</v>
      </c>
      <c r="P90" s="5">
        <f t="shared" si="119"/>
        <v>7.2810235391051747E-2</v>
      </c>
      <c r="Q90" s="5">
        <f t="shared" si="120"/>
        <v>2.9708522394558956E-2</v>
      </c>
      <c r="R90" s="5">
        <f t="shared" si="121"/>
        <v>4.4611191927466008E-2</v>
      </c>
      <c r="S90" s="5">
        <f t="shared" si="122"/>
        <v>7.1766382359813155E-2</v>
      </c>
      <c r="T90" s="5">
        <f t="shared" si="123"/>
        <v>6.5300431507195861E-2</v>
      </c>
      <c r="U90" s="5">
        <f t="shared" si="124"/>
        <v>8.001979576821644E-2</v>
      </c>
      <c r="V90" s="5">
        <f t="shared" si="125"/>
        <v>3.143888651462181E-2</v>
      </c>
      <c r="W90" s="5">
        <f t="shared" si="126"/>
        <v>1.7762881105809574E-2</v>
      </c>
      <c r="X90" s="5">
        <f t="shared" si="127"/>
        <v>3.904346993820261E-2</v>
      </c>
      <c r="Y90" s="5">
        <f t="shared" si="128"/>
        <v>4.2909495811373745E-2</v>
      </c>
      <c r="Z90" s="5">
        <f t="shared" si="129"/>
        <v>3.2685683524574474E-2</v>
      </c>
      <c r="AA90" s="5">
        <f t="shared" si="130"/>
        <v>5.8628824005276282E-2</v>
      </c>
      <c r="AB90" s="5">
        <f t="shared" si="131"/>
        <v>5.2581721316265644E-2</v>
      </c>
      <c r="AC90" s="5">
        <f t="shared" si="132"/>
        <v>7.7470397481107902E-3</v>
      </c>
      <c r="AD90" s="5">
        <f t="shared" si="133"/>
        <v>7.9653897202132569E-3</v>
      </c>
      <c r="AE90" s="5">
        <f t="shared" si="134"/>
        <v>1.7508221342848438E-2</v>
      </c>
      <c r="AF90" s="5">
        <f t="shared" si="135"/>
        <v>1.9241859178107276E-2</v>
      </c>
      <c r="AG90" s="5">
        <f t="shared" si="136"/>
        <v>1.4098106155572689E-2</v>
      </c>
      <c r="AH90" s="5">
        <f t="shared" si="137"/>
        <v>1.7961085458202262E-2</v>
      </c>
      <c r="AI90" s="5">
        <f t="shared" si="138"/>
        <v>3.2217081141379521E-2</v>
      </c>
      <c r="AJ90" s="5">
        <f t="shared" si="139"/>
        <v>2.8894142274576099E-2</v>
      </c>
      <c r="AK90" s="5">
        <f t="shared" si="140"/>
        <v>1.7275958967640906E-2</v>
      </c>
      <c r="AL90" s="5">
        <f t="shared" si="141"/>
        <v>1.2217557352666758E-3</v>
      </c>
      <c r="AM90" s="5">
        <f t="shared" si="142"/>
        <v>2.8575289342730624E-3</v>
      </c>
      <c r="AN90" s="5">
        <f t="shared" si="143"/>
        <v>6.2809543327036503E-3</v>
      </c>
      <c r="AO90" s="5">
        <f t="shared" si="144"/>
        <v>6.9028850165509708E-3</v>
      </c>
      <c r="AP90" s="5">
        <f t="shared" si="145"/>
        <v>5.0575988963567691E-3</v>
      </c>
      <c r="AQ90" s="5">
        <f t="shared" si="146"/>
        <v>2.7791973792586E-3</v>
      </c>
      <c r="AR90" s="5">
        <f t="shared" si="147"/>
        <v>7.8958260877561252E-3</v>
      </c>
      <c r="AS90" s="5">
        <f t="shared" si="148"/>
        <v>1.4162867291035171E-2</v>
      </c>
      <c r="AT90" s="5">
        <f t="shared" si="149"/>
        <v>1.2702078773905574E-2</v>
      </c>
      <c r="AU90" s="5">
        <f t="shared" si="150"/>
        <v>7.5946394122527929E-3</v>
      </c>
      <c r="AV90" s="5">
        <f t="shared" si="151"/>
        <v>3.4056560049427705E-3</v>
      </c>
      <c r="AW90" s="5">
        <f t="shared" si="152"/>
        <v>1.3380443129019305E-4</v>
      </c>
      <c r="AX90" s="5">
        <f t="shared" si="153"/>
        <v>8.5426575650223823E-4</v>
      </c>
      <c r="AY90" s="5">
        <f t="shared" si="154"/>
        <v>1.8777077425982641E-3</v>
      </c>
      <c r="AZ90" s="5">
        <f t="shared" si="155"/>
        <v>2.0636355488774833E-3</v>
      </c>
      <c r="BA90" s="5">
        <f t="shared" si="156"/>
        <v>1.5119824319050046E-3</v>
      </c>
      <c r="BB90" s="5">
        <f t="shared" si="157"/>
        <v>8.3084833304246516E-4</v>
      </c>
      <c r="BC90" s="5">
        <f t="shared" si="158"/>
        <v>3.6524707586698405E-4</v>
      </c>
      <c r="BD90" s="5">
        <f t="shared" si="159"/>
        <v>2.8925529841154264E-3</v>
      </c>
      <c r="BE90" s="5">
        <f t="shared" si="160"/>
        <v>5.1884177274168801E-3</v>
      </c>
      <c r="BF90" s="5">
        <f t="shared" si="161"/>
        <v>4.653273191883479E-3</v>
      </c>
      <c r="BG90" s="5">
        <f t="shared" si="162"/>
        <v>2.7822164078889172E-3</v>
      </c>
      <c r="BH90" s="5">
        <f t="shared" si="163"/>
        <v>1.2476263193339091E-3</v>
      </c>
      <c r="BI90" s="5">
        <f t="shared" si="164"/>
        <v>4.4757738565010213E-4</v>
      </c>
      <c r="BJ90" s="8">
        <f t="shared" si="165"/>
        <v>0.31804534674793306</v>
      </c>
      <c r="BK90" s="8">
        <f t="shared" si="166"/>
        <v>0.20532932534761839</v>
      </c>
      <c r="BL90" s="8">
        <f t="shared" si="167"/>
        <v>0.43575438042645509</v>
      </c>
      <c r="BM90" s="8">
        <f t="shared" si="168"/>
        <v>0.75075659903867464</v>
      </c>
      <c r="BN90" s="8">
        <f t="shared" si="169"/>
        <v>0.23931423369659879</v>
      </c>
    </row>
    <row r="91" spans="1:66" x14ac:dyDescent="0.25">
      <c r="A91" t="s">
        <v>16</v>
      </c>
      <c r="B91" t="s">
        <v>463</v>
      </c>
      <c r="C91" t="s">
        <v>464</v>
      </c>
      <c r="D91" s="7" t="s">
        <v>506</v>
      </c>
      <c r="E91">
        <f>VLOOKUP(A91,home!$A$2:$E$405,3,FALSE)</f>
        <v>1.6396999999999999</v>
      </c>
      <c r="F91">
        <f>VLOOKUP(B91,home!$B$2:$E$405,3,FALSE)</f>
        <v>0.72419999999999995</v>
      </c>
      <c r="G91">
        <f>VLOOKUP(C91,away!$B$2:$E$405,4,FALSE)</f>
        <v>1.3341000000000001</v>
      </c>
      <c r="H91">
        <f>VLOOKUP(A91,away!$A$2:$E$405,3,FALSE)</f>
        <v>1.2963</v>
      </c>
      <c r="I91">
        <f>VLOOKUP(C91,away!$B$2:$E$405,3,FALSE)</f>
        <v>0.8679</v>
      </c>
      <c r="J91">
        <f>VLOOKUP(B91,home!$B$2:$E$405,4,FALSE)</f>
        <v>1.0607</v>
      </c>
      <c r="K91" s="3">
        <f t="shared" si="114"/>
        <v>1.5842047142340001</v>
      </c>
      <c r="L91" s="3">
        <f t="shared" si="115"/>
        <v>1.1933498373390001</v>
      </c>
      <c r="M91" s="5">
        <f t="shared" si="116"/>
        <v>6.2190405000841477E-2</v>
      </c>
      <c r="N91" s="5">
        <f t="shared" si="117"/>
        <v>9.85223327824548E-2</v>
      </c>
      <c r="O91" s="5">
        <f t="shared" si="118"/>
        <v>7.4214909691800723E-2</v>
      </c>
      <c r="P91" s="5">
        <f t="shared" si="119"/>
        <v>0.11757160980020127</v>
      </c>
      <c r="Q91" s="5">
        <f t="shared" si="120"/>
        <v>7.8039772025647963E-2</v>
      </c>
      <c r="R91" s="5">
        <f t="shared" si="121"/>
        <v>4.4282175204419495E-2</v>
      </c>
      <c r="S91" s="5">
        <f t="shared" si="122"/>
        <v>5.5567588886194577E-2</v>
      </c>
      <c r="T91" s="5">
        <f t="shared" si="123"/>
        <v>9.3128749252779655E-2</v>
      </c>
      <c r="U91" s="5">
        <f t="shared" si="124"/>
        <v>7.0152030715377303E-2</v>
      </c>
      <c r="V91" s="5">
        <f t="shared" si="125"/>
        <v>1.1672345200691455E-2</v>
      </c>
      <c r="W91" s="5">
        <f t="shared" si="126"/>
        <v>4.1210324913592708E-2</v>
      </c>
      <c r="X91" s="5">
        <f t="shared" si="127"/>
        <v>4.9178334532323204E-2</v>
      </c>
      <c r="Y91" s="5">
        <f t="shared" si="128"/>
        <v>2.9343478757375419E-2</v>
      </c>
      <c r="Z91" s="5">
        <f t="shared" si="129"/>
        <v>1.7614708859070374E-2</v>
      </c>
      <c r="AA91" s="5">
        <f t="shared" si="130"/>
        <v>2.790530481439869E-2</v>
      </c>
      <c r="AB91" s="5">
        <f t="shared" si="131"/>
        <v>2.2103857719553581E-2</v>
      </c>
      <c r="AC91" s="5">
        <f t="shared" si="132"/>
        <v>1.3791681523966386E-3</v>
      </c>
      <c r="AD91" s="5">
        <f t="shared" si="133"/>
        <v>1.6321397750807105E-2</v>
      </c>
      <c r="AE91" s="5">
        <f t="shared" si="134"/>
        <v>1.9477137351070782E-2</v>
      </c>
      <c r="AF91" s="5">
        <f t="shared" si="135"/>
        <v>1.1621519344864844E-2</v>
      </c>
      <c r="AG91" s="5">
        <f t="shared" si="136"/>
        <v>4.6228460732755028E-3</v>
      </c>
      <c r="AH91" s="5">
        <f t="shared" si="137"/>
        <v>5.2551274879363667E-3</v>
      </c>
      <c r="AI91" s="5">
        <f t="shared" si="138"/>
        <v>8.3251977402894698E-3</v>
      </c>
      <c r="AJ91" s="5">
        <f t="shared" si="139"/>
        <v>6.5944087535484142E-3</v>
      </c>
      <c r="AK91" s="5">
        <f t="shared" si="140"/>
        <v>3.4822978116524506E-3</v>
      </c>
      <c r="AL91" s="5">
        <f t="shared" si="141"/>
        <v>1.0429327151688313E-4</v>
      </c>
      <c r="AM91" s="5">
        <f t="shared" si="142"/>
        <v>5.1712870519433681E-3</v>
      </c>
      <c r="AN91" s="5">
        <f t="shared" si="143"/>
        <v>6.1711545622698954E-3</v>
      </c>
      <c r="AO91" s="5">
        <f t="shared" si="144"/>
        <v>3.6821731465393045E-3</v>
      </c>
      <c r="AP91" s="5">
        <f t="shared" si="145"/>
        <v>1.4647069084922381E-3</v>
      </c>
      <c r="AQ91" s="5">
        <f t="shared" si="146"/>
        <v>4.3697693774963039E-4</v>
      </c>
      <c r="AR91" s="5">
        <f t="shared" si="147"/>
        <v>1.254241106584914E-3</v>
      </c>
      <c r="AS91" s="5">
        <f t="shared" si="148"/>
        <v>1.9869746738378894E-3</v>
      </c>
      <c r="AT91" s="5">
        <f t="shared" si="149"/>
        <v>1.5738873226787754E-3</v>
      </c>
      <c r="AU91" s="5">
        <f t="shared" si="150"/>
        <v>8.3111990542028146E-4</v>
      </c>
      <c r="AV91" s="5">
        <f t="shared" si="151"/>
        <v>3.2916601806513152E-4</v>
      </c>
      <c r="AW91" s="5">
        <f t="shared" si="152"/>
        <v>5.4768755116750461E-6</v>
      </c>
      <c r="AX91" s="5">
        <f t="shared" si="153"/>
        <v>1.3653962210576549E-3</v>
      </c>
      <c r="AY91" s="5">
        <f t="shared" si="154"/>
        <v>1.6293953583024379E-3</v>
      </c>
      <c r="AZ91" s="5">
        <f t="shared" si="155"/>
        <v>9.7221934289556825E-4</v>
      </c>
      <c r="BA91" s="5">
        <f t="shared" si="156"/>
        <v>3.8673259823408541E-4</v>
      </c>
      <c r="BB91" s="5">
        <f t="shared" si="157"/>
        <v>1.1537682079908364E-4</v>
      </c>
      <c r="BC91" s="5">
        <f t="shared" si="158"/>
        <v>2.7536982066655477E-5</v>
      </c>
      <c r="BD91" s="5">
        <f t="shared" si="159"/>
        <v>2.4945807008783244E-4</v>
      </c>
      <c r="BE91" s="5">
        <f t="shared" si="160"/>
        <v>3.951926506368597E-4</v>
      </c>
      <c r="BF91" s="5">
        <f t="shared" si="161"/>
        <v>3.1303303008477186E-4</v>
      </c>
      <c r="BG91" s="5">
        <f t="shared" si="162"/>
        <v>1.6530280065708299E-4</v>
      </c>
      <c r="BH91" s="5">
        <f t="shared" si="163"/>
        <v>6.5468369019258514E-5</v>
      </c>
      <c r="BI91" s="5">
        <f t="shared" si="164"/>
        <v>2.0743059766704109E-5</v>
      </c>
      <c r="BJ91" s="8">
        <f t="shared" si="165"/>
        <v>0.46288884871454183</v>
      </c>
      <c r="BK91" s="8">
        <f t="shared" si="166"/>
        <v>0.25011480567014471</v>
      </c>
      <c r="BL91" s="8">
        <f t="shared" si="167"/>
        <v>0.269499896945816</v>
      </c>
      <c r="BM91" s="8">
        <f t="shared" si="168"/>
        <v>0.52367313720141651</v>
      </c>
      <c r="BN91" s="8">
        <f t="shared" si="169"/>
        <v>0.47482120450536575</v>
      </c>
    </row>
    <row r="92" spans="1:66" x14ac:dyDescent="0.25">
      <c r="A92" t="s">
        <v>16</v>
      </c>
      <c r="B92" t="s">
        <v>55</v>
      </c>
      <c r="C92" t="s">
        <v>57</v>
      </c>
      <c r="D92" s="7" t="s">
        <v>506</v>
      </c>
      <c r="E92">
        <f>VLOOKUP(A92,home!$A$2:$E$405,3,FALSE)</f>
        <v>1.6396999999999999</v>
      </c>
      <c r="F92">
        <f>VLOOKUP(B92,home!$B$2:$E$405,3,FALSE)</f>
        <v>0.64570000000000005</v>
      </c>
      <c r="G92">
        <f>VLOOKUP(C92,away!$B$2:$E$405,4,FALSE)</f>
        <v>1.0404</v>
      </c>
      <c r="H92">
        <f>VLOOKUP(A92,away!$A$2:$E$405,3,FALSE)</f>
        <v>1.2963</v>
      </c>
      <c r="I92">
        <f>VLOOKUP(C92,away!$B$2:$E$405,3,FALSE)</f>
        <v>1.0437000000000001</v>
      </c>
      <c r="J92">
        <f>VLOOKUP(B92,home!$B$2:$E$405,4,FALSE)</f>
        <v>0.77139999999999997</v>
      </c>
      <c r="K92" s="3">
        <f t="shared" si="114"/>
        <v>1.101527963316</v>
      </c>
      <c r="L92" s="3">
        <f t="shared" si="115"/>
        <v>1.0436643263340002</v>
      </c>
      <c r="M92" s="5">
        <f t="shared" si="116"/>
        <v>0.1170455282364317</v>
      </c>
      <c r="N92" s="5">
        <f t="shared" si="117"/>
        <v>0.12892892233352196</v>
      </c>
      <c r="O92" s="5">
        <f t="shared" si="118"/>
        <v>0.12215624237728269</v>
      </c>
      <c r="P92" s="5">
        <f t="shared" si="119"/>
        <v>0.13455851687218384</v>
      </c>
      <c r="Q92" s="5">
        <f t="shared" si="120"/>
        <v>7.1009406615285639E-2</v>
      </c>
      <c r="R92" s="5">
        <f t="shared" si="121"/>
        <v>6.3745056204089767E-2</v>
      </c>
      <c r="S92" s="5">
        <f t="shared" si="122"/>
        <v>3.8672973533571742E-2</v>
      </c>
      <c r="T92" s="5">
        <f t="shared" si="123"/>
        <v>7.4109984518519176E-2</v>
      </c>
      <c r="U92" s="5">
        <f t="shared" si="124"/>
        <v>7.0216961931954952E-2</v>
      </c>
      <c r="V92" s="5">
        <f t="shared" si="125"/>
        <v>4.9399371339814736E-3</v>
      </c>
      <c r="W92" s="5">
        <f t="shared" si="126"/>
        <v>2.6072949015071095E-2</v>
      </c>
      <c r="X92" s="5">
        <f t="shared" si="127"/>
        <v>2.721140676935491E-2</v>
      </c>
      <c r="Y92" s="5">
        <f t="shared" si="128"/>
        <v>1.4199787257269619E-2</v>
      </c>
      <c r="Z92" s="5">
        <f t="shared" si="129"/>
        <v>2.2176147046788115E-2</v>
      </c>
      <c r="AA92" s="5">
        <f t="shared" si="130"/>
        <v>2.4427646090644638E-2</v>
      </c>
      <c r="AB92" s="5">
        <f t="shared" si="131"/>
        <v>1.3453867623415926E-2</v>
      </c>
      <c r="AC92" s="5">
        <f t="shared" si="132"/>
        <v>3.5494233750629669E-4</v>
      </c>
      <c r="AD92" s="5">
        <f t="shared" si="133"/>
        <v>7.180020606553289E-3</v>
      </c>
      <c r="AE92" s="5">
        <f t="shared" si="134"/>
        <v>7.493531369402678E-3</v>
      </c>
      <c r="AF92" s="5">
        <f t="shared" si="135"/>
        <v>3.9103656842551706E-3</v>
      </c>
      <c r="AG92" s="5">
        <f t="shared" si="136"/>
        <v>1.3603697225259218E-3</v>
      </c>
      <c r="AH92" s="5">
        <f t="shared" si="137"/>
        <v>5.7861133920674608E-3</v>
      </c>
      <c r="AI92" s="5">
        <f t="shared" si="138"/>
        <v>6.3735657002795014E-3</v>
      </c>
      <c r="AJ92" s="5">
        <f t="shared" si="139"/>
        <v>3.5103304224447991E-3</v>
      </c>
      <c r="AK92" s="5">
        <f t="shared" si="140"/>
        <v>1.2889090402672713E-3</v>
      </c>
      <c r="AL92" s="5">
        <f t="shared" si="141"/>
        <v>1.6322029633978763E-5</v>
      </c>
      <c r="AM92" s="5">
        <f t="shared" si="142"/>
        <v>1.581798695060711E-3</v>
      </c>
      <c r="AN92" s="5">
        <f t="shared" si="143"/>
        <v>1.6508668694765376E-3</v>
      </c>
      <c r="AO92" s="5">
        <f t="shared" si="144"/>
        <v>8.6147542959967495E-4</v>
      </c>
      <c r="AP92" s="5">
        <f t="shared" si="145"/>
        <v>2.9969705796214612E-4</v>
      </c>
      <c r="AQ92" s="5">
        <f t="shared" si="146"/>
        <v>7.8195782025586248E-5</v>
      </c>
      <c r="AR92" s="5">
        <f t="shared" si="147"/>
        <v>1.2077520270848451E-3</v>
      </c>
      <c r="AS92" s="5">
        <f t="shared" si="148"/>
        <v>1.3303726305855398E-3</v>
      </c>
      <c r="AT92" s="5">
        <f t="shared" si="149"/>
        <v>7.3272132711011979E-4</v>
      </c>
      <c r="AU92" s="5">
        <f t="shared" si="150"/>
        <v>2.6903767704326896E-4</v>
      </c>
      <c r="AV92" s="5">
        <f t="shared" si="151"/>
        <v>7.4088131112184911E-5</v>
      </c>
      <c r="AW92" s="5">
        <f t="shared" si="152"/>
        <v>5.2122834710940638E-7</v>
      </c>
      <c r="AX92" s="5">
        <f t="shared" si="153"/>
        <v>2.9039924915768856E-4</v>
      </c>
      <c r="AY92" s="5">
        <f t="shared" si="154"/>
        <v>3.0307933674005852E-4</v>
      </c>
      <c r="AZ92" s="5">
        <f t="shared" si="155"/>
        <v>1.5815654590228435E-4</v>
      </c>
      <c r="BA92" s="5">
        <f t="shared" si="156"/>
        <v>5.5020781644806665E-5</v>
      </c>
      <c r="BB92" s="5">
        <f t="shared" si="157"/>
        <v>1.4355806752424316E-5</v>
      </c>
      <c r="BC92" s="5">
        <f t="shared" si="158"/>
        <v>2.9965286766500041E-6</v>
      </c>
      <c r="BD92" s="5">
        <f t="shared" si="159"/>
        <v>2.1008128428767124E-4</v>
      </c>
      <c r="BE92" s="5">
        <f t="shared" si="160"/>
        <v>2.3141040921220807E-4</v>
      </c>
      <c r="BF92" s="5">
        <f t="shared" si="161"/>
        <v>1.274525183748229E-4</v>
      </c>
      <c r="BG92" s="5">
        <f t="shared" si="162"/>
        <v>4.6797504328304588E-5</v>
      </c>
      <c r="BH92" s="5">
        <f t="shared" si="163"/>
        <v>1.2887189907757253E-5</v>
      </c>
      <c r="BI92" s="5">
        <f t="shared" si="164"/>
        <v>2.8391200103916714E-6</v>
      </c>
      <c r="BJ92" s="8">
        <f t="shared" si="165"/>
        <v>0.36677278597475799</v>
      </c>
      <c r="BK92" s="8">
        <f t="shared" si="166"/>
        <v>0.29589129948004911</v>
      </c>
      <c r="BL92" s="8">
        <f t="shared" si="167"/>
        <v>0.31520413260150421</v>
      </c>
      <c r="BM92" s="8">
        <f t="shared" si="168"/>
        <v>0.36229813435591068</v>
      </c>
      <c r="BN92" s="8">
        <f t="shared" si="169"/>
        <v>0.63744367263879564</v>
      </c>
    </row>
    <row r="93" spans="1:66" x14ac:dyDescent="0.25">
      <c r="A93" t="s">
        <v>70</v>
      </c>
      <c r="B93" t="s">
        <v>68</v>
      </c>
      <c r="C93" t="s">
        <v>309</v>
      </c>
      <c r="D93" s="7" t="s">
        <v>506</v>
      </c>
      <c r="E93">
        <f>VLOOKUP(A93,home!$A$2:$E$405,3,FALSE)</f>
        <v>1.3243</v>
      </c>
      <c r="F93">
        <f>VLOOKUP(B93,home!$B$2:$E$405,3,FALSE)</f>
        <v>0.71830000000000005</v>
      </c>
      <c r="G93">
        <f>VLOOKUP(C93,away!$B$2:$E$405,4,FALSE)</f>
        <v>0.72230000000000005</v>
      </c>
      <c r="H93">
        <f>VLOOKUP(A93,away!$A$2:$E$405,3,FALSE)</f>
        <v>1.1069</v>
      </c>
      <c r="I93">
        <f>VLOOKUP(C93,away!$B$2:$E$405,3,FALSE)</f>
        <v>1.0998000000000001</v>
      </c>
      <c r="J93">
        <f>VLOOKUP(B93,home!$B$2:$E$405,4,FALSE)</f>
        <v>1.1877</v>
      </c>
      <c r="K93" s="3">
        <f t="shared" si="114"/>
        <v>0.68708403958700015</v>
      </c>
      <c r="L93" s="3">
        <f t="shared" si="115"/>
        <v>1.445868709974</v>
      </c>
      <c r="M93" s="5">
        <f t="shared" si="116"/>
        <v>0.11848691463077472</v>
      </c>
      <c r="N93" s="5">
        <f t="shared" si="117"/>
        <v>8.1410467942712728E-2</v>
      </c>
      <c r="O93" s="5">
        <f t="shared" si="118"/>
        <v>0.17131652240599773</v>
      </c>
      <c r="P93" s="5">
        <f t="shared" si="119"/>
        <v>0.11770884826270973</v>
      </c>
      <c r="Q93" s="5">
        <f t="shared" si="120"/>
        <v>2.7967916589373511E-2</v>
      </c>
      <c r="R93" s="5">
        <f t="shared" si="121"/>
        <v>0.12385059962419591</v>
      </c>
      <c r="S93" s="5">
        <f t="shared" si="122"/>
        <v>2.9233972803050252E-2</v>
      </c>
      <c r="T93" s="5">
        <f t="shared" si="123"/>
        <v>4.0437935479737917E-2</v>
      </c>
      <c r="U93" s="5">
        <f t="shared" si="124"/>
        <v>8.5095770295064724E-2</v>
      </c>
      <c r="V93" s="5">
        <f t="shared" si="125"/>
        <v>3.2268891646656775E-3</v>
      </c>
      <c r="W93" s="5">
        <f t="shared" si="126"/>
        <v>6.4054363696863436E-3</v>
      </c>
      <c r="X93" s="5">
        <f t="shared" si="127"/>
        <v>9.2614200206589357E-3</v>
      </c>
      <c r="Y93" s="5">
        <f t="shared" si="128"/>
        <v>6.6953987088987565E-3</v>
      </c>
      <c r="Z93" s="5">
        <f t="shared" si="129"/>
        <v>5.9690568902714181E-2</v>
      </c>
      <c r="AA93" s="5">
        <f t="shared" si="130"/>
        <v>4.1012437206923033E-2</v>
      </c>
      <c r="AB93" s="5">
        <f t="shared" si="131"/>
        <v>1.4089495514720426E-2</v>
      </c>
      <c r="AC93" s="5">
        <f t="shared" si="132"/>
        <v>2.0035619978999328E-4</v>
      </c>
      <c r="AD93" s="5">
        <f t="shared" si="133"/>
        <v>1.1002682740503954E-3</v>
      </c>
      <c r="AE93" s="5">
        <f t="shared" si="134"/>
        <v>1.5908434700265647E-3</v>
      </c>
      <c r="AF93" s="5">
        <f t="shared" si="135"/>
        <v>1.1500753978889355E-3</v>
      </c>
      <c r="AG93" s="5">
        <f t="shared" si="136"/>
        <v>5.5428601063950346E-4</v>
      </c>
      <c r="AH93" s="5">
        <f t="shared" si="137"/>
        <v>2.1576181464245364E-2</v>
      </c>
      <c r="AI93" s="5">
        <f t="shared" si="138"/>
        <v>1.482464991931586E-2</v>
      </c>
      <c r="AJ93" s="5">
        <f t="shared" si="139"/>
        <v>5.0928901760133169E-3</v>
      </c>
      <c r="AK93" s="5">
        <f t="shared" si="140"/>
        <v>1.1664145184360594E-3</v>
      </c>
      <c r="AL93" s="5">
        <f t="shared" si="141"/>
        <v>7.961620941203258E-6</v>
      </c>
      <c r="AM93" s="5">
        <f t="shared" si="142"/>
        <v>1.5119535407279248E-4</v>
      </c>
      <c r="AN93" s="5">
        <f t="shared" si="143"/>
        <v>2.1860863154729066E-4</v>
      </c>
      <c r="AO93" s="5">
        <f t="shared" si="144"/>
        <v>1.5803969004223132E-4</v>
      </c>
      <c r="AP93" s="5">
        <f t="shared" si="145"/>
        <v>7.6168214255350623E-5</v>
      </c>
      <c r="AQ93" s="5">
        <f t="shared" si="146"/>
        <v>2.7532309421601741E-5</v>
      </c>
      <c r="AR93" s="5">
        <f t="shared" si="147"/>
        <v>6.2392651319746707E-3</v>
      </c>
      <c r="AS93" s="5">
        <f t="shared" si="148"/>
        <v>4.2868994909314746E-3</v>
      </c>
      <c r="AT93" s="5">
        <f t="shared" si="149"/>
        <v>1.4727301097663256E-3</v>
      </c>
      <c r="AU93" s="5">
        <f t="shared" si="150"/>
        <v>3.3729645101321777E-4</v>
      </c>
      <c r="AV93" s="5">
        <f t="shared" si="151"/>
        <v>5.7937752025130087E-5</v>
      </c>
      <c r="AW93" s="5">
        <f t="shared" si="152"/>
        <v>2.1970387433677452E-7</v>
      </c>
      <c r="AX93" s="5">
        <f t="shared" si="153"/>
        <v>1.7313985773853501E-5</v>
      </c>
      <c r="AY93" s="5">
        <f t="shared" si="154"/>
        <v>2.5033750275349751E-5</v>
      </c>
      <c r="AZ93" s="5">
        <f t="shared" si="155"/>
        <v>1.8097758108215604E-5</v>
      </c>
      <c r="BA93" s="5">
        <f t="shared" si="156"/>
        <v>8.7223273897824006E-6</v>
      </c>
      <c r="BB93" s="5">
        <f t="shared" si="157"/>
        <v>3.1528350627588895E-6</v>
      </c>
      <c r="BC93" s="5">
        <f t="shared" si="158"/>
        <v>9.1171711299039763E-7</v>
      </c>
      <c r="BD93" s="5">
        <f t="shared" si="159"/>
        <v>1.5035263712589975E-3</v>
      </c>
      <c r="BE93" s="5">
        <f t="shared" si="160"/>
        <v>1.0330489727902157E-3</v>
      </c>
      <c r="BF93" s="5">
        <f t="shared" si="161"/>
        <v>3.5489573065795117E-4</v>
      </c>
      <c r="BG93" s="5">
        <f t="shared" si="162"/>
        <v>8.1281064084215023E-5</v>
      </c>
      <c r="BH93" s="5">
        <f t="shared" si="163"/>
        <v>1.3961730463228071E-5</v>
      </c>
      <c r="BI93" s="5">
        <f t="shared" si="164"/>
        <v>1.9185764332599249E-6</v>
      </c>
      <c r="BJ93" s="8">
        <f t="shared" si="165"/>
        <v>0.17727882483673582</v>
      </c>
      <c r="BK93" s="8">
        <f t="shared" si="166"/>
        <v>0.26888997643220691</v>
      </c>
      <c r="BL93" s="8">
        <f t="shared" si="167"/>
        <v>0.49340772250631121</v>
      </c>
      <c r="BM93" s="8">
        <f t="shared" si="168"/>
        <v>0.3585010091758028</v>
      </c>
      <c r="BN93" s="8">
        <f t="shared" si="169"/>
        <v>0.64074126945576426</v>
      </c>
    </row>
    <row r="94" spans="1:66" x14ac:dyDescent="0.25">
      <c r="A94" t="s">
        <v>70</v>
      </c>
      <c r="B94" t="s">
        <v>62</v>
      </c>
      <c r="C94" t="s">
        <v>79</v>
      </c>
      <c r="D94" s="7" t="s">
        <v>506</v>
      </c>
      <c r="E94">
        <f>VLOOKUP(A94,home!$A$2:$E$405,3,FALSE)</f>
        <v>1.3243</v>
      </c>
      <c r="F94">
        <f>VLOOKUP(B94,home!$B$2:$E$405,3,FALSE)</f>
        <v>0.85509999999999997</v>
      </c>
      <c r="G94">
        <f>VLOOKUP(C94,away!$B$2:$E$405,4,FALSE)</f>
        <v>1.1163000000000001</v>
      </c>
      <c r="H94">
        <f>VLOOKUP(A94,away!$A$2:$E$405,3,FALSE)</f>
        <v>1.1069</v>
      </c>
      <c r="I94">
        <f>VLOOKUP(C94,away!$B$2:$E$405,3,FALSE)</f>
        <v>0.82489999999999997</v>
      </c>
      <c r="J94">
        <f>VLOOKUP(B94,home!$B$2:$E$405,4,FALSE)</f>
        <v>1.5074000000000001</v>
      </c>
      <c r="K94" s="3">
        <f t="shared" si="114"/>
        <v>1.2641080885590001</v>
      </c>
      <c r="L94" s="3">
        <f t="shared" si="115"/>
        <v>1.3763795203940001</v>
      </c>
      <c r="M94" s="5">
        <f t="shared" si="116"/>
        <v>7.1326481644590795E-2</v>
      </c>
      <c r="N94" s="5">
        <f t="shared" si="117"/>
        <v>9.0164382375382282E-2</v>
      </c>
      <c r="O94" s="5">
        <f t="shared" si="118"/>
        <v>9.8172308597373331E-2</v>
      </c>
      <c r="P94" s="5">
        <f t="shared" si="119"/>
        <v>0.12410040937044992</v>
      </c>
      <c r="Q94" s="5">
        <f t="shared" si="120"/>
        <v>5.6988762530323658E-2</v>
      </c>
      <c r="R94" s="5">
        <f t="shared" si="121"/>
        <v>6.7561177511612239E-2</v>
      </c>
      <c r="S94" s="5">
        <f t="shared" si="122"/>
        <v>5.3980342401626143E-2</v>
      </c>
      <c r="T94" s="5">
        <f t="shared" si="123"/>
        <v>7.8438165639334451E-2</v>
      </c>
      <c r="U94" s="5">
        <f t="shared" si="124"/>
        <v>8.5404630964999464E-2</v>
      </c>
      <c r="V94" s="5">
        <f t="shared" si="125"/>
        <v>1.0435554673755737E-2</v>
      </c>
      <c r="W94" s="5">
        <f t="shared" si="126"/>
        <v>2.4013318557183406E-2</v>
      </c>
      <c r="X94" s="5">
        <f t="shared" si="127"/>
        <v>3.3051439878804441E-2</v>
      </c>
      <c r="Y94" s="5">
        <f t="shared" si="128"/>
        <v>2.2745662484359993E-2</v>
      </c>
      <c r="Z94" s="5">
        <f t="shared" si="129"/>
        <v>3.0996607033562256E-2</v>
      </c>
      <c r="AA94" s="5">
        <f t="shared" si="130"/>
        <v>3.9183061669010845E-2</v>
      </c>
      <c r="AB94" s="5">
        <f t="shared" si="131"/>
        <v>2.4765812595151367E-2</v>
      </c>
      <c r="AC94" s="5">
        <f t="shared" si="132"/>
        <v>1.1347964468809363E-3</v>
      </c>
      <c r="AD94" s="5">
        <f t="shared" si="133"/>
        <v>7.5888575553198691E-3</v>
      </c>
      <c r="AE94" s="5">
        <f t="shared" si="134"/>
        <v>1.0445148122329545E-2</v>
      </c>
      <c r="AF94" s="5">
        <f t="shared" si="135"/>
        <v>7.1882439815281153E-3</v>
      </c>
      <c r="AG94" s="5">
        <f t="shared" si="136"/>
        <v>3.2979172679235753E-3</v>
      </c>
      <c r="AH94" s="5">
        <f t="shared" si="137"/>
        <v>1.0665773780673935E-2</v>
      </c>
      <c r="AI94" s="5">
        <f t="shared" si="138"/>
        <v>1.3482690906890429E-2</v>
      </c>
      <c r="AJ94" s="5">
        <f t="shared" si="139"/>
        <v>8.5217893154705369E-3</v>
      </c>
      <c r="AK94" s="5">
        <f t="shared" si="140"/>
        <v>3.5908209342273242E-3</v>
      </c>
      <c r="AL94" s="5">
        <f t="shared" si="141"/>
        <v>7.8976952381744754E-5</v>
      </c>
      <c r="AM94" s="5">
        <f t="shared" si="142"/>
        <v>1.9186272437203844E-3</v>
      </c>
      <c r="AN94" s="5">
        <f t="shared" si="143"/>
        <v>2.6407592455267252E-3</v>
      </c>
      <c r="AO94" s="5">
        <f t="shared" si="144"/>
        <v>1.8173434719170477E-3</v>
      </c>
      <c r="AP94" s="5">
        <f t="shared" si="145"/>
        <v>8.3378477875611771E-4</v>
      </c>
      <c r="AQ94" s="5">
        <f t="shared" si="146"/>
        <v>2.8690107347404092E-4</v>
      </c>
      <c r="AR94" s="5">
        <f t="shared" si="147"/>
        <v>2.9360305201749752E-3</v>
      </c>
      <c r="AS94" s="5">
        <f t="shared" si="148"/>
        <v>3.711459928809275E-3</v>
      </c>
      <c r="AT94" s="5">
        <f t="shared" si="149"/>
        <v>2.3458432581852078E-3</v>
      </c>
      <c r="AU94" s="5">
        <f t="shared" si="150"/>
        <v>9.8846647905450691E-4</v>
      </c>
      <c r="AV94" s="5">
        <f t="shared" si="151"/>
        <v>3.1238211786055936E-4</v>
      </c>
      <c r="AW94" s="5">
        <f t="shared" si="152"/>
        <v>3.8169834975031213E-6</v>
      </c>
      <c r="AX94" s="5">
        <f t="shared" si="153"/>
        <v>4.0422536961943274E-4</v>
      </c>
      <c r="AY94" s="5">
        <f t="shared" si="154"/>
        <v>5.5636752036788224E-4</v>
      </c>
      <c r="AZ94" s="5">
        <f t="shared" si="155"/>
        <v>3.8288643042337249E-4</v>
      </c>
      <c r="BA94" s="5">
        <f t="shared" si="156"/>
        <v>1.7566568049049737E-4</v>
      </c>
      <c r="BB94" s="5">
        <f t="shared" si="157"/>
        <v>6.0445661265799152E-5</v>
      </c>
      <c r="BC94" s="5">
        <f t="shared" si="158"/>
        <v>1.6639234052583746E-5</v>
      </c>
      <c r="BD94" s="5">
        <f t="shared" si="159"/>
        <v>6.7351537987009639E-4</v>
      </c>
      <c r="BE94" s="5">
        <f t="shared" si="160"/>
        <v>8.513962394626765E-4</v>
      </c>
      <c r="BF94" s="5">
        <f t="shared" si="161"/>
        <v>5.3812843643674245E-4</v>
      </c>
      <c r="BG94" s="5">
        <f t="shared" si="162"/>
        <v>2.2675083639443134E-4</v>
      </c>
      <c r="BH94" s="5">
        <f t="shared" si="163"/>
        <v>7.1659391593429774E-5</v>
      </c>
      <c r="BI94" s="5">
        <f t="shared" si="164"/>
        <v>1.8117043306894271E-5</v>
      </c>
      <c r="BJ94" s="8">
        <f t="shared" si="165"/>
        <v>0.34301554410210316</v>
      </c>
      <c r="BK94" s="8">
        <f t="shared" si="166"/>
        <v>0.26161292901005312</v>
      </c>
      <c r="BL94" s="8">
        <f t="shared" si="167"/>
        <v>0.3640218159065583</v>
      </c>
      <c r="BM94" s="8">
        <f t="shared" si="168"/>
        <v>0.49078082348567426</v>
      </c>
      <c r="BN94" s="8">
        <f t="shared" si="169"/>
        <v>0.50831352202973223</v>
      </c>
    </row>
    <row r="95" spans="1:66" x14ac:dyDescent="0.25">
      <c r="A95" t="s">
        <v>70</v>
      </c>
      <c r="B95" t="s">
        <v>91</v>
      </c>
      <c r="C95" t="s">
        <v>97</v>
      </c>
      <c r="D95" s="7" t="s">
        <v>506</v>
      </c>
      <c r="E95">
        <f>VLOOKUP(A95,home!$A$2:$E$405,3,FALSE)</f>
        <v>1.3243</v>
      </c>
      <c r="F95">
        <f>VLOOKUP(B95,home!$B$2:$E$405,3,FALSE)</f>
        <v>1.0833999999999999</v>
      </c>
      <c r="G95">
        <f>VLOOKUP(C95,away!$B$2:$E$405,4,FALSE)</f>
        <v>0.67600000000000005</v>
      </c>
      <c r="H95">
        <f>VLOOKUP(A95,away!$A$2:$E$405,3,FALSE)</f>
        <v>1.1069</v>
      </c>
      <c r="I95">
        <f>VLOOKUP(C95,away!$B$2:$E$405,3,FALSE)</f>
        <v>1.5546</v>
      </c>
      <c r="J95">
        <f>VLOOKUP(B95,home!$B$2:$E$405,4,FALSE)</f>
        <v>1.2962</v>
      </c>
      <c r="K95" s="3">
        <f t="shared" si="114"/>
        <v>0.96988871511999997</v>
      </c>
      <c r="L95" s="3">
        <f t="shared" si="115"/>
        <v>2.2304837723879998</v>
      </c>
      <c r="M95" s="5">
        <f t="shared" si="116"/>
        <v>4.0747023394050265E-2</v>
      </c>
      <c r="N95" s="5">
        <f t="shared" si="117"/>
        <v>3.9520078164619991E-2</v>
      </c>
      <c r="O95" s="5">
        <f t="shared" si="118"/>
        <v>9.0885574453543311E-2</v>
      </c>
      <c r="P95" s="5">
        <f t="shared" si="119"/>
        <v>8.8148893029690201E-2</v>
      </c>
      <c r="Q95" s="5">
        <f t="shared" si="120"/>
        <v>1.9165038916262627E-2</v>
      </c>
      <c r="R95" s="5">
        <f t="shared" si="121"/>
        <v>0.10135939948139489</v>
      </c>
      <c r="S95" s="5">
        <f t="shared" si="122"/>
        <v>4.7673588738106148E-2</v>
      </c>
      <c r="T95" s="5">
        <f t="shared" si="123"/>
        <v>4.2747308299908277E-2</v>
      </c>
      <c r="U95" s="5">
        <f t="shared" si="124"/>
        <v>9.8307337728344865E-2</v>
      </c>
      <c r="V95" s="5">
        <f t="shared" si="125"/>
        <v>1.145925306378843E-2</v>
      </c>
      <c r="W95" s="5">
        <f t="shared" si="126"/>
        <v>6.1959849899062523E-3</v>
      </c>
      <c r="X95" s="5">
        <f t="shared" si="127"/>
        <v>1.3820043973945519E-2</v>
      </c>
      <c r="Y95" s="5">
        <f t="shared" si="128"/>
        <v>1.5412691908787027E-2</v>
      </c>
      <c r="Z95" s="5">
        <f t="shared" si="129"/>
        <v>7.5360165240747984E-2</v>
      </c>
      <c r="AA95" s="5">
        <f t="shared" si="130"/>
        <v>7.3090973836579934E-2</v>
      </c>
      <c r="AB95" s="5">
        <f t="shared" si="131"/>
        <v>3.5445055350615026E-2</v>
      </c>
      <c r="AC95" s="5">
        <f t="shared" si="132"/>
        <v>1.5493777035433861E-3</v>
      </c>
      <c r="AD95" s="5">
        <f t="shared" si="133"/>
        <v>1.5023539801907449E-3</v>
      </c>
      <c r="AE95" s="5">
        <f t="shared" si="134"/>
        <v>3.3509761731979784E-3</v>
      </c>
      <c r="AF95" s="5">
        <f t="shared" si="135"/>
        <v>3.7371489879884662E-3</v>
      </c>
      <c r="AG95" s="5">
        <f t="shared" si="136"/>
        <v>2.7785500575681701E-3</v>
      </c>
      <c r="AH95" s="5">
        <f t="shared" si="137"/>
        <v>4.2022406413491628E-2</v>
      </c>
      <c r="AI95" s="5">
        <f t="shared" si="138"/>
        <v>4.0757057762631839E-2</v>
      </c>
      <c r="AJ95" s="5">
        <f t="shared" si="139"/>
        <v>1.976490519273531E-2</v>
      </c>
      <c r="AK95" s="5">
        <f t="shared" si="140"/>
        <v>6.3899195006168891E-3</v>
      </c>
      <c r="AL95" s="5">
        <f t="shared" si="141"/>
        <v>1.3407205540532841E-4</v>
      </c>
      <c r="AM95" s="5">
        <f t="shared" si="142"/>
        <v>2.9142323430052404E-4</v>
      </c>
      <c r="AN95" s="5">
        <f t="shared" si="143"/>
        <v>6.5001479500414463E-4</v>
      </c>
      <c r="AO95" s="5">
        <f t="shared" si="144"/>
        <v>7.2492372603442869E-4</v>
      </c>
      <c r="AP95" s="5">
        <f t="shared" si="145"/>
        <v>5.389768690462791E-4</v>
      </c>
      <c r="AQ95" s="5">
        <f t="shared" si="146"/>
        <v>3.005447900250543E-4</v>
      </c>
      <c r="AR95" s="5">
        <f t="shared" si="147"/>
        <v>1.8746059116397287E-2</v>
      </c>
      <c r="AS95" s="5">
        <f t="shared" si="148"/>
        <v>1.8181591189966123E-2</v>
      </c>
      <c r="AT95" s="5">
        <f t="shared" si="149"/>
        <v>8.8170600590366782E-3</v>
      </c>
      <c r="AU95" s="5">
        <f t="shared" si="150"/>
        <v>2.8505223505983185E-3</v>
      </c>
      <c r="AV95" s="5">
        <f t="shared" si="151"/>
        <v>6.9117236501066112E-4</v>
      </c>
      <c r="AW95" s="5">
        <f t="shared" si="152"/>
        <v>8.0566916207625685E-6</v>
      </c>
      <c r="AX95" s="5">
        <f t="shared" si="153"/>
        <v>4.7108017711974964E-5</v>
      </c>
      <c r="AY95" s="5">
        <f t="shared" si="154"/>
        <v>1.050736690559266E-4</v>
      </c>
      <c r="AZ95" s="5">
        <f t="shared" si="155"/>
        <v>1.1718255686725575E-4</v>
      </c>
      <c r="BA95" s="5">
        <f t="shared" si="156"/>
        <v>8.7124597166449307E-5</v>
      </c>
      <c r="BB95" s="5">
        <f t="shared" si="157"/>
        <v>4.858250003890166E-5</v>
      </c>
      <c r="BC95" s="5">
        <f t="shared" si="158"/>
        <v>2.1672495591761892E-5</v>
      </c>
      <c r="BD95" s="5">
        <f t="shared" si="159"/>
        <v>6.9687967758917191E-3</v>
      </c>
      <c r="BE95" s="5">
        <f t="shared" si="160"/>
        <v>6.7589573509020178E-3</v>
      </c>
      <c r="BF95" s="5">
        <f t="shared" si="161"/>
        <v>3.2777182303086183E-3</v>
      </c>
      <c r="BG95" s="5">
        <f t="shared" si="162"/>
        <v>1.0596739743064755E-3</v>
      </c>
      <c r="BH95" s="5">
        <f t="shared" si="163"/>
        <v>2.5694145734655278E-4</v>
      </c>
      <c r="BI95" s="5">
        <f t="shared" si="164"/>
        <v>4.9840923985381693E-5</v>
      </c>
      <c r="BJ95" s="8">
        <f t="shared" si="165"/>
        <v>0.15116280270321777</v>
      </c>
      <c r="BK95" s="8">
        <f t="shared" si="166"/>
        <v>0.18981728165363967</v>
      </c>
      <c r="BL95" s="8">
        <f t="shared" si="167"/>
        <v>0.57568096351370357</v>
      </c>
      <c r="BM95" s="8">
        <f t="shared" si="168"/>
        <v>0.61209818869431243</v>
      </c>
      <c r="BN95" s="8">
        <f t="shared" si="169"/>
        <v>0.3798260074395613</v>
      </c>
    </row>
    <row r="96" spans="1:66" x14ac:dyDescent="0.25">
      <c r="A96" t="s">
        <v>184</v>
      </c>
      <c r="B96" t="s">
        <v>189</v>
      </c>
      <c r="C96" t="s">
        <v>194</v>
      </c>
      <c r="D96" s="7" t="s">
        <v>506</v>
      </c>
      <c r="E96">
        <f>VLOOKUP(A96,home!$A$2:$E$405,3,FALSE)</f>
        <v>1.6847000000000001</v>
      </c>
      <c r="F96">
        <f>VLOOKUP(B96,home!$B$2:$E$405,3,FALSE)</f>
        <v>1.1247</v>
      </c>
      <c r="G96">
        <f>VLOOKUP(C96,away!$B$2:$E$405,4,FALSE)</f>
        <v>1.2496</v>
      </c>
      <c r="H96">
        <f>VLOOKUP(A96,away!$A$2:$E$405,3,FALSE)</f>
        <v>1.2386999999999999</v>
      </c>
      <c r="I96">
        <f>VLOOKUP(C96,away!$B$2:$E$405,3,FALSE)</f>
        <v>0.8498</v>
      </c>
      <c r="J96">
        <f>VLOOKUP(B96,home!$B$2:$E$405,4,FALSE)</f>
        <v>1.1472</v>
      </c>
      <c r="K96" s="3">
        <f t="shared" si="114"/>
        <v>2.3677196996640002</v>
      </c>
      <c r="L96" s="3">
        <f t="shared" si="115"/>
        <v>1.2075969366719999</v>
      </c>
      <c r="M96" s="5">
        <f t="shared" si="116"/>
        <v>2.8006556476698221E-2</v>
      </c>
      <c r="N96" s="5">
        <f t="shared" si="117"/>
        <v>6.6311675489630767E-2</v>
      </c>
      <c r="O96" s="5">
        <f t="shared" si="118"/>
        <v>3.3820631807992128E-2</v>
      </c>
      <c r="P96" s="5">
        <f t="shared" si="119"/>
        <v>8.0077776186865846E-2</v>
      </c>
      <c r="Q96" s="5">
        <f t="shared" si="120"/>
        <v>7.850373018726263E-2</v>
      </c>
      <c r="R96" s="5">
        <f t="shared" si="121"/>
        <v>2.0420845683821451E-2</v>
      </c>
      <c r="S96" s="5">
        <f t="shared" si="122"/>
        <v>5.7240616535354998E-2</v>
      </c>
      <c r="T96" s="5">
        <f t="shared" si="123"/>
        <v>9.4800864091463544E-2</v>
      </c>
      <c r="U96" s="5">
        <f t="shared" si="124"/>
        <v>4.8350838609382621E-2</v>
      </c>
      <c r="V96" s="5">
        <f t="shared" si="125"/>
        <v>1.818503258743899E-2</v>
      </c>
      <c r="W96" s="5">
        <f t="shared" si="126"/>
        <v>6.1958276153829719E-2</v>
      </c>
      <c r="X96" s="5">
        <f t="shared" si="127"/>
        <v>7.4820624484842585E-2</v>
      </c>
      <c r="Y96" s="5">
        <f t="shared" si="128"/>
        <v>4.5176578463890976E-2</v>
      </c>
      <c r="Z96" s="5">
        <f t="shared" si="129"/>
        <v>8.2200502306781359E-3</v>
      </c>
      <c r="AA96" s="5">
        <f t="shared" si="130"/>
        <v>1.9462774863404229E-2</v>
      </c>
      <c r="AB96" s="5">
        <f t="shared" si="131"/>
        <v>2.3041197727103765E-2</v>
      </c>
      <c r="AC96" s="5">
        <f t="shared" si="132"/>
        <v>3.2497233520555045E-3</v>
      </c>
      <c r="AD96" s="5">
        <f t="shared" si="133"/>
        <v>3.667495775166122E-2</v>
      </c>
      <c r="AE96" s="5">
        <f t="shared" si="134"/>
        <v>4.4288566633481095E-2</v>
      </c>
      <c r="AF96" s="5">
        <f t="shared" si="135"/>
        <v>2.6741368698092766E-2</v>
      </c>
      <c r="AG96" s="5">
        <f t="shared" si="136"/>
        <v>1.0764264974077774E-2</v>
      </c>
      <c r="AH96" s="5">
        <f t="shared" si="137"/>
        <v>2.4816268694642196E-3</v>
      </c>
      <c r="AI96" s="5">
        <f t="shared" si="138"/>
        <v>5.8757968260459347E-3</v>
      </c>
      <c r="AJ96" s="5">
        <f t="shared" si="139"/>
        <v>6.9561199481260856E-3</v>
      </c>
      <c r="AK96" s="5">
        <f t="shared" si="140"/>
        <v>5.4900474114679514E-3</v>
      </c>
      <c r="AL96" s="5">
        <f t="shared" si="141"/>
        <v>3.7167099707048531E-4</v>
      </c>
      <c r="AM96" s="5">
        <f t="shared" si="142"/>
        <v>1.7367203990590635E-2</v>
      </c>
      <c r="AN96" s="5">
        <f t="shared" si="143"/>
        <v>2.097258233759498E-2</v>
      </c>
      <c r="AO96" s="5">
        <f t="shared" si="144"/>
        <v>1.2663213092490496E-2</v>
      </c>
      <c r="AP96" s="5">
        <f t="shared" si="145"/>
        <v>5.0973524463054269E-3</v>
      </c>
      <c r="AQ96" s="5">
        <f t="shared" si="146"/>
        <v>1.5388867998239889E-3</v>
      </c>
      <c r="AR96" s="5">
        <f t="shared" si="147"/>
        <v>5.9936100110558348E-4</v>
      </c>
      <c r="AS96" s="5">
        <f t="shared" si="148"/>
        <v>1.4191188495280265E-3</v>
      </c>
      <c r="AT96" s="5">
        <f t="shared" si="149"/>
        <v>1.6800378280960107E-3</v>
      </c>
      <c r="AU96" s="5">
        <f t="shared" si="150"/>
        <v>1.3259528872545485E-3</v>
      </c>
      <c r="AV96" s="5">
        <f t="shared" si="151"/>
        <v>7.8487119299473827E-4</v>
      </c>
      <c r="AW96" s="5">
        <f t="shared" si="152"/>
        <v>2.9519463637145094E-5</v>
      </c>
      <c r="AX96" s="5">
        <f t="shared" si="153"/>
        <v>6.8534451694341157E-3</v>
      </c>
      <c r="AY96" s="5">
        <f t="shared" si="154"/>
        <v>8.2761993922581528E-3</v>
      </c>
      <c r="AZ96" s="5">
        <f t="shared" si="155"/>
        <v>4.9971565166888072E-3</v>
      </c>
      <c r="BA96" s="5">
        <f t="shared" si="156"/>
        <v>2.0115169672079744E-3</v>
      </c>
      <c r="BB96" s="5">
        <f t="shared" si="157"/>
        <v>6.0727543191602508E-4</v>
      </c>
      <c r="BC96" s="5">
        <f t="shared" si="158"/>
        <v>1.4666879025959154E-4</v>
      </c>
      <c r="BD96" s="5">
        <f t="shared" si="159"/>
        <v>1.2063108481596079E-4</v>
      </c>
      <c r="BE96" s="5">
        <f t="shared" si="160"/>
        <v>2.856205959105892E-4</v>
      </c>
      <c r="BF96" s="5">
        <f t="shared" si="161"/>
        <v>3.3813475578363666E-4</v>
      </c>
      <c r="BG96" s="5">
        <f t="shared" si="162"/>
        <v>2.6686944080333072E-4</v>
      </c>
      <c r="BH96" s="5">
        <f t="shared" si="163"/>
        <v>1.5796800805709045E-4</v>
      </c>
      <c r="BI96" s="5">
        <f t="shared" si="164"/>
        <v>7.4804792918690895E-5</v>
      </c>
      <c r="BJ96" s="8">
        <f t="shared" si="165"/>
        <v>0.62057240786280332</v>
      </c>
      <c r="BK96" s="8">
        <f t="shared" si="166"/>
        <v>0.19540757552774221</v>
      </c>
      <c r="BL96" s="8">
        <f t="shared" si="167"/>
        <v>0.17295325018407662</v>
      </c>
      <c r="BM96" s="8">
        <f t="shared" si="168"/>
        <v>0.68176538804440823</v>
      </c>
      <c r="BN96" s="8">
        <f t="shared" si="169"/>
        <v>0.30714121583227105</v>
      </c>
    </row>
    <row r="97" spans="1:66" s="14" customFormat="1" x14ac:dyDescent="0.25">
      <c r="A97" s="14" t="s">
        <v>141</v>
      </c>
      <c r="B97" s="14" t="s">
        <v>155</v>
      </c>
      <c r="C97" s="14" t="s">
        <v>238</v>
      </c>
      <c r="D97" s="20" t="s">
        <v>507</v>
      </c>
      <c r="E97" s="14">
        <f>VLOOKUP(A97,home!$A$2:$E$405,3,FALSE)</f>
        <v>1.3167</v>
      </c>
      <c r="F97" s="14">
        <f>VLOOKUP(B97,home!$B$2:$E$405,3,FALSE)</f>
        <v>0.80169999999999997</v>
      </c>
      <c r="G97" s="14">
        <f>VLOOKUP(C97,away!$B$2:$E$405,4,FALSE)</f>
        <v>0.71730000000000005</v>
      </c>
      <c r="H97" s="14">
        <f>VLOOKUP(A97,away!$A$2:$E$405,3,FALSE)</f>
        <v>1.0889</v>
      </c>
      <c r="I97" s="14">
        <f>VLOOKUP(C97,away!$B$2:$E$405,3,FALSE)</f>
        <v>1.1735</v>
      </c>
      <c r="J97" s="14">
        <f>VLOOKUP(B97,home!$B$2:$E$405,4,FALSE)</f>
        <v>1.3774999999999999</v>
      </c>
      <c r="K97" s="15">
        <f t="shared" si="114"/>
        <v>0.75718072514699997</v>
      </c>
      <c r="L97" s="15">
        <f t="shared" si="115"/>
        <v>1.760202766625</v>
      </c>
      <c r="M97" s="16">
        <f t="shared" si="116"/>
        <v>8.0670405630855174E-2</v>
      </c>
      <c r="N97" s="16">
        <f t="shared" si="117"/>
        <v>6.1082076233473552E-2</v>
      </c>
      <c r="O97" s="16">
        <f t="shared" si="118"/>
        <v>0.14199627117619226</v>
      </c>
      <c r="P97" s="16">
        <f t="shared" si="119"/>
        <v>0.1075168395773593</v>
      </c>
      <c r="Q97" s="16">
        <f t="shared" si="120"/>
        <v>2.3125085387972914E-2</v>
      </c>
      <c r="R97" s="16">
        <f t="shared" si="121"/>
        <v>0.12497111468738371</v>
      </c>
      <c r="S97" s="16">
        <f t="shared" si="122"/>
        <v>3.5824385356388197E-2</v>
      </c>
      <c r="T97" s="16">
        <f t="shared" si="123"/>
        <v>4.0704839278349288E-2</v>
      </c>
      <c r="U97" s="16">
        <f t="shared" si="124"/>
        <v>9.4625719241422088E-2</v>
      </c>
      <c r="V97" s="16">
        <f t="shared" si="125"/>
        <v>5.3051600152761542E-3</v>
      </c>
      <c r="W97" s="16">
        <f t="shared" si="126"/>
        <v>5.8366229743838753E-3</v>
      </c>
      <c r="X97" s="16">
        <f t="shared" si="127"/>
        <v>1.0273639907257534E-2</v>
      </c>
      <c r="Y97" s="16">
        <f t="shared" si="128"/>
        <v>9.0418446940318618E-3</v>
      </c>
      <c r="Z97" s="16">
        <f t="shared" si="129"/>
        <v>7.3324833940314332E-2</v>
      </c>
      <c r="AA97" s="16">
        <f t="shared" si="130"/>
        <v>5.552015093421056E-2</v>
      </c>
      <c r="AB97" s="16">
        <f t="shared" si="131"/>
        <v>2.1019394072318218E-2</v>
      </c>
      <c r="AC97" s="16">
        <f t="shared" si="132"/>
        <v>4.4191704646370658E-4</v>
      </c>
      <c r="AD97" s="16">
        <f t="shared" si="133"/>
        <v>1.1048446040384057E-3</v>
      </c>
      <c r="AE97" s="16">
        <f t="shared" si="134"/>
        <v>1.9447505287191042E-3</v>
      </c>
      <c r="AF97" s="16">
        <f t="shared" si="135"/>
        <v>1.7115776305233997E-3</v>
      </c>
      <c r="AG97" s="16">
        <f t="shared" si="136"/>
        <v>1.004241226846917E-3</v>
      </c>
      <c r="AH97" s="16">
        <f t="shared" si="137"/>
        <v>3.2266643891014982E-2</v>
      </c>
      <c r="AI97" s="16">
        <f t="shared" si="138"/>
        <v>2.4431680819458741E-2</v>
      </c>
      <c r="AJ97" s="16">
        <f t="shared" si="139"/>
        <v>9.2495988997189083E-3</v>
      </c>
      <c r="AK97" s="16">
        <f t="shared" si="140"/>
        <v>2.3345393340693521E-3</v>
      </c>
      <c r="AL97" s="16">
        <f t="shared" si="141"/>
        <v>2.3559333224904758E-5</v>
      </c>
      <c r="AM97" s="16">
        <f t="shared" si="142"/>
        <v>1.6731340769211001E-4</v>
      </c>
      <c r="AN97" s="16">
        <f t="shared" si="143"/>
        <v>2.9450552311310863E-4</v>
      </c>
      <c r="AO97" s="16">
        <f t="shared" si="144"/>
        <v>2.591947182850184E-4</v>
      </c>
      <c r="AP97" s="16">
        <f t="shared" si="145"/>
        <v>1.520784200732923E-4</v>
      </c>
      <c r="AQ97" s="16">
        <f t="shared" si="146"/>
        <v>6.692221393924198E-5</v>
      </c>
      <c r="AR97" s="16">
        <f t="shared" si="147"/>
        <v>1.1359167169333637E-2</v>
      </c>
      <c r="AS97" s="16">
        <f t="shared" si="148"/>
        <v>8.6009424343420383E-3</v>
      </c>
      <c r="AT97" s="16">
        <f t="shared" si="149"/>
        <v>3.2562339146913533E-3</v>
      </c>
      <c r="AU97" s="16">
        <f t="shared" si="150"/>
        <v>8.2185251892475124E-4</v>
      </c>
      <c r="AV97" s="16">
        <f t="shared" si="151"/>
        <v>1.555727215608329E-4</v>
      </c>
      <c r="AW97" s="16">
        <f t="shared" si="152"/>
        <v>8.7221337761936163E-7</v>
      </c>
      <c r="AX97" s="16">
        <f t="shared" si="153"/>
        <v>2.1114414560521245E-5</v>
      </c>
      <c r="AY97" s="16">
        <f t="shared" si="154"/>
        <v>3.7165650925096682E-5</v>
      </c>
      <c r="AZ97" s="16">
        <f t="shared" si="155"/>
        <v>3.2709540790887089E-5</v>
      </c>
      <c r="BA97" s="16">
        <f t="shared" si="156"/>
        <v>1.9191808065050917E-5</v>
      </c>
      <c r="BB97" s="16">
        <f t="shared" si="157"/>
        <v>8.4453684131596489E-6</v>
      </c>
      <c r="BC97" s="16">
        <f t="shared" si="158"/>
        <v>2.9731121692021982E-6</v>
      </c>
      <c r="BD97" s="16">
        <f t="shared" si="159"/>
        <v>3.3324062463361602E-3</v>
      </c>
      <c r="BE97" s="16">
        <f t="shared" si="160"/>
        <v>2.5232337780852058E-3</v>
      </c>
      <c r="BF97" s="16">
        <f t="shared" si="161"/>
        <v>9.5527199090298005E-4</v>
      </c>
      <c r="BG97" s="16">
        <f t="shared" si="162"/>
        <v>2.4110451292817898E-4</v>
      </c>
      <c r="BH97" s="16">
        <f t="shared" si="163"/>
        <v>4.5639922483793192E-5</v>
      </c>
      <c r="BI97" s="16">
        <f t="shared" si="164"/>
        <v>6.9115339203862809E-6</v>
      </c>
      <c r="BJ97" s="17">
        <f t="shared" si="165"/>
        <v>0.1568911366436235</v>
      </c>
      <c r="BK97" s="17">
        <f t="shared" si="166"/>
        <v>0.22981943261049251</v>
      </c>
      <c r="BL97" s="17">
        <f t="shared" si="167"/>
        <v>0.53771344979929803</v>
      </c>
      <c r="BM97" s="17">
        <f t="shared" si="168"/>
        <v>0.45835076686294429</v>
      </c>
      <c r="BN97" s="17">
        <f t="shared" si="169"/>
        <v>0.53936179269323692</v>
      </c>
    </row>
    <row r="98" spans="1:66" x14ac:dyDescent="0.25">
      <c r="A98" t="s">
        <v>10</v>
      </c>
      <c r="B98" t="s">
        <v>211</v>
      </c>
      <c r="C98" t="s">
        <v>37</v>
      </c>
      <c r="D98" s="7" t="s">
        <v>521</v>
      </c>
      <c r="E98">
        <f>VLOOKUP(A98,home!$A$2:$E$405,3,FALSE)</f>
        <v>1.6503000000000001</v>
      </c>
      <c r="F98">
        <f>VLOOKUP(B98,home!$B$2:$E$405,3,FALSE)</f>
        <v>1.2831999999999999</v>
      </c>
      <c r="G98">
        <f>VLOOKUP(C98,away!$B$2:$E$405,4,FALSE)</f>
        <v>1.1406000000000001</v>
      </c>
      <c r="H98">
        <f>VLOOKUP(A98,away!$A$2:$E$405,3,FALSE)</f>
        <v>1.3855999999999999</v>
      </c>
      <c r="I98">
        <f>VLOOKUP(C98,away!$B$2:$E$405,3,FALSE)</f>
        <v>0.89149999999999996</v>
      </c>
      <c r="J98">
        <f>VLOOKUP(B98,home!$B$2:$E$405,4,FALSE)</f>
        <v>0.46700000000000003</v>
      </c>
      <c r="K98" s="3">
        <f t="shared" ref="K98:K161" si="170">E98*F98*G98</f>
        <v>2.4154086533760002</v>
      </c>
      <c r="L98" s="3">
        <f t="shared" ref="L98:L161" si="171">H98*I98*J98</f>
        <v>0.57686754080000002</v>
      </c>
      <c r="M98" s="5">
        <f t="shared" ref="M98:M161" si="172">_xlfn.POISSON.DIST(0,K98,FALSE) * _xlfn.POISSON.DIST(0,L98,FALSE)</f>
        <v>5.0173102925322711E-2</v>
      </c>
      <c r="N98" s="5">
        <f t="shared" ref="N98:N161" si="173">_xlfn.POISSON.DIST(1,K98,FALSE) * _xlfn.POISSON.DIST(0,L98,FALSE)</f>
        <v>0.12118854697254919</v>
      </c>
      <c r="O98" s="5">
        <f t="shared" ref="O98:O161" si="174">_xlfn.POISSON.DIST(0,K98,FALSE) * _xlfn.POISSON.DIST(1,L98,FALSE)</f>
        <v>2.89432344988362E-2</v>
      </c>
      <c r="P98" s="5">
        <f t="shared" ref="P98:P161" si="175">_xlfn.POISSON.DIST(1,K98,FALSE) * _xlfn.POISSON.DIST(1,L98,FALSE)</f>
        <v>6.9909739065179735E-2</v>
      </c>
      <c r="Q98" s="5">
        <f t="shared" ref="Q98:Q161" si="176">_xlfn.POISSON.DIST(2,K98,FALSE) * _xlfn.POISSON.DIST(0,L98,FALSE)</f>
        <v>0.14635993252377963</v>
      </c>
      <c r="R98" s="5">
        <f t="shared" ref="R98:R161" si="177">_xlfn.POISSON.DIST(0,K98,FALSE) * _xlfn.POISSON.DIST(2,L98,FALSE)</f>
        <v>8.3482062540706781E-3</v>
      </c>
      <c r="S98" s="5">
        <f t="shared" ref="S98:S161" si="178">_xlfn.POISSON.DIST(2,K98,FALSE) * _xlfn.POISSON.DIST(2,L98,FALSE)</f>
        <v>2.4352548134385105E-2</v>
      </c>
      <c r="T98" s="5">
        <f t="shared" ref="T98:T161" si="179">_xlfn.POISSON.DIST(2,K98,FALSE) * _xlfn.POISSON.DIST(1,L98,FALSE)</f>
        <v>8.44302943466467E-2</v>
      </c>
      <c r="U98" s="5">
        <f t="shared" ref="U98:U161" si="180">_xlfn.POISSON.DIST(1,K98,FALSE) * _xlfn.POISSON.DIST(2,L98,FALSE)</f>
        <v>2.016432962624996E-2</v>
      </c>
      <c r="V98" s="5">
        <f t="shared" ref="V98:V161" si="181">_xlfn.POISSON.DIST(3,K98,FALSE) * _xlfn.POISSON.DIST(3,L98,FALSE)</f>
        <v>3.7702367434711238E-3</v>
      </c>
      <c r="W98" s="5">
        <f t="shared" ref="W98:W161" si="182">_xlfn.POISSON.DIST(3,K98,FALSE) * _xlfn.POISSON.DIST(0,L98,FALSE)</f>
        <v>0.11783968250848824</v>
      </c>
      <c r="X98" s="5">
        <f t="shared" ref="X98:X161" si="183">_xlfn.POISSON.DIST(3,K98,FALSE) * _xlfn.POISSON.DIST(1,L98,FALSE)</f>
        <v>6.7977887857324393E-2</v>
      </c>
      <c r="Y98" s="5">
        <f t="shared" ref="Y98:Y161" si="184">_xlfn.POISSON.DIST(3,K98,FALSE) * _xlfn.POISSON.DIST(2,L98,FALSE)</f>
        <v>1.9607118498516447E-2</v>
      </c>
      <c r="Z98" s="5">
        <f t="shared" ref="Z98:Z161" si="185">_xlfn.POISSON.DIST(0,K98,FALSE) * _xlfn.POISSON.DIST(3,L98,FALSE)</f>
        <v>1.6052697372923106E-3</v>
      </c>
      <c r="AA98" s="5">
        <f t="shared" ref="AA98:AA161" si="186">_xlfn.POISSON.DIST(1,K98,FALSE) * _xlfn.POISSON.DIST(3,L98,FALSE)</f>
        <v>3.8773824144584658E-3</v>
      </c>
      <c r="AB98" s="5">
        <f t="shared" ref="AB98:AB161" si="187">_xlfn.POISSON.DIST(2,K98,FALSE) * _xlfn.POISSON.DIST(3,L98,FALSE)</f>
        <v>4.6827315181654549E-3</v>
      </c>
      <c r="AC98" s="5">
        <f t="shared" ref="AC98:AC161" si="188">_xlfn.POISSON.DIST(4,K98,FALSE) * _xlfn.POISSON.DIST(4,L98,FALSE)</f>
        <v>3.2833362347342289E-4</v>
      </c>
      <c r="AD98" s="5">
        <f t="shared" ref="AD98:AD161" si="189">_xlfn.POISSON.DIST(4,K98,FALSE) * _xlfn.POISSON.DIST(0,L98,FALSE)</f>
        <v>7.1157747210520747E-2</v>
      </c>
      <c r="AE98" s="5">
        <f t="shared" ref="AE98:AE161" si="190">_xlfn.POISSON.DIST(4,K98,FALSE) * _xlfn.POISSON.DIST(1,L98,FALSE)</f>
        <v>4.1048594642201161E-2</v>
      </c>
      <c r="AF98" s="5">
        <f t="shared" ref="AF98:AF161" si="191">_xlfn.POISSON.DIST(4,K98,FALSE) * _xlfn.POISSON.DIST(2,L98,FALSE)</f>
        <v>1.1839800922271318E-2</v>
      </c>
      <c r="AG98" s="5">
        <f t="shared" ref="AG98:AG161" si="192">_xlfn.POISSON.DIST(4,K98,FALSE) * _xlfn.POISSON.DIST(3,L98,FALSE)</f>
        <v>2.2766656138640757E-3</v>
      </c>
      <c r="AH98" s="5">
        <f t="shared" ref="AH98:AH161" si="193">_xlfn.POISSON.DIST(0,K98,FALSE) * _xlfn.POISSON.DIST(4,L98,FALSE)</f>
        <v>2.315070014181193E-4</v>
      </c>
      <c r="AI98" s="5">
        <f t="shared" ref="AI98:AI161" si="194">_xlfn.POISSON.DIST(1,K98,FALSE) * _xlfn.POISSON.DIST(4,L98,FALSE)</f>
        <v>5.5918401454245535E-4</v>
      </c>
      <c r="AJ98" s="5">
        <f t="shared" ref="AJ98:AJ161" si="195">_xlfn.POISSON.DIST(2,K98,FALSE) * _xlfn.POISSON.DIST(4,L98,FALSE)</f>
        <v>6.7532895377768899E-4</v>
      </c>
      <c r="AK98" s="5">
        <f t="shared" ref="AK98:AK161" si="196">_xlfn.POISSON.DIST(3,K98,FALSE) * _xlfn.POISSON.DIST(4,L98,FALSE)</f>
        <v>5.4373179960999691E-4</v>
      </c>
      <c r="AL98" s="5">
        <f t="shared" ref="AL98:AL161" si="197">_xlfn.POISSON.DIST(5,K98,FALSE) * _xlfn.POISSON.DIST(5,L98,FALSE)</f>
        <v>1.8299619999597102E-5</v>
      </c>
      <c r="AM98" s="5">
        <f t="shared" ref="AM98:AM161" si="198">_xlfn.POISSON.DIST(5,K98,FALSE) * _xlfn.POISSON.DIST(0,L98,FALSE)</f>
        <v>3.4375007673406753E-2</v>
      </c>
      <c r="AN98" s="5">
        <f t="shared" ref="AN98:AN161" si="199">_xlfn.POISSON.DIST(5,K98,FALSE) * _xlfn.POISSON.DIST(1,L98,FALSE)</f>
        <v>1.9829826141539286E-2</v>
      </c>
      <c r="AO98" s="5">
        <f t="shared" ref="AO98:AO161" si="200">_xlfn.POISSON.DIST(5,K98,FALSE) * _xlfn.POISSON.DIST(2,L98,FALSE)</f>
        <v>5.7195915203806591E-3</v>
      </c>
      <c r="AP98" s="5">
        <f t="shared" ref="AP98:AP161" si="201">_xlfn.POISSON.DIST(5,K98,FALSE) * _xlfn.POISSON.DIST(3,L98,FALSE)</f>
        <v>1.0998155649141745E-3</v>
      </c>
      <c r="AQ98" s="5">
        <f t="shared" ref="AQ98:AQ161" si="202">_xlfn.POISSON.DIST(5,K98,FALSE) * _xlfn.POISSON.DIST(4,L98,FALSE)</f>
        <v>1.5861197506640066E-4</v>
      </c>
      <c r="AR98" s="5">
        <f t="shared" ref="AR98:AR161" si="203">_xlfn.POISSON.DIST(0,K98,FALSE) * _xlfn.POISSON.DIST(5,L98,FALSE)</f>
        <v>2.670977491721053E-5</v>
      </c>
      <c r="AS98" s="5">
        <f t="shared" ref="AS98:AS161" si="204">_xlfn.POISSON.DIST(1,K98,FALSE) * _xlfn.POISSON.DIST(5,L98,FALSE)</f>
        <v>6.4515021464755552E-5</v>
      </c>
      <c r="AT98" s="5">
        <f t="shared" ref="AT98:AT161" si="205">_xlfn.POISSON.DIST(2,K98,FALSE) * _xlfn.POISSON.DIST(5,L98,FALSE)</f>
        <v>7.7915070559354504E-5</v>
      </c>
      <c r="AU98" s="5">
        <f t="shared" ref="AU98:AU161" si="206">_xlfn.POISSON.DIST(3,K98,FALSE) * _xlfn.POISSON.DIST(5,L98,FALSE)</f>
        <v>6.2732245219155483E-5</v>
      </c>
      <c r="AV98" s="5">
        <f t="shared" ref="AV98:AV161" si="207">_xlfn.POISSON.DIST(4,K98,FALSE) * _xlfn.POISSON.DIST(5,L98,FALSE)</f>
        <v>3.7881001987013343E-5</v>
      </c>
      <c r="AW98" s="5">
        <f t="shared" ref="AW98:AW161" si="208">_xlfn.POISSON.DIST(6,K98,FALSE) * _xlfn.POISSON.DIST(6,L98,FALSE)</f>
        <v>7.0828214088018324E-7</v>
      </c>
      <c r="AX98" s="5">
        <f t="shared" ref="AX98:AX161" si="209">_xlfn.POISSON.DIST(6,K98,FALSE) * _xlfn.POISSON.DIST(0,L98,FALSE)</f>
        <v>1.3838281832368843E-2</v>
      </c>
      <c r="AY98" s="5">
        <f t="shared" ref="AY98:AY161" si="210">_xlfn.POISSON.DIST(6,K98,FALSE) * _xlfn.POISSON.DIST(1,L98,FALSE)</f>
        <v>7.9828556095359327E-3</v>
      </c>
      <c r="AZ98" s="5">
        <f t="shared" ref="AZ98:AZ161" si="211">_xlfn.POISSON.DIST(6,K98,FALSE) * _xlfn.POISSON.DIST(2,L98,FALSE)</f>
        <v>2.3025251420172388E-3</v>
      </c>
      <c r="BA98" s="5">
        <f t="shared" ref="BA98:BA161" si="212">_xlfn.POISSON.DIST(6,K98,FALSE) * _xlfn.POISSON.DIST(3,L98,FALSE)</f>
        <v>4.4275067210188511E-4</v>
      </c>
      <c r="BB98" s="5">
        <f t="shared" ref="BB98:BB161" si="213">_xlfn.POISSON.DIST(6,K98,FALSE) * _xlfn.POISSON.DIST(4,L98,FALSE)</f>
        <v>6.3852122850740402E-5</v>
      </c>
      <c r="BC98" s="5">
        <f t="shared" ref="BC98:BC161" si="214">_xlfn.POISSON.DIST(6,K98,FALSE) * _xlfn.POISSON.DIST(5,L98,FALSE)</f>
        <v>7.3668434167532235E-6</v>
      </c>
      <c r="BD98" s="5">
        <f t="shared" ref="BD98:BD161" si="215">_xlfn.POISSON.DIST(0,K98,FALSE) * _xlfn.POISSON.DIST(6,L98,FALSE)</f>
        <v>2.5680003619687924E-6</v>
      </c>
      <c r="BE98" s="5">
        <f t="shared" ref="BE98:BE161" si="216">_xlfn.POISSON.DIST(1,K98,FALSE) * _xlfn.POISSON.DIST(6,L98,FALSE)</f>
        <v>6.2027702961721221E-6</v>
      </c>
      <c r="BF98" s="5">
        <f t="shared" ref="BF98:BF161" si="217">_xlfn.POISSON.DIST(2,K98,FALSE) * _xlfn.POISSON.DIST(6,L98,FALSE)</f>
        <v>7.4911125241388815E-6</v>
      </c>
      <c r="BG98" s="5">
        <f t="shared" ref="BG98:BG161" si="218">_xlfn.POISSON.DIST(3,K98,FALSE) * _xlfn.POISSON.DIST(6,L98,FALSE)</f>
        <v>6.0313660047394609E-6</v>
      </c>
      <c r="BH98" s="5">
        <f t="shared" ref="BH98:BH161" si="219">_xlfn.POISSON.DIST(4,K98,FALSE) * _xlfn.POISSON.DIST(6,L98,FALSE)</f>
        <v>3.6420534098813815E-6</v>
      </c>
      <c r="BI98" s="5">
        <f t="shared" ref="BI98:BI161" si="220">_xlfn.POISSON.DIST(5,K98,FALSE) * _xlfn.POISSON.DIST(6,L98,FALSE)</f>
        <v>1.7594094644570118E-6</v>
      </c>
      <c r="BJ98" s="8">
        <f t="shared" ref="BJ98:BJ161" si="221">SUM(N98,Q98,T98,W98,X98,Y98,AD98,AE98,AF98,AG98,AM98,AN98,AO98,AP98,AQ98,AX98,AY98,AZ98,BA98,BB98,BC98)</f>
        <v>0.76954675619376034</v>
      </c>
      <c r="BK98" s="8">
        <f t="shared" ref="BK98:BK161" si="222">SUM(M98,P98,S98,V98,AC98,AL98,AY98)</f>
        <v>0.15653511572136766</v>
      </c>
      <c r="BL98" s="8">
        <f t="shared" ref="BL98:BL161" si="223">SUM(O98,R98,U98,AA98,AB98,AH98,AI98,AJ98,AK98,AR98,AS98,AT98,AU98,AV98,BD98,BE98,BF98,BG98,BH98,BI98)</f>
        <v>6.8323083907337864E-2</v>
      </c>
      <c r="BM98" s="8">
        <f t="shared" ref="BM98:BM161" si="224">SUM(S98:BI98)</f>
        <v>0.56310531599262503</v>
      </c>
      <c r="BN98" s="8">
        <f t="shared" ref="BN98:BN161" si="225">SUM(M98:R98)</f>
        <v>0.42492276223973818</v>
      </c>
    </row>
    <row r="99" spans="1:66" x14ac:dyDescent="0.25">
      <c r="A99" t="s">
        <v>59</v>
      </c>
      <c r="B99" t="s">
        <v>65</v>
      </c>
      <c r="C99" t="s">
        <v>231</v>
      </c>
      <c r="D99" s="7" t="s">
        <v>521</v>
      </c>
      <c r="E99">
        <f>VLOOKUP(A99,home!$A$2:$E$405,3,FALSE)</f>
        <v>1.6243000000000001</v>
      </c>
      <c r="F99">
        <f>VLOOKUP(B99,home!$B$2:$E$405,3,FALSE)</f>
        <v>1.6087</v>
      </c>
      <c r="G99">
        <f>VLOOKUP(C99,away!$B$2:$E$405,4,FALSE)</f>
        <v>0.51300000000000001</v>
      </c>
      <c r="H99">
        <f>VLOOKUP(A99,away!$A$2:$E$405,3,FALSE)</f>
        <v>1.2161999999999999</v>
      </c>
      <c r="I99">
        <f>VLOOKUP(C99,away!$B$2:$E$405,3,FALSE)</f>
        <v>1.5530999999999999</v>
      </c>
      <c r="J99">
        <f>VLOOKUP(B99,home!$B$2:$E$405,4,FALSE)</f>
        <v>0.58919999999999995</v>
      </c>
      <c r="K99" s="3">
        <f t="shared" si="170"/>
        <v>1.3404748533300002</v>
      </c>
      <c r="L99" s="3">
        <f t="shared" si="171"/>
        <v>1.1129282256239998</v>
      </c>
      <c r="M99" s="5">
        <f t="shared" si="172"/>
        <v>8.6000421725652143E-2</v>
      </c>
      <c r="N99" s="5">
        <f t="shared" si="173"/>
        <v>0.11528140269901171</v>
      </c>
      <c r="O99" s="5">
        <f t="shared" si="174"/>
        <v>9.5712296754045731E-2</v>
      </c>
      <c r="P99" s="5">
        <f t="shared" si="175"/>
        <v>0.1282999269532569</v>
      </c>
      <c r="Q99" s="5">
        <f t="shared" si="176"/>
        <v>7.7265910687317224E-2</v>
      </c>
      <c r="R99" s="5">
        <f t="shared" si="177"/>
        <v>5.326045829843893E-2</v>
      </c>
      <c r="S99" s="5">
        <f t="shared" si="178"/>
        <v>4.785113527908761E-2</v>
      </c>
      <c r="T99" s="5">
        <f t="shared" si="179"/>
        <v>8.5991412882458401E-2</v>
      </c>
      <c r="U99" s="5">
        <f t="shared" si="180"/>
        <v>7.1394305025888505E-2</v>
      </c>
      <c r="V99" s="5">
        <f t="shared" si="181"/>
        <v>7.9318695804670627E-3</v>
      </c>
      <c r="W99" s="5">
        <f t="shared" si="182"/>
        <v>3.4524336765330135E-2</v>
      </c>
      <c r="X99" s="5">
        <f t="shared" si="183"/>
        <v>3.842310885708429E-2</v>
      </c>
      <c r="Y99" s="5">
        <f t="shared" si="184"/>
        <v>2.1381081181636313E-2</v>
      </c>
      <c r="Z99" s="5">
        <f t="shared" si="185"/>
        <v>1.9758355783334222E-2</v>
      </c>
      <c r="AA99" s="5">
        <f t="shared" si="186"/>
        <v>2.6485579070706901E-2</v>
      </c>
      <c r="AB99" s="5">
        <f t="shared" si="187"/>
        <v>1.775162636008298E-2</v>
      </c>
      <c r="AC99" s="5">
        <f t="shared" si="188"/>
        <v>7.3957361731252075E-4</v>
      </c>
      <c r="AD99" s="5">
        <f t="shared" si="189"/>
        <v>1.1569751315455366E-2</v>
      </c>
      <c r="AE99" s="5">
        <f t="shared" si="190"/>
        <v>1.2876302802420679E-2</v>
      </c>
      <c r="AF99" s="5">
        <f t="shared" si="191"/>
        <v>7.1652004152476939E-3</v>
      </c>
      <c r="AG99" s="5">
        <f t="shared" si="192"/>
        <v>2.6581179281273204E-3</v>
      </c>
      <c r="AH99" s="5">
        <f t="shared" si="193"/>
        <v>5.4974079607984661E-3</v>
      </c>
      <c r="AI99" s="5">
        <f t="shared" si="194"/>
        <v>7.3691371299464984E-3</v>
      </c>
      <c r="AJ99" s="5">
        <f t="shared" si="195"/>
        <v>4.9390715067168462E-3</v>
      </c>
      <c r="AK99" s="5">
        <f t="shared" si="196"/>
        <v>2.2069003845175484E-3</v>
      </c>
      <c r="AL99" s="5">
        <f t="shared" si="197"/>
        <v>4.4133384080580368E-5</v>
      </c>
      <c r="AM99" s="5">
        <f t="shared" si="198"/>
        <v>3.1017921395299205E-3</v>
      </c>
      <c r="AN99" s="5">
        <f t="shared" si="199"/>
        <v>3.4520720221015043E-3</v>
      </c>
      <c r="AO99" s="5">
        <f t="shared" si="200"/>
        <v>1.9209541951418407E-3</v>
      </c>
      <c r="AP99" s="5">
        <f t="shared" si="201"/>
        <v>7.1262804796806245E-4</v>
      </c>
      <c r="AQ99" s="5">
        <f t="shared" si="202"/>
        <v>1.9827596723874771E-4</v>
      </c>
      <c r="AR99" s="5">
        <f t="shared" si="203"/>
        <v>1.2236440974685379E-3</v>
      </c>
      <c r="AS99" s="5">
        <f t="shared" si="204"/>
        <v>1.6402641420822585E-3</v>
      </c>
      <c r="AT99" s="5">
        <f t="shared" si="205"/>
        <v>1.0993664176400873E-3</v>
      </c>
      <c r="AU99" s="5">
        <f t="shared" si="206"/>
        <v>4.912243458140077E-4</v>
      </c>
      <c r="AV99" s="5">
        <f t="shared" si="207"/>
        <v>1.6461847072678939E-4</v>
      </c>
      <c r="AW99" s="5">
        <f t="shared" si="208"/>
        <v>1.8289025152179192E-6</v>
      </c>
      <c r="AX99" s="5">
        <f t="shared" si="209"/>
        <v>6.9297906054942E-4</v>
      </c>
      <c r="AY99" s="5">
        <f t="shared" si="210"/>
        <v>7.7123595625185233E-4</v>
      </c>
      <c r="AZ99" s="5">
        <f t="shared" si="211"/>
        <v>4.2916513216440156E-4</v>
      </c>
      <c r="BA99" s="5">
        <f t="shared" si="212"/>
        <v>1.5920999634647223E-4</v>
      </c>
      <c r="BB99" s="5">
        <f t="shared" si="213"/>
        <v>4.4297324683870731E-5</v>
      </c>
      <c r="BC99" s="5">
        <f t="shared" si="214"/>
        <v>9.8599485920620946E-6</v>
      </c>
      <c r="BD99" s="5">
        <f t="shared" si="215"/>
        <v>2.2697134236515659E-4</v>
      </c>
      <c r="BE99" s="5">
        <f t="shared" si="216"/>
        <v>3.042493768670465E-4</v>
      </c>
      <c r="BF99" s="5">
        <f t="shared" si="217"/>
        <v>2.0391931941579909E-4</v>
      </c>
      <c r="BG99" s="5">
        <f t="shared" si="218"/>
        <v>9.111623992834889E-5</v>
      </c>
      <c r="BH99" s="5">
        <f t="shared" si="219"/>
        <v>3.0534757088483657E-5</v>
      </c>
      <c r="BI99" s="5">
        <f t="shared" si="220"/>
        <v>8.1862148059304597E-6</v>
      </c>
      <c r="BJ99" s="8">
        <f t="shared" si="221"/>
        <v>0.41862909532465731</v>
      </c>
      <c r="BK99" s="8">
        <f t="shared" si="222"/>
        <v>0.27163829649610866</v>
      </c>
      <c r="BL99" s="8">
        <f t="shared" si="223"/>
        <v>0.29010087721534489</v>
      </c>
      <c r="BM99" s="8">
        <f t="shared" si="224"/>
        <v>0.4435368006479859</v>
      </c>
      <c r="BN99" s="8">
        <f t="shared" si="225"/>
        <v>0.55582041711772268</v>
      </c>
    </row>
    <row r="100" spans="1:66" s="14" customFormat="1" x14ac:dyDescent="0.25">
      <c r="A100" t="s">
        <v>19</v>
      </c>
      <c r="B100" t="s">
        <v>237</v>
      </c>
      <c r="C100" t="s">
        <v>241</v>
      </c>
      <c r="D100" s="7" t="s">
        <v>521</v>
      </c>
      <c r="E100">
        <f>VLOOKUP(A100,home!$A$2:$E$405,3,FALSE)</f>
        <v>1.4805999999999999</v>
      </c>
      <c r="F100">
        <f>VLOOKUP(B100,home!$B$2:$E$405,3,FALSE)</f>
        <v>0.78800000000000003</v>
      </c>
      <c r="G100">
        <f>VLOOKUP(C100,away!$B$2:$E$405,4,FALSE)</f>
        <v>0.6754</v>
      </c>
      <c r="H100">
        <f>VLOOKUP(A100,away!$A$2:$E$405,3,FALSE)</f>
        <v>1.3222</v>
      </c>
      <c r="I100">
        <f>VLOOKUP(C100,away!$B$2:$E$405,3,FALSE)</f>
        <v>1.0084</v>
      </c>
      <c r="J100">
        <f>VLOOKUP(B100,home!$B$2:$E$405,4,FALSE)</f>
        <v>0.71430000000000005</v>
      </c>
      <c r="K100" s="3">
        <f t="shared" si="170"/>
        <v>0.78799782512000005</v>
      </c>
      <c r="L100" s="3">
        <f t="shared" si="171"/>
        <v>0.95238081866400015</v>
      </c>
      <c r="M100" s="5">
        <f t="shared" si="172"/>
        <v>0.1754539534890279</v>
      </c>
      <c r="N100" s="5">
        <f t="shared" si="173"/>
        <v>0.13825733375805963</v>
      </c>
      <c r="O100" s="5">
        <f t="shared" si="174"/>
        <v>0.16709897986171576</v>
      </c>
      <c r="P100" s="5">
        <f t="shared" si="175"/>
        <v>0.13167363271080271</v>
      </c>
      <c r="Q100" s="5">
        <f t="shared" si="176"/>
        <v>5.4473239154120473E-2</v>
      </c>
      <c r="R100" s="5">
        <f t="shared" si="177"/>
        <v>7.9570931619310059E-2</v>
      </c>
      <c r="S100" s="5">
        <f t="shared" si="178"/>
        <v>2.4704409912803153E-2</v>
      </c>
      <c r="T100" s="5">
        <f t="shared" si="179"/>
        <v>5.1879268100881122E-2</v>
      </c>
      <c r="U100" s="5">
        <f t="shared" si="180"/>
        <v>6.2701721058788573E-2</v>
      </c>
      <c r="V100" s="5">
        <f t="shared" si="181"/>
        <v>2.060001962850536E-3</v>
      </c>
      <c r="W100" s="5">
        <f t="shared" si="182"/>
        <v>1.430826466022952E-2</v>
      </c>
      <c r="X100" s="5">
        <f t="shared" si="183"/>
        <v>1.3626916810770572E-2</v>
      </c>
      <c r="Y100" s="5">
        <f t="shared" si="184"/>
        <v>6.489007094053951E-3</v>
      </c>
      <c r="Z100" s="5">
        <f t="shared" si="185"/>
        <v>2.526060966581857E-2</v>
      </c>
      <c r="AA100" s="5">
        <f t="shared" si="186"/>
        <v>1.9905305477870287E-2</v>
      </c>
      <c r="AB100" s="5">
        <f t="shared" si="187"/>
        <v>7.8426687124555049E-3</v>
      </c>
      <c r="AC100" s="5">
        <f t="shared" si="188"/>
        <v>9.6623621342649274E-5</v>
      </c>
      <c r="AD100" s="5">
        <f t="shared" si="189"/>
        <v>2.8187203583755547E-3</v>
      </c>
      <c r="AE100" s="5">
        <f t="shared" si="190"/>
        <v>2.6844952024945943E-3</v>
      </c>
      <c r="AF100" s="5">
        <f t="shared" si="191"/>
        <v>1.2783308693256911E-3</v>
      </c>
      <c r="AG100" s="5">
        <f t="shared" si="192"/>
        <v>4.0581926661728839E-4</v>
      </c>
      <c r="AH100" s="5">
        <f t="shared" si="193"/>
        <v>6.0144300283710098E-3</v>
      </c>
      <c r="AI100" s="5">
        <f t="shared" si="194"/>
        <v>4.7393577816927761E-3</v>
      </c>
      <c r="AJ100" s="5">
        <f t="shared" si="195"/>
        <v>1.8673018122197277E-3</v>
      </c>
      <c r="AK100" s="5">
        <f t="shared" si="196"/>
        <v>4.9047658895726002E-4</v>
      </c>
      <c r="AL100" s="5">
        <f t="shared" si="197"/>
        <v>2.9005406774502379E-6</v>
      </c>
      <c r="AM100" s="5">
        <f t="shared" si="198"/>
        <v>4.4422910240428094E-4</v>
      </c>
      <c r="AN100" s="5">
        <f t="shared" si="199"/>
        <v>4.2307527622216301E-4</v>
      </c>
      <c r="AO100" s="5">
        <f t="shared" si="200"/>
        <v>2.0146438896248076E-4</v>
      </c>
      <c r="AP100" s="5">
        <f t="shared" si="201"/>
        <v>6.395693989724335E-5</v>
      </c>
      <c r="AQ100" s="5">
        <f t="shared" si="202"/>
        <v>1.5227840694645214E-5</v>
      </c>
      <c r="AR100" s="5">
        <f t="shared" si="203"/>
        <v>1.1456055588434659E-3</v>
      </c>
      <c r="AS100" s="5">
        <f t="shared" si="204"/>
        <v>9.0273468881403335E-4</v>
      </c>
      <c r="AT100" s="5">
        <f t="shared" si="205"/>
        <v>3.5567648572291922E-4</v>
      </c>
      <c r="AU100" s="5">
        <f t="shared" si="206"/>
        <v>9.3424099065328347E-5</v>
      </c>
      <c r="AV100" s="5">
        <f t="shared" si="207"/>
        <v>1.8404496719318541E-5</v>
      </c>
      <c r="AW100" s="5">
        <f t="shared" si="208"/>
        <v>6.04661223437954E-8</v>
      </c>
      <c r="AX100" s="5">
        <f t="shared" si="209"/>
        <v>5.8341927758263839E-5</v>
      </c>
      <c r="AY100" s="5">
        <f t="shared" si="210"/>
        <v>5.5563732920851264E-5</v>
      </c>
      <c r="AZ100" s="5">
        <f t="shared" si="211"/>
        <v>2.6458916723594089E-5</v>
      </c>
      <c r="BA100" s="5">
        <f t="shared" si="212"/>
        <v>8.3996549233930498E-6</v>
      </c>
      <c r="BB100" s="5">
        <f t="shared" si="213"/>
        <v>1.9999175581090424E-6</v>
      </c>
      <c r="BC100" s="5">
        <f t="shared" si="214"/>
        <v>3.8093662425047972E-7</v>
      </c>
      <c r="BD100" s="5">
        <f t="shared" si="215"/>
        <v>1.8184212666622822E-4</v>
      </c>
      <c r="BE100" s="5">
        <f t="shared" si="216"/>
        <v>1.4329120032818338E-4</v>
      </c>
      <c r="BF100" s="5">
        <f t="shared" si="217"/>
        <v>5.6456577108721376E-5</v>
      </c>
      <c r="BG100" s="5">
        <f t="shared" si="218"/>
        <v>1.4829219991797341E-5</v>
      </c>
      <c r="BH100" s="5">
        <f t="shared" si="219"/>
        <v>2.9213482754405823E-6</v>
      </c>
      <c r="BI100" s="5">
        <f t="shared" si="220"/>
        <v>4.6040321749304845E-7</v>
      </c>
      <c r="BJ100" s="8">
        <f t="shared" si="221"/>
        <v>0.28752049390961765</v>
      </c>
      <c r="BK100" s="8">
        <f t="shared" si="222"/>
        <v>0.33404708597042532</v>
      </c>
      <c r="BL100" s="8">
        <f t="shared" si="223"/>
        <v>0.35314681914613377</v>
      </c>
      <c r="BM100" s="8">
        <f t="shared" si="224"/>
        <v>0.25339143483216026</v>
      </c>
      <c r="BN100" s="8">
        <f t="shared" si="225"/>
        <v>0.7465280705930365</v>
      </c>
    </row>
    <row r="101" spans="1:66" x14ac:dyDescent="0.25">
      <c r="A101" t="s">
        <v>173</v>
      </c>
      <c r="B101" t="s">
        <v>486</v>
      </c>
      <c r="C101" t="s">
        <v>174</v>
      </c>
      <c r="D101" s="7" t="s">
        <v>521</v>
      </c>
      <c r="E101">
        <f>VLOOKUP(A101,home!$A$2:$E$405,3,FALSE)</f>
        <v>1.7239</v>
      </c>
      <c r="F101">
        <f>VLOOKUP(B101,home!$B$2:$E$405,3,FALSE)</f>
        <v>0.94259999999999999</v>
      </c>
      <c r="G101">
        <f>VLOOKUP(C101,away!$B$2:$E$405,4,FALSE)</f>
        <v>0.90639999999999998</v>
      </c>
      <c r="H101">
        <f>VLOOKUP(A101,away!$A$2:$E$405,3,FALSE)</f>
        <v>1.3199000000000001</v>
      </c>
      <c r="I101">
        <f>VLOOKUP(C101,away!$B$2:$E$405,3,FALSE)</f>
        <v>0.94699999999999995</v>
      </c>
      <c r="J101">
        <f>VLOOKUP(B101,home!$B$2:$E$405,4,FALSE)</f>
        <v>1.4206000000000001</v>
      </c>
      <c r="K101" s="3">
        <f t="shared" si="170"/>
        <v>1.4728529940959998</v>
      </c>
      <c r="L101" s="3">
        <f t="shared" si="171"/>
        <v>1.7756722931800002</v>
      </c>
      <c r="M101" s="5">
        <f t="shared" si="172"/>
        <v>3.8831430832747718E-2</v>
      </c>
      <c r="N101" s="5">
        <f t="shared" si="173"/>
        <v>5.7192989167044204E-2</v>
      </c>
      <c r="O101" s="5">
        <f t="shared" si="174"/>
        <v>6.8951895834245699E-2</v>
      </c>
      <c r="P101" s="5">
        <f t="shared" si="175"/>
        <v>0.10155600622806429</v>
      </c>
      <c r="Q101" s="5">
        <f t="shared" si="176"/>
        <v>4.2118432667990577E-2</v>
      </c>
      <c r="R101" s="5">
        <f t="shared" si="177"/>
        <v>6.1217985497551794E-2</v>
      </c>
      <c r="S101" s="5">
        <f t="shared" si="178"/>
        <v>6.6399963765286021E-2</v>
      </c>
      <c r="T101" s="5">
        <f t="shared" si="179"/>
        <v>7.4788533920718256E-2</v>
      </c>
      <c r="U101" s="5">
        <f t="shared" si="180"/>
        <v>9.0165093232594654E-2</v>
      </c>
      <c r="V101" s="5">
        <f t="shared" si="181"/>
        <v>1.9295123074498346E-2</v>
      </c>
      <c r="W101" s="5">
        <f t="shared" si="182"/>
        <v>2.0678086553893572E-2</v>
      </c>
      <c r="X101" s="5">
        <f t="shared" si="183"/>
        <v>3.6717505369726726E-2</v>
      </c>
      <c r="Y101" s="5">
        <f t="shared" si="184"/>
        <v>3.259912847985582E-2</v>
      </c>
      <c r="Z101" s="5">
        <f t="shared" si="185"/>
        <v>3.6234360230765934E-2</v>
      </c>
      <c r="AA101" s="5">
        <f t="shared" si="186"/>
        <v>5.3367885955036637E-2</v>
      </c>
      <c r="AB101" s="5">
        <f t="shared" si="187"/>
        <v>3.9301525308724786E-2</v>
      </c>
      <c r="AC101" s="5">
        <f t="shared" si="188"/>
        <v>3.1539135905862695E-3</v>
      </c>
      <c r="AD101" s="5">
        <f t="shared" si="189"/>
        <v>7.6139454232695917E-3</v>
      </c>
      <c r="AE101" s="5">
        <f t="shared" si="190"/>
        <v>1.3519871929884481E-2</v>
      </c>
      <c r="AF101" s="5">
        <f t="shared" si="191"/>
        <v>1.2003430996618948E-2</v>
      </c>
      <c r="AG101" s="5">
        <f t="shared" si="192"/>
        <v>7.1047199479314215E-3</v>
      </c>
      <c r="AH101" s="5">
        <f t="shared" si="193"/>
        <v>1.6085087380718587E-2</v>
      </c>
      <c r="AI101" s="5">
        <f t="shared" si="194"/>
        <v>2.3690969108987152E-2</v>
      </c>
      <c r="AJ101" s="5">
        <f t="shared" si="195"/>
        <v>1.7446657392603787E-2</v>
      </c>
      <c r="AK101" s="5">
        <f t="shared" si="196"/>
        <v>8.5654538592212035E-3</v>
      </c>
      <c r="AL101" s="5">
        <f t="shared" si="197"/>
        <v>3.2993774515075369E-4</v>
      </c>
      <c r="AM101" s="5">
        <f t="shared" si="198"/>
        <v>2.2428444627092311E-3</v>
      </c>
      <c r="AN101" s="5">
        <f t="shared" si="199"/>
        <v>3.9825567703449657E-3</v>
      </c>
      <c r="AO101" s="5">
        <f t="shared" si="200"/>
        <v>3.5358578565589907E-3</v>
      </c>
      <c r="AP101" s="5">
        <f t="shared" si="201"/>
        <v>2.0928416095048748E-3</v>
      </c>
      <c r="AQ101" s="5">
        <f t="shared" si="202"/>
        <v>9.2905021500301068E-4</v>
      </c>
      <c r="AR101" s="5">
        <f t="shared" si="203"/>
        <v>5.7123687990642512E-3</v>
      </c>
      <c r="AS101" s="5">
        <f t="shared" si="204"/>
        <v>8.4134794890823542E-3</v>
      </c>
      <c r="AT101" s="5">
        <f t="shared" si="205"/>
        <v>6.1959092281301149E-3</v>
      </c>
      <c r="AU101" s="5">
        <f t="shared" si="206"/>
        <v>3.0418878192661593E-3</v>
      </c>
      <c r="AV101" s="5">
        <f t="shared" si="207"/>
        <v>1.120063395577578E-3</v>
      </c>
      <c r="AW101" s="5">
        <f t="shared" si="208"/>
        <v>2.3969099674925262E-5</v>
      </c>
      <c r="AX101" s="5">
        <f t="shared" si="209"/>
        <v>5.5056336369882118E-4</v>
      </c>
      <c r="AY101" s="5">
        <f t="shared" si="210"/>
        <v>9.7762011055998023E-4</v>
      </c>
      <c r="AZ101" s="5">
        <f t="shared" si="211"/>
        <v>8.6796647178846286E-4</v>
      </c>
      <c r="BA101" s="5">
        <f t="shared" si="212"/>
        <v>5.1374133845465803E-4</v>
      </c>
      <c r="BB101" s="5">
        <f t="shared" si="213"/>
        <v>2.2805906513878628E-4</v>
      </c>
      <c r="BC101" s="5">
        <f t="shared" si="214"/>
        <v>8.0991632635095132E-5</v>
      </c>
      <c r="BD101" s="5">
        <f t="shared" si="215"/>
        <v>1.6905491674873842E-3</v>
      </c>
      <c r="BE101" s="5">
        <f t="shared" si="216"/>
        <v>2.4899304030002937E-3</v>
      </c>
      <c r="BF101" s="5">
        <f t="shared" si="217"/>
        <v>1.8336507245748214E-3</v>
      </c>
      <c r="BG101" s="5">
        <f t="shared" si="218"/>
        <v>9.0023265327210877E-4</v>
      </c>
      <c r="BH101" s="5">
        <f t="shared" si="219"/>
        <v>3.3147758968870271E-4</v>
      </c>
      <c r="BI101" s="5">
        <f t="shared" si="220"/>
        <v>9.7643552089746234E-5</v>
      </c>
      <c r="BJ101" s="8">
        <f t="shared" si="221"/>
        <v>0.32033873735333035</v>
      </c>
      <c r="BK101" s="8">
        <f t="shared" si="222"/>
        <v>0.2305439953468934</v>
      </c>
      <c r="BL101" s="8">
        <f t="shared" si="223"/>
        <v>0.41061974639091775</v>
      </c>
      <c r="BM101" s="8">
        <f t="shared" si="224"/>
        <v>0.62691444808337804</v>
      </c>
      <c r="BN101" s="8">
        <f t="shared" si="225"/>
        <v>0.36986874022764427</v>
      </c>
    </row>
    <row r="102" spans="1:66" x14ac:dyDescent="0.25">
      <c r="A102" t="s">
        <v>27</v>
      </c>
      <c r="B102" t="s">
        <v>181</v>
      </c>
      <c r="C102" t="s">
        <v>264</v>
      </c>
      <c r="D102" s="7" t="s">
        <v>521</v>
      </c>
      <c r="E102">
        <f>VLOOKUP(A102,home!$A$2:$E$405,3,FALSE)</f>
        <v>1.4007000000000001</v>
      </c>
      <c r="F102">
        <f>VLOOKUP(B102,home!$B$2:$E$405,3,FALSE)</f>
        <v>1.651</v>
      </c>
      <c r="G102">
        <f>VLOOKUP(C102,away!$B$2:$E$405,4,FALSE)</f>
        <v>1.1600999999999999</v>
      </c>
      <c r="H102">
        <f>VLOOKUP(A102,away!$A$2:$E$405,3,FALSE)</f>
        <v>1.0741000000000001</v>
      </c>
      <c r="I102">
        <f>VLOOKUP(C102,away!$B$2:$E$405,3,FALSE)</f>
        <v>0.93100000000000005</v>
      </c>
      <c r="J102">
        <f>VLOOKUP(B102,home!$B$2:$E$405,4,FALSE)</f>
        <v>0.6401</v>
      </c>
      <c r="K102" s="3">
        <f t="shared" si="170"/>
        <v>2.6827958675700003</v>
      </c>
      <c r="L102" s="3">
        <f t="shared" si="171"/>
        <v>0.64009174271000013</v>
      </c>
      <c r="M102" s="5">
        <f t="shared" si="172"/>
        <v>3.6048587046901531E-2</v>
      </c>
      <c r="N102" s="5">
        <f t="shared" si="173"/>
        <v>9.6711000361164895E-2</v>
      </c>
      <c r="O102" s="5">
        <f t="shared" si="174"/>
        <v>2.3074402905084338E-2</v>
      </c>
      <c r="P102" s="5">
        <f t="shared" si="175"/>
        <v>6.190391276040548E-2</v>
      </c>
      <c r="Q102" s="5">
        <f t="shared" si="176"/>
        <v>0.129727936058747</v>
      </c>
      <c r="R102" s="5">
        <f t="shared" si="177"/>
        <v>7.3848673837540613E-3</v>
      </c>
      <c r="S102" s="5">
        <f t="shared" si="178"/>
        <v>2.6575898869920275E-2</v>
      </c>
      <c r="T102" s="5">
        <f t="shared" si="179"/>
        <v>8.3037780670014827E-2</v>
      </c>
      <c r="U102" s="5">
        <f t="shared" si="180"/>
        <v>1.9812091699687878E-2</v>
      </c>
      <c r="V102" s="5">
        <f t="shared" si="181"/>
        <v>5.0707862790000443E-3</v>
      </c>
      <c r="W102" s="5">
        <f t="shared" si="182"/>
        <v>0.11601119025559721</v>
      </c>
      <c r="X102" s="5">
        <f t="shared" si="183"/>
        <v>7.4257804944566602E-2</v>
      </c>
      <c r="Y102" s="5">
        <f t="shared" si="184"/>
        <v>2.376590388839345E-2</v>
      </c>
      <c r="Z102" s="5">
        <f t="shared" si="185"/>
        <v>1.5756642111164588E-3</v>
      </c>
      <c r="AA102" s="5">
        <f t="shared" si="186"/>
        <v>4.2271854342611813E-3</v>
      </c>
      <c r="AB102" s="5">
        <f t="shared" si="187"/>
        <v>5.6703378072439975E-3</v>
      </c>
      <c r="AC102" s="5">
        <f t="shared" si="188"/>
        <v>5.4423338256204365E-4</v>
      </c>
      <c r="AD102" s="5">
        <f t="shared" si="189"/>
        <v>7.7808585452398341E-2</v>
      </c>
      <c r="AE102" s="5">
        <f t="shared" si="190"/>
        <v>4.980463306002561E-2</v>
      </c>
      <c r="AF102" s="5">
        <f t="shared" si="191"/>
        <v>1.593976718521194E-2</v>
      </c>
      <c r="AG102" s="5">
        <f t="shared" si="192"/>
        <v>3.4009711186579945E-3</v>
      </c>
      <c r="AH102" s="5">
        <f t="shared" si="193"/>
        <v>2.521424127048279E-4</v>
      </c>
      <c r="AI102" s="5">
        <f t="shared" si="194"/>
        <v>6.7644662284364204E-4</v>
      </c>
      <c r="AJ102" s="5">
        <f t="shared" si="195"/>
        <v>9.0738410219830278E-4</v>
      </c>
      <c r="AK102" s="5">
        <f t="shared" si="196"/>
        <v>8.1144210655877374E-4</v>
      </c>
      <c r="AL102" s="5">
        <f t="shared" si="197"/>
        <v>3.7383075005506368E-5</v>
      </c>
      <c r="AM102" s="5">
        <f t="shared" si="198"/>
        <v>4.1748910302632287E-2</v>
      </c>
      <c r="AN102" s="5">
        <f t="shared" si="199"/>
        <v>2.672313275185538E-2</v>
      </c>
      <c r="AO102" s="5">
        <f t="shared" si="200"/>
        <v>8.5526283069028951E-3</v>
      </c>
      <c r="AP102" s="5">
        <f t="shared" si="201"/>
        <v>1.8248222525721173E-3</v>
      </c>
      <c r="AQ102" s="5">
        <f t="shared" si="202"/>
        <v>2.9201341394621865E-4</v>
      </c>
      <c r="AR102" s="5">
        <f t="shared" si="203"/>
        <v>3.2278855271867493E-5</v>
      </c>
      <c r="AS102" s="5">
        <f t="shared" si="204"/>
        <v>8.6597579533256248E-5</v>
      </c>
      <c r="AT102" s="5">
        <f t="shared" si="205"/>
        <v>1.1616181425669216E-4</v>
      </c>
      <c r="AU102" s="5">
        <f t="shared" si="206"/>
        <v>1.0387947841909588E-4</v>
      </c>
      <c r="AV102" s="5">
        <f t="shared" si="207"/>
        <v>6.9671858857019376E-5</v>
      </c>
      <c r="AW102" s="5">
        <f t="shared" si="208"/>
        <v>1.7832095231528071E-6</v>
      </c>
      <c r="AX102" s="5">
        <f t="shared" si="209"/>
        <v>1.8667300672575413E-2</v>
      </c>
      <c r="AY102" s="5">
        <f t="shared" si="210"/>
        <v>1.1948785019200355E-2</v>
      </c>
      <c r="AZ102" s="5">
        <f t="shared" si="211"/>
        <v>3.8241593131035484E-3</v>
      </c>
      <c r="BA102" s="5">
        <f t="shared" si="212"/>
        <v>8.1593759970837582E-4</v>
      </c>
      <c r="BB102" s="5">
        <f t="shared" si="213"/>
        <v>1.3056873003498717E-4</v>
      </c>
      <c r="BC102" s="5">
        <f t="shared" si="214"/>
        <v>1.6715193190305304E-5</v>
      </c>
      <c r="BD102" s="5">
        <f t="shared" si="215"/>
        <v>3.4435714539422539E-6</v>
      </c>
      <c r="BE102" s="5">
        <f t="shared" si="216"/>
        <v>9.2383992663182989E-6</v>
      </c>
      <c r="BF102" s="5">
        <f t="shared" si="217"/>
        <v>1.2392369687320228E-5</v>
      </c>
      <c r="BG102" s="5">
        <f t="shared" si="218"/>
        <v>1.1082066062180815E-5</v>
      </c>
      <c r="BH102" s="5">
        <f t="shared" si="219"/>
        <v>7.4327302589391099E-6</v>
      </c>
      <c r="BI102" s="5">
        <f t="shared" si="220"/>
        <v>3.9880996046888671E-6</v>
      </c>
      <c r="BJ102" s="8">
        <f t="shared" si="221"/>
        <v>0.78501054655049973</v>
      </c>
      <c r="BK102" s="8">
        <f t="shared" si="222"/>
        <v>0.14212958643299523</v>
      </c>
      <c r="BL102" s="8">
        <f t="shared" si="223"/>
        <v>6.3272467297008333E-2</v>
      </c>
      <c r="BM102" s="8">
        <f t="shared" si="224"/>
        <v>0.62519055616588515</v>
      </c>
      <c r="BN102" s="8">
        <f t="shared" si="225"/>
        <v>0.35485070651605727</v>
      </c>
    </row>
    <row r="103" spans="1:66" x14ac:dyDescent="0.25">
      <c r="A103" t="s">
        <v>285</v>
      </c>
      <c r="B103" t="s">
        <v>291</v>
      </c>
      <c r="C103" t="s">
        <v>363</v>
      </c>
      <c r="D103" s="7" t="s">
        <v>521</v>
      </c>
      <c r="E103">
        <f>VLOOKUP(A103,home!$A$2:$E$405,3,FALSE)</f>
        <v>1.45</v>
      </c>
      <c r="F103">
        <f>VLOOKUP(B103,home!$B$2:$E$405,3,FALSE)</f>
        <v>1.1111</v>
      </c>
      <c r="G103">
        <f>VLOOKUP(C103,away!$B$2:$E$405,4,FALSE)</f>
        <v>1.0728</v>
      </c>
      <c r="H103">
        <f>VLOOKUP(A103,away!$A$2:$E$405,3,FALSE)</f>
        <v>1.0583</v>
      </c>
      <c r="I103">
        <f>VLOOKUP(C103,away!$B$2:$E$405,3,FALSE)</f>
        <v>0.89239999999999997</v>
      </c>
      <c r="J103">
        <f>VLOOKUP(B103,home!$B$2:$E$405,4,FALSE)</f>
        <v>1.1549</v>
      </c>
      <c r="K103" s="3">
        <f t="shared" si="170"/>
        <v>1.7283827159999998</v>
      </c>
      <c r="L103" s="3">
        <f t="shared" si="171"/>
        <v>1.0907186499079999</v>
      </c>
      <c r="M103" s="5">
        <f t="shared" si="172"/>
        <v>5.9659530715542031E-2</v>
      </c>
      <c r="N103" s="5">
        <f t="shared" si="173"/>
        <v>0.10311450173341392</v>
      </c>
      <c r="O103" s="5">
        <f t="shared" si="174"/>
        <v>6.5071762796200847E-2</v>
      </c>
      <c r="P103" s="5">
        <f t="shared" si="175"/>
        <v>0.11246891011660536</v>
      </c>
      <c r="Q103" s="5">
        <f t="shared" si="176"/>
        <v>8.9110661282492357E-2</v>
      </c>
      <c r="R103" s="5">
        <f t="shared" si="177"/>
        <v>3.5487492632102907E-2</v>
      </c>
      <c r="S103" s="5">
        <f t="shared" si="178"/>
        <v>5.300601425750813E-2</v>
      </c>
      <c r="T103" s="5">
        <f t="shared" si="179"/>
        <v>9.7194660166449134E-2</v>
      </c>
      <c r="U103" s="5">
        <f t="shared" si="180"/>
        <v>6.1335968899503997E-2</v>
      </c>
      <c r="V103" s="5">
        <f t="shared" si="181"/>
        <v>1.1102870985231711E-2</v>
      </c>
      <c r="W103" s="5">
        <f t="shared" si="182"/>
        <v>5.1339108923996714E-2</v>
      </c>
      <c r="X103" s="5">
        <f t="shared" si="183"/>
        <v>5.5996523573061445E-2</v>
      </c>
      <c r="Y103" s="5">
        <f t="shared" si="184"/>
        <v>3.0538226295575538E-2</v>
      </c>
      <c r="Z103" s="5">
        <f t="shared" si="185"/>
        <v>1.2902290017435793E-2</v>
      </c>
      <c r="AA103" s="5">
        <f t="shared" si="186"/>
        <v>2.2300095062955355E-2</v>
      </c>
      <c r="AB103" s="5">
        <f t="shared" si="187"/>
        <v>1.927154943598449E-2</v>
      </c>
      <c r="AC103" s="5">
        <f t="shared" si="188"/>
        <v>1.3081813834870048E-3</v>
      </c>
      <c r="AD103" s="5">
        <f t="shared" si="189"/>
        <v>2.2183407129769326E-2</v>
      </c>
      <c r="AE103" s="5">
        <f t="shared" si="190"/>
        <v>2.41958558749415E-2</v>
      </c>
      <c r="AF103" s="5">
        <f t="shared" si="191"/>
        <v>1.319543562664237E-2</v>
      </c>
      <c r="AG103" s="5">
        <f t="shared" si="192"/>
        <v>4.7975025772130971E-3</v>
      </c>
      <c r="AH103" s="5">
        <f t="shared" si="193"/>
        <v>3.518192087134758E-3</v>
      </c>
      <c r="AI103" s="5">
        <f t="shared" si="194"/>
        <v>6.0807823949716802E-3</v>
      </c>
      <c r="AJ103" s="5">
        <f t="shared" si="195"/>
        <v>5.2549595956130702E-3</v>
      </c>
      <c r="AK103" s="5">
        <f t="shared" si="196"/>
        <v>3.0275271127786592E-3</v>
      </c>
      <c r="AL103" s="5">
        <f t="shared" si="197"/>
        <v>9.8646256630568647E-5</v>
      </c>
      <c r="AM103" s="5">
        <f t="shared" si="198"/>
        <v>7.6682834930168866E-3</v>
      </c>
      <c r="AN103" s="5">
        <f t="shared" si="199"/>
        <v>8.3639398186151799E-3</v>
      </c>
      <c r="AO103" s="5">
        <f t="shared" si="200"/>
        <v>4.5613525734358555E-3</v>
      </c>
      <c r="AP103" s="5">
        <f t="shared" si="201"/>
        <v>1.6583841068841126E-3</v>
      </c>
      <c r="AQ103" s="5">
        <f t="shared" si="202"/>
        <v>4.5220761852238087E-4</v>
      </c>
      <c r="AR103" s="5">
        <f t="shared" si="203"/>
        <v>7.6747154467932653E-4</v>
      </c>
      <c r="AS103" s="5">
        <f t="shared" si="204"/>
        <v>1.3264845528455694E-3</v>
      </c>
      <c r="AT103" s="5">
        <f t="shared" si="205"/>
        <v>1.1463364870896357E-3</v>
      </c>
      <c r="AU103" s="5">
        <f t="shared" si="206"/>
        <v>6.6043605700196102E-4</v>
      </c>
      <c r="AV103" s="5">
        <f t="shared" si="207"/>
        <v>2.8537156648634511E-4</v>
      </c>
      <c r="AW103" s="5">
        <f t="shared" si="208"/>
        <v>5.1657188145877344E-6</v>
      </c>
      <c r="AX103" s="5">
        <f t="shared" si="209"/>
        <v>2.2089547751197492E-3</v>
      </c>
      <c r="AY103" s="5">
        <f t="shared" si="210"/>
        <v>2.4093481700264421E-3</v>
      </c>
      <c r="AZ103" s="5">
        <f t="shared" si="211"/>
        <v>1.3139604915847756E-3</v>
      </c>
      <c r="BA103" s="5">
        <f t="shared" si="212"/>
        <v>4.7772040447126616E-4</v>
      </c>
      <c r="BB103" s="5">
        <f t="shared" si="213"/>
        <v>1.3026463864960076E-4</v>
      </c>
      <c r="BC103" s="5">
        <f t="shared" si="214"/>
        <v>2.841641415972921E-5</v>
      </c>
      <c r="BD103" s="5">
        <f t="shared" si="215"/>
        <v>1.3951592117590701E-4</v>
      </c>
      <c r="BE103" s="5">
        <f t="shared" si="216"/>
        <v>2.4113690676725601E-4</v>
      </c>
      <c r="BF103" s="5">
        <f t="shared" si="217"/>
        <v>2.0838843092311441E-4</v>
      </c>
      <c r="BG103" s="5">
        <f t="shared" si="218"/>
        <v>1.200583207406236E-4</v>
      </c>
      <c r="BH103" s="5">
        <f t="shared" si="219"/>
        <v>5.1876681620019551E-5</v>
      </c>
      <c r="BI103" s="5">
        <f t="shared" si="220"/>
        <v>1.7932551975095317E-5</v>
      </c>
      <c r="BJ103" s="8">
        <f t="shared" si="221"/>
        <v>0.52093871568804151</v>
      </c>
      <c r="BK103" s="8">
        <f t="shared" si="222"/>
        <v>0.24005350188503125</v>
      </c>
      <c r="BL103" s="8">
        <f t="shared" si="223"/>
        <v>0.22631333903855061</v>
      </c>
      <c r="BM103" s="8">
        <f t="shared" si="224"/>
        <v>0.53289080490148977</v>
      </c>
      <c r="BN103" s="8">
        <f t="shared" si="225"/>
        <v>0.46491285927635739</v>
      </c>
    </row>
    <row r="104" spans="1:66" s="14" customFormat="1" x14ac:dyDescent="0.25">
      <c r="A104" t="s">
        <v>285</v>
      </c>
      <c r="B104" t="s">
        <v>348</v>
      </c>
      <c r="C104" t="s">
        <v>361</v>
      </c>
      <c r="D104" s="7" t="s">
        <v>521</v>
      </c>
      <c r="E104">
        <f>VLOOKUP(A104,home!$A$2:$E$405,3,FALSE)</f>
        <v>1.45</v>
      </c>
      <c r="F104">
        <f>VLOOKUP(B104,home!$B$2:$E$405,3,FALSE)</f>
        <v>0.88119999999999998</v>
      </c>
      <c r="G104">
        <f>VLOOKUP(C104,away!$B$2:$E$405,4,FALSE)</f>
        <v>0.95789999999999997</v>
      </c>
      <c r="H104">
        <f>VLOOKUP(A104,away!$A$2:$E$405,3,FALSE)</f>
        <v>1.0583</v>
      </c>
      <c r="I104">
        <f>VLOOKUP(C104,away!$B$2:$E$405,3,FALSE)</f>
        <v>0.7349</v>
      </c>
      <c r="J104">
        <f>VLOOKUP(B104,home!$B$2:$E$405,4,FALSE)</f>
        <v>1.2074</v>
      </c>
      <c r="K104" s="3">
        <f t="shared" si="170"/>
        <v>1.2239471459999998</v>
      </c>
      <c r="L104" s="3">
        <f t="shared" si="171"/>
        <v>0.9390489145580001</v>
      </c>
      <c r="M104" s="5">
        <f t="shared" si="172"/>
        <v>0.11498011707602913</v>
      </c>
      <c r="N104" s="5">
        <f t="shared" si="173"/>
        <v>0.14072958614195169</v>
      </c>
      <c r="O104" s="5">
        <f t="shared" si="174"/>
        <v>0.10797195413599693</v>
      </c>
      <c r="P104" s="5">
        <f t="shared" si="175"/>
        <v>0.13215196511279631</v>
      </c>
      <c r="Q104" s="5">
        <f t="shared" si="176"/>
        <v>8.6122787658101468E-2</v>
      </c>
      <c r="R104" s="5">
        <f t="shared" si="177"/>
        <v>5.069547316705704E-2</v>
      </c>
      <c r="S104" s="5">
        <f t="shared" si="178"/>
        <v>3.7972091017323011E-2</v>
      </c>
      <c r="T104" s="5">
        <f t="shared" si="179"/>
        <v>8.0873510269049306E-2</v>
      </c>
      <c r="U104" s="5">
        <f t="shared" si="180"/>
        <v>6.2048579697939032E-2</v>
      </c>
      <c r="V104" s="5">
        <f t="shared" si="181"/>
        <v>4.8492311105532314E-3</v>
      </c>
      <c r="W104" s="5">
        <f t="shared" si="182"/>
        <v>3.5136580053232447E-2</v>
      </c>
      <c r="X104" s="5">
        <f t="shared" si="183"/>
        <v>3.2994967360268204E-2</v>
      </c>
      <c r="Y104" s="5">
        <f t="shared" si="184"/>
        <v>1.5491944142768249E-2</v>
      </c>
      <c r="Z104" s="5">
        <f t="shared" si="185"/>
        <v>1.5868509683509713E-2</v>
      </c>
      <c r="AA104" s="5">
        <f t="shared" si="186"/>
        <v>1.9422217138405074E-2</v>
      </c>
      <c r="AB104" s="5">
        <f t="shared" si="187"/>
        <v>1.1885883617771589E-2</v>
      </c>
      <c r="AC104" s="5">
        <f t="shared" si="188"/>
        <v>3.4834034616283526E-4</v>
      </c>
      <c r="AD104" s="5">
        <f t="shared" si="189"/>
        <v>1.0751329219088593E-2</v>
      </c>
      <c r="AE104" s="5">
        <f t="shared" si="190"/>
        <v>1.0096024033240853E-2</v>
      </c>
      <c r="AF104" s="5">
        <f t="shared" si="191"/>
        <v>4.7403302048831522E-3</v>
      </c>
      <c r="AG104" s="5">
        <f t="shared" si="192"/>
        <v>1.4838006445140092E-3</v>
      </c>
      <c r="AH104" s="5">
        <f t="shared" si="193"/>
        <v>3.7253266984882271E-3</v>
      </c>
      <c r="AI104" s="5">
        <f t="shared" si="194"/>
        <v>4.5596029805322676E-3</v>
      </c>
      <c r="AJ104" s="5">
        <f t="shared" si="195"/>
        <v>2.7903565274577809E-3</v>
      </c>
      <c r="AK104" s="5">
        <f t="shared" si="196"/>
        <v>1.1384163027014743E-3</v>
      </c>
      <c r="AL104" s="5">
        <f t="shared" si="197"/>
        <v>1.6014546669160582E-5</v>
      </c>
      <c r="AM104" s="5">
        <f t="shared" si="198"/>
        <v>2.6318117426819771E-3</v>
      </c>
      <c r="AN104" s="5">
        <f t="shared" si="199"/>
        <v>2.4713999602865087E-3</v>
      </c>
      <c r="AO104" s="5">
        <f t="shared" si="200"/>
        <v>1.1603827250728652E-3</v>
      </c>
      <c r="AP104" s="5">
        <f t="shared" si="201"/>
        <v>3.6321871281717617E-4</v>
      </c>
      <c r="AQ104" s="5">
        <f t="shared" si="202"/>
        <v>8.5270034504530813E-5</v>
      </c>
      <c r="AR104" s="5">
        <f t="shared" si="203"/>
        <v>6.996527985178619E-4</v>
      </c>
      <c r="AS104" s="5">
        <f t="shared" si="204"/>
        <v>8.5633804593684992E-4</v>
      </c>
      <c r="AT104" s="5">
        <f t="shared" si="205"/>
        <v>5.2405625366781219E-4</v>
      </c>
      <c r="AU104" s="5">
        <f t="shared" si="206"/>
        <v>2.1380571867339029E-4</v>
      </c>
      <c r="AV104" s="5">
        <f t="shared" si="207"/>
        <v>6.542172479219372E-5</v>
      </c>
      <c r="AW104" s="5">
        <f t="shared" si="208"/>
        <v>5.112849717314231E-7</v>
      </c>
      <c r="AX104" s="5">
        <f t="shared" si="209"/>
        <v>5.3686641187748231E-4</v>
      </c>
      <c r="AY104" s="5">
        <f t="shared" si="210"/>
        <v>5.0414382133619792E-4</v>
      </c>
      <c r="AZ104" s="5">
        <f t="shared" si="211"/>
        <v>2.3670785410343949E-4</v>
      </c>
      <c r="BA104" s="5">
        <f t="shared" si="212"/>
        <v>7.4093417821062779E-5</v>
      </c>
      <c r="BB104" s="5">
        <f t="shared" si="213"/>
        <v>1.7394335895190344E-5</v>
      </c>
      <c r="BC104" s="5">
        <f t="shared" si="214"/>
        <v>3.2668264483671515E-6</v>
      </c>
      <c r="BD104" s="5">
        <f t="shared" si="215"/>
        <v>1.0950136683594416E-4</v>
      </c>
      <c r="BE104" s="5">
        <f t="shared" si="216"/>
        <v>1.3402388542195287E-4</v>
      </c>
      <c r="BF104" s="5">
        <f t="shared" si="217"/>
        <v>8.2019076029015117E-5</v>
      </c>
      <c r="BG104" s="5">
        <f t="shared" si="218"/>
        <v>3.3462338007756698E-5</v>
      </c>
      <c r="BH104" s="5">
        <f t="shared" si="219"/>
        <v>1.0239033275770282E-5</v>
      </c>
      <c r="BI104" s="5">
        <f t="shared" si="220"/>
        <v>2.506407111135612E-6</v>
      </c>
      <c r="BJ104" s="8">
        <f t="shared" si="221"/>
        <v>0.4265054155699427</v>
      </c>
      <c r="BK104" s="8">
        <f t="shared" si="222"/>
        <v>0.29082190303086985</v>
      </c>
      <c r="BL104" s="8">
        <f t="shared" si="223"/>
        <v>0.26696883691461915</v>
      </c>
      <c r="BM104" s="8">
        <f t="shared" si="224"/>
        <v>0.36700914937064449</v>
      </c>
      <c r="BN104" s="8">
        <f t="shared" si="225"/>
        <v>0.63265188329193256</v>
      </c>
    </row>
    <row r="105" spans="1:66" x14ac:dyDescent="0.25">
      <c r="A105" t="s">
        <v>287</v>
      </c>
      <c r="B105" t="s">
        <v>508</v>
      </c>
      <c r="C105" t="s">
        <v>329</v>
      </c>
      <c r="D105" s="7" t="s">
        <v>521</v>
      </c>
      <c r="E105">
        <f>VLOOKUP(A105,home!$A$2:$E$405,3,FALSE)</f>
        <v>1.1707000000000001</v>
      </c>
      <c r="F105" t="e">
        <f>VLOOKUP(B105,home!$B$2:$E$405,3,FALSE)</f>
        <v>#N/A</v>
      </c>
      <c r="G105">
        <f>VLOOKUP(C105,away!$B$2:$E$405,4,FALSE)</f>
        <v>0.77280000000000004</v>
      </c>
      <c r="H105">
        <f>VLOOKUP(A105,away!$A$2:$E$405,3,FALSE)</f>
        <v>0.82930000000000004</v>
      </c>
      <c r="I105">
        <f>VLOOKUP(C105,away!$B$2:$E$405,3,FALSE)</f>
        <v>1.2058</v>
      </c>
      <c r="J105" t="e">
        <f>VLOOKUP(B105,home!$B$2:$E$405,4,FALSE)</f>
        <v>#N/A</v>
      </c>
      <c r="K105" s="3" t="e">
        <f t="shared" si="170"/>
        <v>#N/A</v>
      </c>
      <c r="L105" s="3" t="e">
        <f t="shared" si="171"/>
        <v>#N/A</v>
      </c>
      <c r="M105" s="5" t="e">
        <f t="shared" si="172"/>
        <v>#N/A</v>
      </c>
      <c r="N105" s="5" t="e">
        <f t="shared" si="173"/>
        <v>#N/A</v>
      </c>
      <c r="O105" s="5" t="e">
        <f t="shared" si="174"/>
        <v>#N/A</v>
      </c>
      <c r="P105" s="5" t="e">
        <f t="shared" si="175"/>
        <v>#N/A</v>
      </c>
      <c r="Q105" s="5" t="e">
        <f t="shared" si="176"/>
        <v>#N/A</v>
      </c>
      <c r="R105" s="5" t="e">
        <f t="shared" si="177"/>
        <v>#N/A</v>
      </c>
      <c r="S105" s="5" t="e">
        <f t="shared" si="178"/>
        <v>#N/A</v>
      </c>
      <c r="T105" s="5" t="e">
        <f t="shared" si="179"/>
        <v>#N/A</v>
      </c>
      <c r="U105" s="5" t="e">
        <f t="shared" si="180"/>
        <v>#N/A</v>
      </c>
      <c r="V105" s="5" t="e">
        <f t="shared" si="181"/>
        <v>#N/A</v>
      </c>
      <c r="W105" s="5" t="e">
        <f t="shared" si="182"/>
        <v>#N/A</v>
      </c>
      <c r="X105" s="5" t="e">
        <f t="shared" si="183"/>
        <v>#N/A</v>
      </c>
      <c r="Y105" s="5" t="e">
        <f t="shared" si="184"/>
        <v>#N/A</v>
      </c>
      <c r="Z105" s="5" t="e">
        <f t="shared" si="185"/>
        <v>#N/A</v>
      </c>
      <c r="AA105" s="5" t="e">
        <f t="shared" si="186"/>
        <v>#N/A</v>
      </c>
      <c r="AB105" s="5" t="e">
        <f t="shared" si="187"/>
        <v>#N/A</v>
      </c>
      <c r="AC105" s="5" t="e">
        <f t="shared" si="188"/>
        <v>#N/A</v>
      </c>
      <c r="AD105" s="5" t="e">
        <f t="shared" si="189"/>
        <v>#N/A</v>
      </c>
      <c r="AE105" s="5" t="e">
        <f t="shared" si="190"/>
        <v>#N/A</v>
      </c>
      <c r="AF105" s="5" t="e">
        <f t="shared" si="191"/>
        <v>#N/A</v>
      </c>
      <c r="AG105" s="5" t="e">
        <f t="shared" si="192"/>
        <v>#N/A</v>
      </c>
      <c r="AH105" s="5" t="e">
        <f t="shared" si="193"/>
        <v>#N/A</v>
      </c>
      <c r="AI105" s="5" t="e">
        <f t="shared" si="194"/>
        <v>#N/A</v>
      </c>
      <c r="AJ105" s="5" t="e">
        <f t="shared" si="195"/>
        <v>#N/A</v>
      </c>
      <c r="AK105" s="5" t="e">
        <f t="shared" si="196"/>
        <v>#N/A</v>
      </c>
      <c r="AL105" s="5" t="e">
        <f t="shared" si="197"/>
        <v>#N/A</v>
      </c>
      <c r="AM105" s="5" t="e">
        <f t="shared" si="198"/>
        <v>#N/A</v>
      </c>
      <c r="AN105" s="5" t="e">
        <f t="shared" si="199"/>
        <v>#N/A</v>
      </c>
      <c r="AO105" s="5" t="e">
        <f t="shared" si="200"/>
        <v>#N/A</v>
      </c>
      <c r="AP105" s="5" t="e">
        <f t="shared" si="201"/>
        <v>#N/A</v>
      </c>
      <c r="AQ105" s="5" t="e">
        <f t="shared" si="202"/>
        <v>#N/A</v>
      </c>
      <c r="AR105" s="5" t="e">
        <f t="shared" si="203"/>
        <v>#N/A</v>
      </c>
      <c r="AS105" s="5" t="e">
        <f t="shared" si="204"/>
        <v>#N/A</v>
      </c>
      <c r="AT105" s="5" t="e">
        <f t="shared" si="205"/>
        <v>#N/A</v>
      </c>
      <c r="AU105" s="5" t="e">
        <f t="shared" si="206"/>
        <v>#N/A</v>
      </c>
      <c r="AV105" s="5" t="e">
        <f t="shared" si="207"/>
        <v>#N/A</v>
      </c>
      <c r="AW105" s="5" t="e">
        <f t="shared" si="208"/>
        <v>#N/A</v>
      </c>
      <c r="AX105" s="5" t="e">
        <f t="shared" si="209"/>
        <v>#N/A</v>
      </c>
      <c r="AY105" s="5" t="e">
        <f t="shared" si="210"/>
        <v>#N/A</v>
      </c>
      <c r="AZ105" s="5" t="e">
        <f t="shared" si="211"/>
        <v>#N/A</v>
      </c>
      <c r="BA105" s="5" t="e">
        <f t="shared" si="212"/>
        <v>#N/A</v>
      </c>
      <c r="BB105" s="5" t="e">
        <f t="shared" si="213"/>
        <v>#N/A</v>
      </c>
      <c r="BC105" s="5" t="e">
        <f t="shared" si="214"/>
        <v>#N/A</v>
      </c>
      <c r="BD105" s="5" t="e">
        <f t="shared" si="215"/>
        <v>#N/A</v>
      </c>
      <c r="BE105" s="5" t="e">
        <f t="shared" si="216"/>
        <v>#N/A</v>
      </c>
      <c r="BF105" s="5" t="e">
        <f t="shared" si="217"/>
        <v>#N/A</v>
      </c>
      <c r="BG105" s="5" t="e">
        <f t="shared" si="218"/>
        <v>#N/A</v>
      </c>
      <c r="BH105" s="5" t="e">
        <f t="shared" si="219"/>
        <v>#N/A</v>
      </c>
      <c r="BI105" s="5" t="e">
        <f t="shared" si="220"/>
        <v>#N/A</v>
      </c>
      <c r="BJ105" s="8" t="e">
        <f t="shared" si="221"/>
        <v>#N/A</v>
      </c>
      <c r="BK105" s="8" t="e">
        <f t="shared" si="222"/>
        <v>#N/A</v>
      </c>
      <c r="BL105" s="8" t="e">
        <f t="shared" si="223"/>
        <v>#N/A</v>
      </c>
      <c r="BM105" s="8" t="e">
        <f t="shared" si="224"/>
        <v>#N/A</v>
      </c>
      <c r="BN105" s="8" t="e">
        <f t="shared" si="225"/>
        <v>#N/A</v>
      </c>
    </row>
    <row r="106" spans="1:66" x14ac:dyDescent="0.25">
      <c r="A106" t="s">
        <v>287</v>
      </c>
      <c r="B106" t="s">
        <v>362</v>
      </c>
      <c r="C106" t="s">
        <v>353</v>
      </c>
      <c r="D106" s="7" t="s">
        <v>521</v>
      </c>
      <c r="E106">
        <f>VLOOKUP(A106,home!$A$2:$E$405,3,FALSE)</f>
        <v>1.1707000000000001</v>
      </c>
      <c r="F106">
        <f>VLOOKUP(B106,home!$B$2:$E$405,3,FALSE)</f>
        <v>0.80459999999999998</v>
      </c>
      <c r="G106">
        <f>VLOOKUP(C106,away!$B$2:$E$405,4,FALSE)</f>
        <v>1.0576000000000001</v>
      </c>
      <c r="H106">
        <f>VLOOKUP(A106,away!$A$2:$E$405,3,FALSE)</f>
        <v>0.82930000000000004</v>
      </c>
      <c r="I106">
        <f>VLOOKUP(C106,away!$B$2:$E$405,3,FALSE)</f>
        <v>0.86129999999999995</v>
      </c>
      <c r="J106">
        <f>VLOOKUP(B106,home!$B$2:$E$405,4,FALSE)</f>
        <v>1.3124</v>
      </c>
      <c r="K106" s="3">
        <f t="shared" si="170"/>
        <v>0.9962012646720001</v>
      </c>
      <c r="L106" s="3">
        <f t="shared" si="171"/>
        <v>0.93741594051600008</v>
      </c>
      <c r="M106" s="5">
        <f t="shared" si="172"/>
        <v>0.14462411609523892</v>
      </c>
      <c r="N106" s="5">
        <f t="shared" si="173"/>
        <v>0.14407472735614718</v>
      </c>
      <c r="O106" s="5">
        <f t="shared" si="174"/>
        <v>0.1355729518107136</v>
      </c>
      <c r="P106" s="5">
        <f t="shared" si="175"/>
        <v>0.135057946049149</v>
      </c>
      <c r="Q106" s="5">
        <f t="shared" si="176"/>
        <v>7.1763712799733703E-2</v>
      </c>
      <c r="R106" s="5">
        <f t="shared" si="177"/>
        <v>6.3544123065085209E-2</v>
      </c>
      <c r="S106" s="5">
        <f t="shared" si="178"/>
        <v>3.1531132710610428E-2</v>
      </c>
      <c r="T106" s="5">
        <f t="shared" si="179"/>
        <v>6.7272448329082482E-2</v>
      </c>
      <c r="U106" s="5">
        <f t="shared" si="180"/>
        <v>6.3302735759911077E-2</v>
      </c>
      <c r="V106" s="5">
        <f t="shared" si="181"/>
        <v>3.2717226908822077E-3</v>
      </c>
      <c r="W106" s="5">
        <f t="shared" si="182"/>
        <v>2.3830367149550977E-2</v>
      </c>
      <c r="X106" s="5">
        <f t="shared" si="183"/>
        <v>2.2338966034337923E-2</v>
      </c>
      <c r="Y106" s="5">
        <f t="shared" si="184"/>
        <v>1.047045142761693E-2</v>
      </c>
      <c r="Z106" s="5">
        <f t="shared" si="185"/>
        <v>1.9855757962440438E-2</v>
      </c>
      <c r="AA106" s="5">
        <f t="shared" si="186"/>
        <v>1.9780331193204298E-2</v>
      </c>
      <c r="AB106" s="5">
        <f t="shared" si="187"/>
        <v>9.8525954751505669E-3</v>
      </c>
      <c r="AC106" s="5">
        <f t="shared" si="188"/>
        <v>1.9095715094204999E-4</v>
      </c>
      <c r="AD106" s="5">
        <f t="shared" si="189"/>
        <v>5.934960472995192E-3</v>
      </c>
      <c r="AE106" s="5">
        <f t="shared" si="190"/>
        <v>5.5635265537180723E-3</v>
      </c>
      <c r="AF106" s="5">
        <f t="shared" si="191"/>
        <v>2.6076692384696832E-3</v>
      </c>
      <c r="AG106" s="5">
        <f t="shared" si="192"/>
        <v>8.1482357057823353E-4</v>
      </c>
      <c r="AH106" s="5">
        <f t="shared" si="193"/>
        <v>4.6532760062547897E-3</v>
      </c>
      <c r="AI106" s="5">
        <f t="shared" si="194"/>
        <v>4.6355994422988944E-3</v>
      </c>
      <c r="AJ106" s="5">
        <f t="shared" si="195"/>
        <v>2.3089950134654882E-3</v>
      </c>
      <c r="AK106" s="5">
        <f t="shared" si="196"/>
        <v>7.6674125084522061E-4</v>
      </c>
      <c r="AL106" s="5">
        <f t="shared" si="197"/>
        <v>7.1330511911711879E-6</v>
      </c>
      <c r="AM106" s="5">
        <f t="shared" si="198"/>
        <v>1.1824830257952286E-3</v>
      </c>
      <c r="AN106" s="5">
        <f t="shared" si="199"/>
        <v>1.1084784377700398E-3</v>
      </c>
      <c r="AO106" s="5">
        <f t="shared" si="200"/>
        <v>5.195526786419541E-4</v>
      </c>
      <c r="AP106" s="5">
        <f t="shared" si="201"/>
        <v>1.6234565429891823E-4</v>
      </c>
      <c r="AQ106" s="5">
        <f t="shared" si="202"/>
        <v>3.8046351053326451E-5</v>
      </c>
      <c r="AR106" s="5">
        <f t="shared" si="203"/>
        <v>8.7241102077677442E-4</v>
      </c>
      <c r="AS106" s="5">
        <f t="shared" si="204"/>
        <v>8.690969622116131E-4</v>
      </c>
      <c r="AT106" s="5">
        <f t="shared" si="205"/>
        <v>4.3289774643890121E-4</v>
      </c>
      <c r="AU106" s="5">
        <f t="shared" si="206"/>
        <v>1.4375109415869743E-4</v>
      </c>
      <c r="AV106" s="5">
        <f t="shared" si="207"/>
        <v>3.5801255449719535E-5</v>
      </c>
      <c r="AW106" s="5">
        <f t="shared" si="208"/>
        <v>1.8503430919820655E-7</v>
      </c>
      <c r="AX106" s="5">
        <f t="shared" si="209"/>
        <v>1.9633184762506324E-4</v>
      </c>
      <c r="AY106" s="5">
        <f t="shared" si="210"/>
        <v>1.8404460359469269E-4</v>
      </c>
      <c r="AZ106" s="5">
        <f t="shared" si="211"/>
        <v>8.6263172587806606E-5</v>
      </c>
      <c r="BA106" s="5">
        <f t="shared" si="212"/>
        <v>2.6954824354430929E-5</v>
      </c>
      <c r="BB106" s="5">
        <f t="shared" si="213"/>
        <v>6.3169705059131124E-6</v>
      </c>
      <c r="BC106" s="5">
        <f t="shared" si="214"/>
        <v>1.1843257696024751E-6</v>
      </c>
      <c r="BD106" s="5">
        <f t="shared" si="215"/>
        <v>1.3630199959299721E-4</v>
      </c>
      <c r="BE106" s="5">
        <f t="shared" si="216"/>
        <v>1.3578422437186623E-4</v>
      </c>
      <c r="BF106" s="5">
        <f t="shared" si="217"/>
        <v>6.7634208020879883E-5</v>
      </c>
      <c r="BG106" s="5">
        <f t="shared" si="218"/>
        <v>2.2459094521829894E-5</v>
      </c>
      <c r="BH106" s="5">
        <f t="shared" si="219"/>
        <v>5.5934445915087316E-6</v>
      </c>
      <c r="BI106" s="5">
        <f t="shared" si="220"/>
        <v>1.1144393151867518E-6</v>
      </c>
      <c r="BJ106" s="8">
        <f t="shared" si="221"/>
        <v>0.35818365482422732</v>
      </c>
      <c r="BK106" s="8">
        <f t="shared" si="222"/>
        <v>0.31486705235160845</v>
      </c>
      <c r="BL106" s="8">
        <f t="shared" si="223"/>
        <v>0.30714019450637908</v>
      </c>
      <c r="BM106" s="8">
        <f t="shared" si="224"/>
        <v>0.30522522289930215</v>
      </c>
      <c r="BN106" s="8">
        <f t="shared" si="225"/>
        <v>0.69463757717606756</v>
      </c>
    </row>
    <row r="107" spans="1:66" x14ac:dyDescent="0.25">
      <c r="A107" t="s">
        <v>34</v>
      </c>
      <c r="B107" t="s">
        <v>209</v>
      </c>
      <c r="C107" t="s">
        <v>208</v>
      </c>
      <c r="D107" s="7" t="s">
        <v>521</v>
      </c>
      <c r="E107">
        <f>VLOOKUP(A107,home!$A$2:$E$405,3,FALSE)</f>
        <v>1.6539999999999999</v>
      </c>
      <c r="F107">
        <f>VLOOKUP(B107,home!$B$2:$E$405,3,FALSE)</f>
        <v>1.1736</v>
      </c>
      <c r="G107">
        <f>VLOOKUP(C107,away!$B$2:$E$405,4,FALSE)</f>
        <v>0.94469999999999998</v>
      </c>
      <c r="H107">
        <f>VLOOKUP(A107,away!$A$2:$E$405,3,FALSE)</f>
        <v>1.3683000000000001</v>
      </c>
      <c r="I107">
        <f>VLOOKUP(C107,away!$B$2:$E$405,3,FALSE)</f>
        <v>0.68520000000000003</v>
      </c>
      <c r="J107">
        <f>VLOOKUP(B107,home!$B$2:$E$405,4,FALSE)</f>
        <v>0.51590000000000003</v>
      </c>
      <c r="K107" s="3">
        <f t="shared" si="170"/>
        <v>1.8337896676799998</v>
      </c>
      <c r="L107" s="3">
        <f t="shared" si="171"/>
        <v>0.48368677064400006</v>
      </c>
      <c r="M107" s="5">
        <f t="shared" si="172"/>
        <v>9.8521898243106462E-2</v>
      </c>
      <c r="N107" s="5">
        <f t="shared" si="173"/>
        <v>0.18066843903842894</v>
      </c>
      <c r="O107" s="5">
        <f t="shared" si="174"/>
        <v>4.7653738798924962E-2</v>
      </c>
      <c r="P107" s="5">
        <f t="shared" si="175"/>
        <v>8.7386933835790104E-2</v>
      </c>
      <c r="Q107" s="5">
        <f t="shared" si="176"/>
        <v>0.16565395839227248</v>
      </c>
      <c r="R107" s="5">
        <f t="shared" si="177"/>
        <v>1.1524741514382351E-2</v>
      </c>
      <c r="S107" s="5">
        <f t="shared" si="178"/>
        <v>1.9377611326513083E-2</v>
      </c>
      <c r="T107" s="5">
        <f t="shared" si="179"/>
        <v>8.0124628179153848E-2</v>
      </c>
      <c r="U107" s="5">
        <f t="shared" si="180"/>
        <v>2.1133951911757109E-2</v>
      </c>
      <c r="V107" s="5">
        <f t="shared" si="181"/>
        <v>1.9097277628204162E-3</v>
      </c>
      <c r="W107" s="5">
        <f t="shared" si="182"/>
        <v>0.1012581724366806</v>
      </c>
      <c r="X107" s="5">
        <f t="shared" si="183"/>
        <v>4.8977238427211349E-2</v>
      </c>
      <c r="Y107" s="5">
        <f t="shared" si="184"/>
        <v>1.1844821144959541E-2</v>
      </c>
      <c r="Z107" s="5">
        <f t="shared" si="185"/>
        <v>1.8581216685328143E-3</v>
      </c>
      <c r="AA107" s="5">
        <f t="shared" si="186"/>
        <v>3.4074043170477962E-3</v>
      </c>
      <c r="AB107" s="5">
        <f t="shared" si="187"/>
        <v>3.1242314151052378E-3</v>
      </c>
      <c r="AC107" s="5">
        <f t="shared" si="188"/>
        <v>1.0586812210657196E-4</v>
      </c>
      <c r="AD107" s="5">
        <f t="shared" si="189"/>
        <v>4.6421547595636201E-2</v>
      </c>
      <c r="AE107" s="5">
        <f t="shared" si="190"/>
        <v>2.2453488444830024E-2</v>
      </c>
      <c r="AF107" s="5">
        <f t="shared" si="191"/>
        <v>5.4302276577861018E-3</v>
      </c>
      <c r="AG107" s="5">
        <f t="shared" si="192"/>
        <v>8.7550975988543085E-4</v>
      </c>
      <c r="AH107" s="5">
        <f t="shared" si="193"/>
        <v>2.2468721732906948E-4</v>
      </c>
      <c r="AI107" s="5">
        <f t="shared" si="194"/>
        <v>4.1202909759781818E-4</v>
      </c>
      <c r="AJ107" s="5">
        <f t="shared" si="195"/>
        <v>3.7778735097919664E-4</v>
      </c>
      <c r="AK107" s="5">
        <f t="shared" si="196"/>
        <v>2.3092751360194943E-4</v>
      </c>
      <c r="AL107" s="5">
        <f t="shared" si="197"/>
        <v>3.7561154410638548E-6</v>
      </c>
      <c r="AM107" s="5">
        <f t="shared" si="198"/>
        <v>1.7025470867718596E-2</v>
      </c>
      <c r="AN107" s="5">
        <f t="shared" si="199"/>
        <v>8.2349950227003105E-3</v>
      </c>
      <c r="AO107" s="5">
        <f t="shared" si="200"/>
        <v>1.9915790743996633E-3</v>
      </c>
      <c r="AP107" s="5">
        <f t="shared" si="201"/>
        <v>3.2110015032618E-4</v>
      </c>
      <c r="AQ107" s="5">
        <f t="shared" si="202"/>
        <v>3.8827973691143236E-5</v>
      </c>
      <c r="AR107" s="5">
        <f t="shared" si="203"/>
        <v>2.1735646910976852E-5</v>
      </c>
      <c r="AS107" s="5">
        <f t="shared" si="204"/>
        <v>3.9858604725690052E-5</v>
      </c>
      <c r="AT107" s="5">
        <f t="shared" si="205"/>
        <v>3.6546148757055819E-5</v>
      </c>
      <c r="AU107" s="5">
        <f t="shared" si="206"/>
        <v>2.2339316661395074E-5</v>
      </c>
      <c r="AV107" s="5">
        <f t="shared" si="207"/>
        <v>1.0241402019174497E-5</v>
      </c>
      <c r="AW107" s="5">
        <f t="shared" si="208"/>
        <v>9.2544403658560656E-8</v>
      </c>
      <c r="AX107" s="5">
        <f t="shared" si="209"/>
        <v>5.2035220941015333E-3</v>
      </c>
      <c r="AY107" s="5">
        <f t="shared" si="210"/>
        <v>2.5168747976706757E-3</v>
      </c>
      <c r="AZ107" s="5">
        <f t="shared" si="211"/>
        <v>6.0868952150030001E-4</v>
      </c>
      <c r="BA107" s="5">
        <f t="shared" si="212"/>
        <v>9.8138356326440604E-5</v>
      </c>
      <c r="BB107" s="5">
        <f t="shared" si="213"/>
        <v>1.1867056161961554E-5</v>
      </c>
      <c r="BC107" s="5">
        <f t="shared" si="214"/>
        <v>1.1479876144060337E-6</v>
      </c>
      <c r="BD107" s="5">
        <f t="shared" si="215"/>
        <v>1.7522074770381047E-6</v>
      </c>
      <c r="BE107" s="5">
        <f t="shared" si="216"/>
        <v>3.2131799670241166E-6</v>
      </c>
      <c r="BF107" s="5">
        <f t="shared" si="217"/>
        <v>2.9461481119625943E-6</v>
      </c>
      <c r="BG107" s="5">
        <f t="shared" si="218"/>
        <v>1.8008719890573144E-6</v>
      </c>
      <c r="BH107" s="5">
        <f t="shared" si="219"/>
        <v>8.2560511158690891E-7</v>
      </c>
      <c r="BI107" s="5">
        <f t="shared" si="220"/>
        <v>3.027972246423733E-7</v>
      </c>
      <c r="BJ107" s="8">
        <f t="shared" si="221"/>
        <v>0.69976024397905567</v>
      </c>
      <c r="BK107" s="8">
        <f t="shared" si="222"/>
        <v>0.20982267020344841</v>
      </c>
      <c r="BL107" s="8">
        <f t="shared" si="223"/>
        <v>8.8231061065681099E-2</v>
      </c>
      <c r="BM107" s="8">
        <f t="shared" si="224"/>
        <v>0.40574560484054567</v>
      </c>
      <c r="BN107" s="8">
        <f t="shared" si="225"/>
        <v>0.59140970982290531</v>
      </c>
    </row>
    <row r="108" spans="1:66" x14ac:dyDescent="0.25">
      <c r="A108" t="s">
        <v>10</v>
      </c>
      <c r="B108" t="s">
        <v>494</v>
      </c>
      <c r="C108" t="s">
        <v>41</v>
      </c>
      <c r="D108" s="7" t="s">
        <v>522</v>
      </c>
      <c r="E108">
        <f>VLOOKUP(A108,home!$A$2:$E$405,3,FALSE)</f>
        <v>1.6503000000000001</v>
      </c>
      <c r="F108" t="e">
        <f>VLOOKUP(B108,home!$B$2:$E$405,3,FALSE)</f>
        <v>#N/A</v>
      </c>
      <c r="G108">
        <f>VLOOKUP(C108,away!$B$2:$E$405,4,FALSE)</f>
        <v>1.2831999999999999</v>
      </c>
      <c r="H108">
        <f>VLOOKUP(A108,away!$A$2:$E$405,3,FALSE)</f>
        <v>1.3855999999999999</v>
      </c>
      <c r="I108">
        <f>VLOOKUP(C108,away!$B$2:$E$405,3,FALSE)</f>
        <v>0.84909999999999997</v>
      </c>
      <c r="J108" t="e">
        <f>VLOOKUP(B108,home!$B$2:$E$405,4,FALSE)</f>
        <v>#N/A</v>
      </c>
      <c r="K108" s="3" t="e">
        <f t="shared" si="170"/>
        <v>#N/A</v>
      </c>
      <c r="L108" s="3" t="e">
        <f t="shared" si="171"/>
        <v>#N/A</v>
      </c>
      <c r="M108" s="5" t="e">
        <f t="shared" si="172"/>
        <v>#N/A</v>
      </c>
      <c r="N108" s="5" t="e">
        <f t="shared" si="173"/>
        <v>#N/A</v>
      </c>
      <c r="O108" s="5" t="e">
        <f t="shared" si="174"/>
        <v>#N/A</v>
      </c>
      <c r="P108" s="5" t="e">
        <f t="shared" si="175"/>
        <v>#N/A</v>
      </c>
      <c r="Q108" s="5" t="e">
        <f t="shared" si="176"/>
        <v>#N/A</v>
      </c>
      <c r="R108" s="5" t="e">
        <f t="shared" si="177"/>
        <v>#N/A</v>
      </c>
      <c r="S108" s="5" t="e">
        <f t="shared" si="178"/>
        <v>#N/A</v>
      </c>
      <c r="T108" s="5" t="e">
        <f t="shared" si="179"/>
        <v>#N/A</v>
      </c>
      <c r="U108" s="5" t="e">
        <f t="shared" si="180"/>
        <v>#N/A</v>
      </c>
      <c r="V108" s="5" t="e">
        <f t="shared" si="181"/>
        <v>#N/A</v>
      </c>
      <c r="W108" s="5" t="e">
        <f t="shared" si="182"/>
        <v>#N/A</v>
      </c>
      <c r="X108" s="5" t="e">
        <f t="shared" si="183"/>
        <v>#N/A</v>
      </c>
      <c r="Y108" s="5" t="e">
        <f t="shared" si="184"/>
        <v>#N/A</v>
      </c>
      <c r="Z108" s="5" t="e">
        <f t="shared" si="185"/>
        <v>#N/A</v>
      </c>
      <c r="AA108" s="5" t="e">
        <f t="shared" si="186"/>
        <v>#N/A</v>
      </c>
      <c r="AB108" s="5" t="e">
        <f t="shared" si="187"/>
        <v>#N/A</v>
      </c>
      <c r="AC108" s="5" t="e">
        <f t="shared" si="188"/>
        <v>#N/A</v>
      </c>
      <c r="AD108" s="5" t="e">
        <f t="shared" si="189"/>
        <v>#N/A</v>
      </c>
      <c r="AE108" s="5" t="e">
        <f t="shared" si="190"/>
        <v>#N/A</v>
      </c>
      <c r="AF108" s="5" t="e">
        <f t="shared" si="191"/>
        <v>#N/A</v>
      </c>
      <c r="AG108" s="5" t="e">
        <f t="shared" si="192"/>
        <v>#N/A</v>
      </c>
      <c r="AH108" s="5" t="e">
        <f t="shared" si="193"/>
        <v>#N/A</v>
      </c>
      <c r="AI108" s="5" t="e">
        <f t="shared" si="194"/>
        <v>#N/A</v>
      </c>
      <c r="AJ108" s="5" t="e">
        <f t="shared" si="195"/>
        <v>#N/A</v>
      </c>
      <c r="AK108" s="5" t="e">
        <f t="shared" si="196"/>
        <v>#N/A</v>
      </c>
      <c r="AL108" s="5" t="e">
        <f t="shared" si="197"/>
        <v>#N/A</v>
      </c>
      <c r="AM108" s="5" t="e">
        <f t="shared" si="198"/>
        <v>#N/A</v>
      </c>
      <c r="AN108" s="5" t="e">
        <f t="shared" si="199"/>
        <v>#N/A</v>
      </c>
      <c r="AO108" s="5" t="e">
        <f t="shared" si="200"/>
        <v>#N/A</v>
      </c>
      <c r="AP108" s="5" t="e">
        <f t="shared" si="201"/>
        <v>#N/A</v>
      </c>
      <c r="AQ108" s="5" t="e">
        <f t="shared" si="202"/>
        <v>#N/A</v>
      </c>
      <c r="AR108" s="5" t="e">
        <f t="shared" si="203"/>
        <v>#N/A</v>
      </c>
      <c r="AS108" s="5" t="e">
        <f t="shared" si="204"/>
        <v>#N/A</v>
      </c>
      <c r="AT108" s="5" t="e">
        <f t="shared" si="205"/>
        <v>#N/A</v>
      </c>
      <c r="AU108" s="5" t="e">
        <f t="shared" si="206"/>
        <v>#N/A</v>
      </c>
      <c r="AV108" s="5" t="e">
        <f t="shared" si="207"/>
        <v>#N/A</v>
      </c>
      <c r="AW108" s="5" t="e">
        <f t="shared" si="208"/>
        <v>#N/A</v>
      </c>
      <c r="AX108" s="5" t="e">
        <f t="shared" si="209"/>
        <v>#N/A</v>
      </c>
      <c r="AY108" s="5" t="e">
        <f t="shared" si="210"/>
        <v>#N/A</v>
      </c>
      <c r="AZ108" s="5" t="e">
        <f t="shared" si="211"/>
        <v>#N/A</v>
      </c>
      <c r="BA108" s="5" t="e">
        <f t="shared" si="212"/>
        <v>#N/A</v>
      </c>
      <c r="BB108" s="5" t="e">
        <f t="shared" si="213"/>
        <v>#N/A</v>
      </c>
      <c r="BC108" s="5" t="e">
        <f t="shared" si="214"/>
        <v>#N/A</v>
      </c>
      <c r="BD108" s="5" t="e">
        <f t="shared" si="215"/>
        <v>#N/A</v>
      </c>
      <c r="BE108" s="5" t="e">
        <f t="shared" si="216"/>
        <v>#N/A</v>
      </c>
      <c r="BF108" s="5" t="e">
        <f t="shared" si="217"/>
        <v>#N/A</v>
      </c>
      <c r="BG108" s="5" t="e">
        <f t="shared" si="218"/>
        <v>#N/A</v>
      </c>
      <c r="BH108" s="5" t="e">
        <f t="shared" si="219"/>
        <v>#N/A</v>
      </c>
      <c r="BI108" s="5" t="e">
        <f t="shared" si="220"/>
        <v>#N/A</v>
      </c>
      <c r="BJ108" s="8" t="e">
        <f t="shared" si="221"/>
        <v>#N/A</v>
      </c>
      <c r="BK108" s="8" t="e">
        <f t="shared" si="222"/>
        <v>#N/A</v>
      </c>
      <c r="BL108" s="8" t="e">
        <f t="shared" si="223"/>
        <v>#N/A</v>
      </c>
      <c r="BM108" s="8" t="e">
        <f t="shared" si="224"/>
        <v>#N/A</v>
      </c>
      <c r="BN108" s="8" t="e">
        <f t="shared" si="225"/>
        <v>#N/A</v>
      </c>
    </row>
    <row r="109" spans="1:66" x14ac:dyDescent="0.25">
      <c r="A109" t="s">
        <v>10</v>
      </c>
      <c r="B109" t="s">
        <v>429</v>
      </c>
      <c r="C109" t="s">
        <v>216</v>
      </c>
      <c r="D109" s="7" t="s">
        <v>522</v>
      </c>
      <c r="E109">
        <f>VLOOKUP(A109,home!$A$2:$E$405,3,FALSE)</f>
        <v>1.6503000000000001</v>
      </c>
      <c r="F109">
        <f>VLOOKUP(B109,home!$B$2:$E$405,3,FALSE)</f>
        <v>1.1762999999999999</v>
      </c>
      <c r="G109">
        <f>VLOOKUP(C109,away!$B$2:$E$405,4,FALSE)</f>
        <v>0.85550000000000004</v>
      </c>
      <c r="H109">
        <f>VLOOKUP(A109,away!$A$2:$E$405,3,FALSE)</f>
        <v>1.3855999999999999</v>
      </c>
      <c r="I109">
        <f>VLOOKUP(C109,away!$B$2:$E$405,3,FALSE)</f>
        <v>1.1462000000000001</v>
      </c>
      <c r="J109">
        <f>VLOOKUP(B109,home!$B$2:$E$405,4,FALSE)</f>
        <v>0.67930000000000001</v>
      </c>
      <c r="K109" s="3">
        <f t="shared" si="170"/>
        <v>1.660737569895</v>
      </c>
      <c r="L109" s="3">
        <f t="shared" si="171"/>
        <v>1.0788470872960001</v>
      </c>
      <c r="M109" s="5">
        <f t="shared" si="172"/>
        <v>6.4597171292700303E-2</v>
      </c>
      <c r="N109" s="5">
        <f t="shared" si="173"/>
        <v>0.10727894927473014</v>
      </c>
      <c r="O109" s="5">
        <f t="shared" si="174"/>
        <v>6.9690470096690507E-2</v>
      </c>
      <c r="P109" s="5">
        <f t="shared" si="175"/>
        <v>0.11573758195321794</v>
      </c>
      <c r="Q109" s="5">
        <f t="shared" si="176"/>
        <v>8.9081090759702178E-2</v>
      </c>
      <c r="R109" s="5">
        <f t="shared" si="177"/>
        <v>3.759268033805177E-2</v>
      </c>
      <c r="S109" s="5">
        <f t="shared" si="178"/>
        <v>5.1841232395773443E-2</v>
      </c>
      <c r="T109" s="5">
        <f t="shared" si="179"/>
        <v>9.6104875299255321E-2</v>
      </c>
      <c r="U109" s="5">
        <f t="shared" si="180"/>
        <v>6.2431576590455638E-2</v>
      </c>
      <c r="V109" s="5">
        <f t="shared" si="181"/>
        <v>1.0320333026787004E-2</v>
      </c>
      <c r="W109" s="5">
        <f t="shared" si="182"/>
        <v>4.9313438063954579E-2</v>
      </c>
      <c r="X109" s="5">
        <f t="shared" si="183"/>
        <v>5.32016590198491E-2</v>
      </c>
      <c r="Y109" s="5">
        <f t="shared" si="184"/>
        <v>2.8698227436439582E-2</v>
      </c>
      <c r="Z109" s="5">
        <f t="shared" si="185"/>
        <v>1.3518917895452261E-2</v>
      </c>
      <c r="AA109" s="5">
        <f t="shared" si="186"/>
        <v>2.245137485330341E-2</v>
      </c>
      <c r="AB109" s="5">
        <f t="shared" si="187"/>
        <v>1.8642920857338416E-2</v>
      </c>
      <c r="AC109" s="5">
        <f t="shared" si="188"/>
        <v>1.1556721114574951E-3</v>
      </c>
      <c r="AD109" s="5">
        <f t="shared" si="189"/>
        <v>2.0474169823374893E-2</v>
      </c>
      <c r="AE109" s="5">
        <f t="shared" si="190"/>
        <v>2.2088498478751665E-2</v>
      </c>
      <c r="AF109" s="5">
        <f t="shared" si="191"/>
        <v>1.191505612327168E-2</v>
      </c>
      <c r="AG109" s="5">
        <f t="shared" si="192"/>
        <v>4.2848411978533424E-3</v>
      </c>
      <c r="AH109" s="5">
        <f t="shared" si="193"/>
        <v>3.6462112987256092E-3</v>
      </c>
      <c r="AI109" s="5">
        <f t="shared" si="194"/>
        <v>6.055400091569259E-3</v>
      </c>
      <c r="AJ109" s="5">
        <f t="shared" si="195"/>
        <v>5.0282152164073477E-3</v>
      </c>
      <c r="AK109" s="5">
        <f t="shared" si="196"/>
        <v>2.7835153064684668E-3</v>
      </c>
      <c r="AL109" s="5">
        <f t="shared" si="197"/>
        <v>8.2823871717104008E-5</v>
      </c>
      <c r="AM109" s="5">
        <f t="shared" si="198"/>
        <v>6.800444607617819E-3</v>
      </c>
      <c r="AN109" s="5">
        <f t="shared" si="199"/>
        <v>7.3366398572462738E-3</v>
      </c>
      <c r="AO109" s="5">
        <f t="shared" si="200"/>
        <v>3.9575562702649416E-3</v>
      </c>
      <c r="AP109" s="5">
        <f t="shared" si="201"/>
        <v>1.4231993516617854E-3</v>
      </c>
      <c r="AQ109" s="5">
        <f t="shared" si="202"/>
        <v>3.8385361879546807E-4</v>
      </c>
      <c r="AR109" s="5">
        <f t="shared" si="203"/>
        <v>7.8674088785917807E-4</v>
      </c>
      <c r="AS109" s="5">
        <f t="shared" si="204"/>
        <v>1.3065701502402859E-3</v>
      </c>
      <c r="AT109" s="5">
        <f t="shared" si="205"/>
        <v>1.0849350681036991E-3</v>
      </c>
      <c r="AU109" s="5">
        <f t="shared" si="206"/>
        <v>6.0059747616546786E-4</v>
      </c>
      <c r="AV109" s="5">
        <f t="shared" si="207"/>
        <v>2.4935869826302751E-4</v>
      </c>
      <c r="AW109" s="5">
        <f t="shared" si="208"/>
        <v>4.1220564171912275E-6</v>
      </c>
      <c r="AX109" s="5">
        <f t="shared" si="209"/>
        <v>1.8822923086434639E-3</v>
      </c>
      <c r="AY109" s="5">
        <f t="shared" si="210"/>
        <v>2.0307055746196646E-3</v>
      </c>
      <c r="AZ109" s="5">
        <f t="shared" si="211"/>
        <v>1.0954103971670876E-3</v>
      </c>
      <c r="BA109" s="5">
        <f t="shared" si="212"/>
        <v>3.9392677212582249E-4</v>
      </c>
      <c r="BB109" s="5">
        <f t="shared" si="213"/>
        <v>1.0624668767896465E-4</v>
      </c>
      <c r="BC109" s="5">
        <f t="shared" si="214"/>
        <v>2.2924785907459773E-5</v>
      </c>
      <c r="BD109" s="5">
        <f t="shared" si="215"/>
        <v>1.4146218588725719E-4</v>
      </c>
      <c r="BE109" s="5">
        <f t="shared" si="216"/>
        <v>2.3493156682243823E-4</v>
      </c>
      <c r="BF109" s="5">
        <f t="shared" si="217"/>
        <v>1.950798396881605E-4</v>
      </c>
      <c r="BG109" s="5">
        <f t="shared" si="218"/>
        <v>1.0799213963307396E-4</v>
      </c>
      <c r="BH109" s="5">
        <f t="shared" si="219"/>
        <v>4.4836650885498218E-5</v>
      </c>
      <c r="BI109" s="5">
        <f t="shared" si="220"/>
        <v>1.4892382126762533E-5</v>
      </c>
      <c r="BJ109" s="8">
        <f t="shared" si="221"/>
        <v>0.50787400570891117</v>
      </c>
      <c r="BK109" s="8">
        <f t="shared" si="222"/>
        <v>0.24576552022627293</v>
      </c>
      <c r="BL109" s="8">
        <f t="shared" si="223"/>
        <v>0.23308976169468534</v>
      </c>
      <c r="BM109" s="8">
        <f t="shared" si="224"/>
        <v>0.51424367829202633</v>
      </c>
      <c r="BN109" s="8">
        <f t="shared" si="225"/>
        <v>0.48397794371509284</v>
      </c>
    </row>
    <row r="110" spans="1:66" x14ac:dyDescent="0.25">
      <c r="A110" t="s">
        <v>59</v>
      </c>
      <c r="B110" t="s">
        <v>273</v>
      </c>
      <c r="C110" t="s">
        <v>83</v>
      </c>
      <c r="D110" s="7" t="s">
        <v>522</v>
      </c>
      <c r="E110">
        <f>VLOOKUP(A110,home!$A$2:$E$405,3,FALSE)</f>
        <v>1.6243000000000001</v>
      </c>
      <c r="F110">
        <f>VLOOKUP(B110,home!$B$2:$E$405,3,FALSE)</f>
        <v>1.6416999999999999</v>
      </c>
      <c r="G110">
        <f>VLOOKUP(C110,away!$B$2:$E$405,4,FALSE)</f>
        <v>1.4706999999999999</v>
      </c>
      <c r="H110">
        <f>VLOOKUP(A110,away!$A$2:$E$405,3,FALSE)</f>
        <v>1.2161999999999999</v>
      </c>
      <c r="I110">
        <f>VLOOKUP(C110,away!$B$2:$E$405,3,FALSE)</f>
        <v>0.45679999999999998</v>
      </c>
      <c r="J110">
        <f>VLOOKUP(B110,home!$B$2:$E$405,4,FALSE)</f>
        <v>1.1419999999999999</v>
      </c>
      <c r="K110" s="3">
        <f t="shared" si="170"/>
        <v>3.9217881950170002</v>
      </c>
      <c r="L110" s="3">
        <f t="shared" si="171"/>
        <v>0.6344497027199999</v>
      </c>
      <c r="M110" s="5">
        <f t="shared" si="172"/>
        <v>1.0501492408908533E-2</v>
      </c>
      <c r="N110" s="5">
        <f t="shared" si="173"/>
        <v>4.1184628959318133E-2</v>
      </c>
      <c r="O110" s="5">
        <f t="shared" si="174"/>
        <v>6.662668736948354E-3</v>
      </c>
      <c r="P110" s="5">
        <f t="shared" si="175"/>
        <v>2.6129575599872886E-2</v>
      </c>
      <c r="Q110" s="5">
        <f t="shared" si="176"/>
        <v>8.0758695834404565E-2</v>
      </c>
      <c r="R110" s="5">
        <f t="shared" si="177"/>
        <v>2.1135640997393601E-3</v>
      </c>
      <c r="S110" s="5">
        <f t="shared" si="178"/>
        <v>1.6253754572309265E-2</v>
      </c>
      <c r="T110" s="5">
        <f t="shared" si="179"/>
        <v>5.1237330564192871E-2</v>
      </c>
      <c r="U110" s="5">
        <f t="shared" si="180"/>
        <v>8.2889507357695562E-3</v>
      </c>
      <c r="V110" s="5">
        <f t="shared" si="181"/>
        <v>4.4935804501955428E-3</v>
      </c>
      <c r="W110" s="5">
        <f t="shared" si="182"/>
        <v>0.10557283332277882</v>
      </c>
      <c r="X110" s="5">
        <f t="shared" si="183"/>
        <v>6.6980652716945116E-2</v>
      </c>
      <c r="Y110" s="5">
        <f t="shared" si="184"/>
        <v>2.124792760212869E-2</v>
      </c>
      <c r="Z110" s="5">
        <f t="shared" si="185"/>
        <v>4.4698337158643374E-4</v>
      </c>
      <c r="AA110" s="5">
        <f t="shared" si="186"/>
        <v>1.7529741100565733E-3</v>
      </c>
      <c r="AB110" s="5">
        <f t="shared" si="187"/>
        <v>3.4373965854951507E-3</v>
      </c>
      <c r="AC110" s="5">
        <f t="shared" si="188"/>
        <v>6.9880156978860972E-4</v>
      </c>
      <c r="AD110" s="5">
        <f t="shared" si="189"/>
        <v>0.10350857285994282</v>
      </c>
      <c r="AE110" s="5">
        <f t="shared" si="190"/>
        <v>6.5670983279962167E-2</v>
      </c>
      <c r="AF110" s="5">
        <f t="shared" si="191"/>
        <v>2.0832467909651039E-2</v>
      </c>
      <c r="AG110" s="5">
        <f t="shared" si="192"/>
        <v>4.4057176907340134E-3</v>
      </c>
      <c r="AH110" s="5">
        <f t="shared" si="193"/>
        <v>7.0897116805949023E-5</v>
      </c>
      <c r="AI110" s="5">
        <f t="shared" si="194"/>
        <v>2.7804347575031231E-4</v>
      </c>
      <c r="AJ110" s="5">
        <f t="shared" si="195"/>
        <v>5.4521381044953519E-4</v>
      </c>
      <c r="AK110" s="5">
        <f t="shared" si="196"/>
        <v>7.1273769519374129E-4</v>
      </c>
      <c r="AL110" s="5">
        <f t="shared" si="197"/>
        <v>6.9549689648346278E-5</v>
      </c>
      <c r="AM110" s="5">
        <f t="shared" si="198"/>
        <v>8.1187739825036145E-2</v>
      </c>
      <c r="AN110" s="5">
        <f t="shared" si="199"/>
        <v>5.150953739650288E-2</v>
      </c>
      <c r="AO110" s="5">
        <f t="shared" si="200"/>
        <v>1.6340105344227984E-2</v>
      </c>
      <c r="AP110" s="5">
        <f t="shared" si="201"/>
        <v>3.4556583260196422E-3</v>
      </c>
      <c r="AQ110" s="5">
        <f t="shared" si="202"/>
        <v>5.4811034941126347E-4</v>
      </c>
      <c r="AR110" s="5">
        <f t="shared" si="203"/>
        <v>8.9961309362478941E-6</v>
      </c>
      <c r="AS110" s="5">
        <f t="shared" si="204"/>
        <v>3.528092010660423E-5</v>
      </c>
      <c r="AT110" s="5">
        <f t="shared" si="205"/>
        <v>6.9182147991709195E-5</v>
      </c>
      <c r="AU110" s="5">
        <f t="shared" si="206"/>
        <v>9.0439243766601406E-5</v>
      </c>
      <c r="AV110" s="5">
        <f t="shared" si="207"/>
        <v>8.8670889642530545E-5</v>
      </c>
      <c r="AW110" s="5">
        <f t="shared" si="208"/>
        <v>4.8069989664636241E-6</v>
      </c>
      <c r="AX110" s="5">
        <f t="shared" si="209"/>
        <v>5.3066853270989742E-2</v>
      </c>
      <c r="AY110" s="5">
        <f t="shared" si="210"/>
        <v>3.3668249282065299E-2</v>
      </c>
      <c r="AZ110" s="5">
        <f t="shared" si="211"/>
        <v>1.0680405374054586E-2</v>
      </c>
      <c r="BA110" s="5">
        <f t="shared" si="212"/>
        <v>2.2587266714993409E-3</v>
      </c>
      <c r="BB110" s="5">
        <f t="shared" si="213"/>
        <v>3.5826211631462284E-4</v>
      </c>
      <c r="BC110" s="5">
        <f t="shared" si="214"/>
        <v>4.5459858638330101E-5</v>
      </c>
      <c r="BD110" s="5">
        <f t="shared" si="215"/>
        <v>9.5126543302211155E-7</v>
      </c>
      <c r="BE110" s="5">
        <f t="shared" si="216"/>
        <v>3.7306615455538523E-6</v>
      </c>
      <c r="BF110" s="5">
        <f t="shared" si="217"/>
        <v>7.3154322044784879E-6</v>
      </c>
      <c r="BG110" s="5">
        <f t="shared" si="218"/>
        <v>9.5631918869903092E-6</v>
      </c>
      <c r="BH110" s="5">
        <f t="shared" si="219"/>
        <v>9.3762032622702352E-6</v>
      </c>
      <c r="BI110" s="5">
        <f t="shared" si="220"/>
        <v>7.3542966536102572E-6</v>
      </c>
      <c r="BJ110" s="8">
        <f t="shared" si="221"/>
        <v>0.81451891855481795</v>
      </c>
      <c r="BK110" s="8">
        <f t="shared" si="222"/>
        <v>9.1815003572788489E-2</v>
      </c>
      <c r="BL110" s="8">
        <f t="shared" si="223"/>
        <v>2.4193306749638151E-2</v>
      </c>
      <c r="BM110" s="8">
        <f t="shared" si="224"/>
        <v>0.72996014432654044</v>
      </c>
      <c r="BN110" s="8">
        <f t="shared" si="225"/>
        <v>0.16735062563919184</v>
      </c>
    </row>
    <row r="111" spans="1:66" x14ac:dyDescent="0.25">
      <c r="A111" t="s">
        <v>59</v>
      </c>
      <c r="B111" t="s">
        <v>75</v>
      </c>
      <c r="C111" t="s">
        <v>64</v>
      </c>
      <c r="D111" s="7" t="s">
        <v>522</v>
      </c>
      <c r="E111">
        <f>VLOOKUP(A111,home!$A$2:$E$405,3,FALSE)</f>
        <v>1.6243000000000001</v>
      </c>
      <c r="F111">
        <f>VLOOKUP(B111,home!$B$2:$E$405,3,FALSE)</f>
        <v>0.64810000000000001</v>
      </c>
      <c r="G111">
        <f>VLOOKUP(C111,away!$B$2:$E$405,4,FALSE)</f>
        <v>0.9919</v>
      </c>
      <c r="H111">
        <f>VLOOKUP(A111,away!$A$2:$E$405,3,FALSE)</f>
        <v>1.2161999999999999</v>
      </c>
      <c r="I111">
        <f>VLOOKUP(C111,away!$B$2:$E$405,3,FALSE)</f>
        <v>0.68520000000000003</v>
      </c>
      <c r="J111">
        <f>VLOOKUP(B111,home!$B$2:$E$405,4,FALSE)</f>
        <v>1.2117</v>
      </c>
      <c r="K111" s="3">
        <f t="shared" si="170"/>
        <v>1.044181888477</v>
      </c>
      <c r="L111" s="3">
        <f t="shared" si="171"/>
        <v>1.0097583688079999</v>
      </c>
      <c r="M111" s="5">
        <f t="shared" si="172"/>
        <v>0.12822865297991951</v>
      </c>
      <c r="N111" s="5">
        <f t="shared" si="173"/>
        <v>0.13389403702543426</v>
      </c>
      <c r="O111" s="5">
        <f t="shared" si="174"/>
        <v>0.12947995546745059</v>
      </c>
      <c r="P111" s="5">
        <f t="shared" si="175"/>
        <v>0.13520062441992042</v>
      </c>
      <c r="Q111" s="5">
        <f t="shared" si="176"/>
        <v>6.9904864218513649E-2</v>
      </c>
      <c r="R111" s="5">
        <f t="shared" si="177"/>
        <v>6.537173431307268E-2</v>
      </c>
      <c r="S111" s="5">
        <f t="shared" si="178"/>
        <v>3.5637917927748342E-2</v>
      </c>
      <c r="T111" s="5">
        <f t="shared" si="179"/>
        <v>7.0587021665031044E-2</v>
      </c>
      <c r="U111" s="5">
        <f t="shared" si="180"/>
        <v>6.8259980988040925E-2</v>
      </c>
      <c r="V111" s="5">
        <f t="shared" si="181"/>
        <v>4.1750668260565841E-3</v>
      </c>
      <c r="W111" s="5">
        <f t="shared" si="182"/>
        <v>2.4331131044471953E-2</v>
      </c>
      <c r="X111" s="5">
        <f t="shared" si="183"/>
        <v>2.4568563194719679E-2</v>
      </c>
      <c r="Y111" s="5">
        <f t="shared" si="184"/>
        <v>1.2404156147728202E-2</v>
      </c>
      <c r="Z111" s="5">
        <f t="shared" si="185"/>
        <v>2.2003218602039406E-2</v>
      </c>
      <c r="AA111" s="5">
        <f t="shared" si="186"/>
        <v>2.2975362352449763E-2</v>
      </c>
      <c r="AB111" s="5">
        <f t="shared" si="187"/>
        <v>1.199522862481218E-2</v>
      </c>
      <c r="AC111" s="5">
        <f t="shared" si="188"/>
        <v>2.7512944102192058E-4</v>
      </c>
      <c r="AD111" s="5">
        <f t="shared" si="189"/>
        <v>6.3515315906995194E-3</v>
      </c>
      <c r="AE111" s="5">
        <f t="shared" si="190"/>
        <v>6.413512178457227E-3</v>
      </c>
      <c r="AF111" s="5">
        <f t="shared" si="191"/>
        <v>3.2380487978246053E-3</v>
      </c>
      <c r="AG111" s="5">
        <f t="shared" si="192"/>
        <v>1.0898822907373595E-3</v>
      </c>
      <c r="AH111" s="5">
        <f t="shared" si="193"/>
        <v>5.5544835310302873E-3</v>
      </c>
      <c r="AI111" s="5">
        <f t="shared" si="194"/>
        <v>5.7998911029456006E-3</v>
      </c>
      <c r="AJ111" s="5">
        <f t="shared" si="195"/>
        <v>3.0280706224173437E-3</v>
      </c>
      <c r="AK111" s="5">
        <f t="shared" si="196"/>
        <v>1.0539521669858224E-3</v>
      </c>
      <c r="AL111" s="5">
        <f t="shared" si="197"/>
        <v>1.1603544561383632E-5</v>
      </c>
      <c r="AM111" s="5">
        <f t="shared" si="198"/>
        <v>1.32643085021959E-3</v>
      </c>
      <c r="AN111" s="5">
        <f t="shared" si="199"/>
        <v>1.3393746516543413E-3</v>
      </c>
      <c r="AO111" s="5">
        <f t="shared" si="200"/>
        <v>6.7622238173863536E-4</v>
      </c>
      <c r="AP111" s="5">
        <f t="shared" si="201"/>
        <v>2.2760706971195499E-4</v>
      </c>
      <c r="AQ111" s="5">
        <f t="shared" si="202"/>
        <v>5.7457035860378098E-5</v>
      </c>
      <c r="AR111" s="5">
        <f t="shared" si="203"/>
        <v>1.121737245972809E-3</v>
      </c>
      <c r="AS111" s="5">
        <f t="shared" si="204"/>
        <v>1.1712977158748767E-3</v>
      </c>
      <c r="AT111" s="5">
        <f t="shared" si="205"/>
        <v>6.1152393046551257E-4</v>
      </c>
      <c r="AU111" s="5">
        <f t="shared" si="206"/>
        <v>2.1284740418745223E-4</v>
      </c>
      <c r="AV111" s="5">
        <f t="shared" si="207"/>
        <v>5.5562851115470285E-5</v>
      </c>
      <c r="AW111" s="5">
        <f t="shared" si="208"/>
        <v>3.3984570914832708E-7</v>
      </c>
      <c r="AX111" s="5">
        <f t="shared" si="209"/>
        <v>2.3083917835274066E-4</v>
      </c>
      <c r="AY111" s="5">
        <f t="shared" si="210"/>
        <v>2.3309179219044231E-4</v>
      </c>
      <c r="AZ111" s="5">
        <f t="shared" si="211"/>
        <v>1.1768319393237715E-4</v>
      </c>
      <c r="BA111" s="5">
        <f t="shared" si="212"/>
        <v>3.961052998042422E-5</v>
      </c>
      <c r="BB111" s="5">
        <f t="shared" si="213"/>
        <v>9.9992660351633832E-6</v>
      </c>
      <c r="BC111" s="5">
        <f t="shared" si="214"/>
        <v>2.0193685121887636E-6</v>
      </c>
      <c r="BD111" s="5">
        <f t="shared" si="215"/>
        <v>1.8878059528744682E-4</v>
      </c>
      <c r="BE111" s="5">
        <f t="shared" si="216"/>
        <v>1.9712127849505847E-4</v>
      </c>
      <c r="BF111" s="5">
        <f t="shared" si="217"/>
        <v>1.0291523441898539E-4</v>
      </c>
      <c r="BG111" s="5">
        <f t="shared" si="218"/>
        <v>3.5820741276223115E-5</v>
      </c>
      <c r="BH111" s="5">
        <f t="shared" si="219"/>
        <v>9.350842318113166E-6</v>
      </c>
      <c r="BI111" s="5">
        <f t="shared" si="220"/>
        <v>1.9527960381156115E-6</v>
      </c>
      <c r="BJ111" s="8">
        <f t="shared" si="221"/>
        <v>0.35704308347180569</v>
      </c>
      <c r="BK111" s="8">
        <f t="shared" si="222"/>
        <v>0.30376208693141854</v>
      </c>
      <c r="BL111" s="8">
        <f t="shared" si="223"/>
        <v>0.31722756980465516</v>
      </c>
      <c r="BM111" s="8">
        <f t="shared" si="224"/>
        <v>0.33772333843912644</v>
      </c>
      <c r="BN111" s="8">
        <f t="shared" si="225"/>
        <v>0.66207986842431099</v>
      </c>
    </row>
    <row r="112" spans="1:66" x14ac:dyDescent="0.25">
      <c r="A112" t="s">
        <v>59</v>
      </c>
      <c r="B112" t="s">
        <v>63</v>
      </c>
      <c r="C112" t="s">
        <v>76</v>
      </c>
      <c r="D112" s="7" t="s">
        <v>522</v>
      </c>
      <c r="E112">
        <f>VLOOKUP(A112,home!$A$2:$E$405,3,FALSE)</f>
        <v>1.6243000000000001</v>
      </c>
      <c r="F112">
        <f>VLOOKUP(B112,home!$B$2:$E$405,3,FALSE)</f>
        <v>1.1989000000000001</v>
      </c>
      <c r="G112">
        <f>VLOOKUP(C112,away!$B$2:$E$405,4,FALSE)</f>
        <v>0.59099999999999997</v>
      </c>
      <c r="H112">
        <f>VLOOKUP(A112,away!$A$2:$E$405,3,FALSE)</f>
        <v>1.2161999999999999</v>
      </c>
      <c r="I112">
        <f>VLOOKUP(C112,away!$B$2:$E$405,3,FALSE)</f>
        <v>1.0213000000000001</v>
      </c>
      <c r="J112">
        <f>VLOOKUP(B112,home!$B$2:$E$405,4,FALSE)</f>
        <v>0.90880000000000005</v>
      </c>
      <c r="K112" s="3">
        <f t="shared" si="170"/>
        <v>1.15089760257</v>
      </c>
      <c r="L112" s="3">
        <f t="shared" si="171"/>
        <v>1.1288250785280001</v>
      </c>
      <c r="M112" s="5">
        <f t="shared" si="172"/>
        <v>0.10231257599292239</v>
      </c>
      <c r="N112" s="5">
        <f t="shared" si="173"/>
        <v>0.11775129842301531</v>
      </c>
      <c r="O112" s="5">
        <f t="shared" si="174"/>
        <v>0.11549300162961257</v>
      </c>
      <c r="P112" s="5">
        <f t="shared" si="175"/>
        <v>0.13292061868913421</v>
      </c>
      <c r="Q112" s="5">
        <f t="shared" si="176"/>
        <v>6.7759843527276487E-2</v>
      </c>
      <c r="R112" s="5">
        <f t="shared" si="177"/>
        <v>6.5185698316990948E-2</v>
      </c>
      <c r="S112" s="5">
        <f t="shared" si="178"/>
        <v>4.3171356749742151E-2</v>
      </c>
      <c r="T112" s="5">
        <f t="shared" si="179"/>
        <v>7.6489010690722864E-2</v>
      </c>
      <c r="U112" s="5">
        <f t="shared" si="180"/>
        <v>7.5022063914876161E-2</v>
      </c>
      <c r="V112" s="5">
        <f t="shared" si="181"/>
        <v>6.2318432760645774E-3</v>
      </c>
      <c r="W112" s="5">
        <f t="shared" si="182"/>
        <v>2.599488048868694E-2</v>
      </c>
      <c r="X112" s="5">
        <f t="shared" si="183"/>
        <v>2.9343673008968008E-2</v>
      </c>
      <c r="Y112" s="5">
        <f t="shared" si="184"/>
        <v>1.656193699432414E-2</v>
      </c>
      <c r="Z112" s="5">
        <f t="shared" si="185"/>
        <v>2.4527750340526604E-2</v>
      </c>
      <c r="AA112" s="5">
        <f t="shared" si="186"/>
        <v>2.822892906334757E-2</v>
      </c>
      <c r="AB112" s="5">
        <f t="shared" si="187"/>
        <v>1.624430339106266E-2</v>
      </c>
      <c r="AC112" s="5">
        <f t="shared" si="188"/>
        <v>5.0601090322313299E-4</v>
      </c>
      <c r="AD112" s="5">
        <f t="shared" si="189"/>
        <v>7.4793614083808729E-3</v>
      </c>
      <c r="AE112" s="5">
        <f t="shared" si="190"/>
        <v>8.44289072915483E-3</v>
      </c>
      <c r="AF112" s="5">
        <f t="shared" si="191"/>
        <v>4.7652733951707637E-3</v>
      </c>
      <c r="AG112" s="5">
        <f t="shared" si="192"/>
        <v>1.7930533715036754E-3</v>
      </c>
      <c r="AH112" s="5">
        <f t="shared" si="193"/>
        <v>6.9218849260650316E-3</v>
      </c>
      <c r="AI112" s="5">
        <f t="shared" si="194"/>
        <v>7.9663807666736659E-3</v>
      </c>
      <c r="AJ112" s="5">
        <f t="shared" si="195"/>
        <v>4.584244262762242E-3</v>
      </c>
      <c r="AK112" s="5">
        <f t="shared" si="196"/>
        <v>1.7586652438694465E-3</v>
      </c>
      <c r="AL112" s="5">
        <f t="shared" si="197"/>
        <v>2.6295607032519294E-5</v>
      </c>
      <c r="AM112" s="5">
        <f t="shared" si="198"/>
        <v>1.7215958227320223E-3</v>
      </c>
      <c r="AN112" s="5">
        <f t="shared" si="199"/>
        <v>1.9433805397889516E-3</v>
      </c>
      <c r="AO112" s="5">
        <f t="shared" si="200"/>
        <v>1.0968683452185256E-3</v>
      </c>
      <c r="AP112" s="5">
        <f t="shared" si="201"/>
        <v>4.1272416530872645E-4</v>
      </c>
      <c r="AQ112" s="5">
        <f t="shared" si="202"/>
        <v>1.1647334707875663E-4</v>
      </c>
      <c r="AR112" s="5">
        <f t="shared" si="203"/>
        <v>1.5627194590454281E-3</v>
      </c>
      <c r="AS112" s="5">
        <f t="shared" si="204"/>
        <v>1.7985300789048705E-3</v>
      </c>
      <c r="AT112" s="5">
        <f t="shared" si="205"/>
        <v>1.0349619779808244E-3</v>
      </c>
      <c r="AU112" s="5">
        <f t="shared" si="206"/>
        <v>3.9704508640307854E-4</v>
      </c>
      <c r="AV112" s="5">
        <f t="shared" si="207"/>
        <v>1.1423955951337548E-4</v>
      </c>
      <c r="AW112" s="5">
        <f t="shared" si="208"/>
        <v>9.4895153993869187E-7</v>
      </c>
      <c r="AX112" s="5">
        <f t="shared" si="209"/>
        <v>3.302300841628022E-4</v>
      </c>
      <c r="AY112" s="5">
        <f t="shared" si="210"/>
        <v>3.7277200068738326E-4</v>
      </c>
      <c r="AZ112" s="5">
        <f t="shared" si="211"/>
        <v>2.103971914744876E-4</v>
      </c>
      <c r="BA112" s="5">
        <f t="shared" si="212"/>
        <v>7.9167208729419704E-5</v>
      </c>
      <c r="BB112" s="5">
        <f t="shared" si="213"/>
        <v>2.2341482652707442E-5</v>
      </c>
      <c r="BC112" s="5">
        <f t="shared" si="214"/>
        <v>5.0439251819748874E-6</v>
      </c>
      <c r="BD112" s="5">
        <f t="shared" si="215"/>
        <v>2.9400615267903112E-4</v>
      </c>
      <c r="BE112" s="5">
        <f t="shared" si="216"/>
        <v>3.3837097625912633E-4</v>
      </c>
      <c r="BF112" s="5">
        <f t="shared" si="217"/>
        <v>1.9471517267794948E-4</v>
      </c>
      <c r="BG112" s="5">
        <f t="shared" si="218"/>
        <v>7.4699075139685189E-5</v>
      </c>
      <c r="BH112" s="5">
        <f t="shared" si="219"/>
        <v>2.1492746623115008E-5</v>
      </c>
      <c r="BI112" s="5">
        <f t="shared" si="220"/>
        <v>4.9471901122374974E-6</v>
      </c>
      <c r="BJ112" s="8">
        <f t="shared" si="221"/>
        <v>0.36269221615021946</v>
      </c>
      <c r="BK112" s="8">
        <f t="shared" si="222"/>
        <v>0.28554147321880635</v>
      </c>
      <c r="BL112" s="8">
        <f t="shared" si="223"/>
        <v>0.32724089899059894</v>
      </c>
      <c r="BM112" s="8">
        <f t="shared" si="224"/>
        <v>0.39820747907205212</v>
      </c>
      <c r="BN112" s="8">
        <f t="shared" si="225"/>
        <v>0.60142303657895191</v>
      </c>
    </row>
    <row r="113" spans="1:66" x14ac:dyDescent="0.25">
      <c r="A113" t="s">
        <v>59</v>
      </c>
      <c r="B113" t="s">
        <v>318</v>
      </c>
      <c r="C113" t="s">
        <v>66</v>
      </c>
      <c r="D113" s="7" t="s">
        <v>522</v>
      </c>
      <c r="E113">
        <f>VLOOKUP(A113,home!$A$2:$E$405,3,FALSE)</f>
        <v>1.6243000000000001</v>
      </c>
      <c r="F113">
        <f>VLOOKUP(B113,home!$B$2:$E$405,3,FALSE)</f>
        <v>0.51300000000000001</v>
      </c>
      <c r="G113">
        <f>VLOOKUP(C113,away!$B$2:$E$405,4,FALSE)</f>
        <v>0.75249999999999995</v>
      </c>
      <c r="H113">
        <f>VLOOKUP(A113,away!$A$2:$E$405,3,FALSE)</f>
        <v>1.2161999999999999</v>
      </c>
      <c r="I113">
        <f>VLOOKUP(C113,away!$B$2:$E$405,3,FALSE)</f>
        <v>1.0506</v>
      </c>
      <c r="J113">
        <f>VLOOKUP(B113,home!$B$2:$E$405,4,FALSE)</f>
        <v>1.2333000000000001</v>
      </c>
      <c r="K113" s="3">
        <f t="shared" si="170"/>
        <v>0.62703258974999998</v>
      </c>
      <c r="L113" s="3">
        <f t="shared" si="171"/>
        <v>1.5758363966760001</v>
      </c>
      <c r="M113" s="5">
        <f t="shared" si="172"/>
        <v>0.11048572118424954</v>
      </c>
      <c r="N113" s="5">
        <f t="shared" si="173"/>
        <v>6.9278147884556426E-2</v>
      </c>
      <c r="O113" s="5">
        <f t="shared" si="174"/>
        <v>0.17410742075513702</v>
      </c>
      <c r="P113" s="5">
        <f t="shared" si="175"/>
        <v>0.10917102693078647</v>
      </c>
      <c r="Q113" s="5">
        <f t="shared" si="176"/>
        <v>2.1719828240568447E-2</v>
      </c>
      <c r="R113" s="5">
        <f t="shared" si="177"/>
        <v>0.13718240527866368</v>
      </c>
      <c r="S113" s="5">
        <f t="shared" si="178"/>
        <v>2.6967994129411393E-2</v>
      </c>
      <c r="T113" s="5">
        <f t="shared" si="179"/>
        <v>3.4226895871039012E-2</v>
      </c>
      <c r="U113" s="5">
        <f t="shared" si="180"/>
        <v>8.6017838850014558E-2</v>
      </c>
      <c r="V113" s="5">
        <f t="shared" si="181"/>
        <v>2.9607884387577686E-3</v>
      </c>
      <c r="W113" s="5">
        <f t="shared" si="182"/>
        <v>4.5396800502029407E-3</v>
      </c>
      <c r="X113" s="5">
        <f t="shared" si="183"/>
        <v>7.1537930523737272E-3</v>
      </c>
      <c r="Y113" s="5">
        <f t="shared" si="184"/>
        <v>5.6366037331092083E-3</v>
      </c>
      <c r="Z113" s="5">
        <f t="shared" si="185"/>
        <v>7.2059009073892025E-2</v>
      </c>
      <c r="AA113" s="5">
        <f t="shared" si="186"/>
        <v>4.5183347074421266E-2</v>
      </c>
      <c r="AB113" s="5">
        <f t="shared" si="187"/>
        <v>1.4165715564823725E-2</v>
      </c>
      <c r="AC113" s="5">
        <f t="shared" si="188"/>
        <v>1.8284733477287582E-4</v>
      </c>
      <c r="AD113" s="5">
        <f t="shared" si="189"/>
        <v>7.116318346287898E-4</v>
      </c>
      <c r="AE113" s="5">
        <f t="shared" si="190"/>
        <v>1.1214153460413633E-3</v>
      </c>
      <c r="AF113" s="5">
        <f t="shared" si="191"/>
        <v>8.8358355904149589E-4</v>
      </c>
      <c r="AG113" s="5">
        <f t="shared" si="192"/>
        <v>4.6412771061403555E-4</v>
      </c>
      <c r="AH113" s="5">
        <f t="shared" si="193"/>
        <v>2.8388302301761311E-2</v>
      </c>
      <c r="AI113" s="5">
        <f t="shared" si="194"/>
        <v>1.7800390710879278E-2</v>
      </c>
      <c r="AJ113" s="5">
        <f t="shared" si="195"/>
        <v>5.5807125430022385E-3</v>
      </c>
      <c r="AK113" s="5">
        <f t="shared" si="196"/>
        <v>1.166429546163001E-3</v>
      </c>
      <c r="AL113" s="5">
        <f t="shared" si="197"/>
        <v>7.2268637412153859E-6</v>
      </c>
      <c r="AM113" s="5">
        <f t="shared" si="198"/>
        <v>8.9243270443166762E-5</v>
      </c>
      <c r="AN113" s="5">
        <f t="shared" si="199"/>
        <v>1.4063279372274171E-4</v>
      </c>
      <c r="AO113" s="5">
        <f t="shared" si="200"/>
        <v>1.1080713745726226E-4</v>
      </c>
      <c r="AP113" s="5">
        <f t="shared" si="201"/>
        <v>5.8204640072211467E-5</v>
      </c>
      <c r="AQ113" s="5">
        <f t="shared" si="202"/>
        <v>2.2930247570304317E-5</v>
      </c>
      <c r="AR113" s="5">
        <f t="shared" si="203"/>
        <v>8.9470640013913014E-3</v>
      </c>
      <c r="AS113" s="5">
        <f t="shared" si="204"/>
        <v>5.6101007114513846E-3</v>
      </c>
      <c r="AT113" s="5">
        <f t="shared" si="205"/>
        <v>1.7588579889298394E-3</v>
      </c>
      <c r="AU113" s="5">
        <f t="shared" si="206"/>
        <v>3.6762042660038483E-4</v>
      </c>
      <c r="AV113" s="5">
        <f t="shared" si="207"/>
        <v>5.7627497034059746E-5</v>
      </c>
      <c r="AW113" s="5">
        <f t="shared" si="208"/>
        <v>1.9835749102055314E-7</v>
      </c>
      <c r="AX113" s="5">
        <f t="shared" si="209"/>
        <v>9.3264064972897458E-6</v>
      </c>
      <c r="AY113" s="5">
        <f t="shared" si="210"/>
        <v>1.469689080862471E-5</v>
      </c>
      <c r="AZ113" s="5">
        <f t="shared" si="211"/>
        <v>1.1579947727101894E-5</v>
      </c>
      <c r="BA113" s="5">
        <f t="shared" si="212"/>
        <v>6.082701033324229E-6</v>
      </c>
      <c r="BB113" s="5">
        <f t="shared" si="213"/>
        <v>2.3963354196027597E-6</v>
      </c>
      <c r="BC113" s="5">
        <f t="shared" si="214"/>
        <v>7.5524651457077606E-7</v>
      </c>
      <c r="BD113" s="5">
        <f t="shared" si="215"/>
        <v>2.3498515161303347E-3</v>
      </c>
      <c r="BE113" s="5">
        <f t="shared" si="216"/>
        <v>1.4734334816871677E-3</v>
      </c>
      <c r="BF113" s="5">
        <f t="shared" si="217"/>
        <v>4.619454059233319E-4</v>
      </c>
      <c r="BG113" s="5">
        <f t="shared" si="218"/>
        <v>9.6551608066407289E-5</v>
      </c>
      <c r="BH113" s="5">
        <f t="shared" si="219"/>
        <v>1.5135251212601583E-5</v>
      </c>
      <c r="BI113" s="5">
        <f t="shared" si="220"/>
        <v>1.89805915287088E-6</v>
      </c>
      <c r="BJ113" s="8">
        <f t="shared" si="221"/>
        <v>0.14620236289944169</v>
      </c>
      <c r="BK113" s="8">
        <f t="shared" si="222"/>
        <v>0.24979030177252787</v>
      </c>
      <c r="BL113" s="8">
        <f t="shared" si="223"/>
        <v>0.53073264857244584</v>
      </c>
      <c r="BM113" s="8">
        <f t="shared" si="224"/>
        <v>0.37682527351102824</v>
      </c>
      <c r="BN113" s="8">
        <f t="shared" si="225"/>
        <v>0.62194455027396156</v>
      </c>
    </row>
    <row r="114" spans="1:66" x14ac:dyDescent="0.25">
      <c r="A114" t="s">
        <v>59</v>
      </c>
      <c r="B114" t="s">
        <v>227</v>
      </c>
      <c r="C114" t="s">
        <v>232</v>
      </c>
      <c r="D114" s="7" t="s">
        <v>522</v>
      </c>
      <c r="E114">
        <f>VLOOKUP(A114,home!$A$2:$E$405,3,FALSE)</f>
        <v>1.6243000000000001</v>
      </c>
      <c r="F114">
        <f>VLOOKUP(B114,home!$B$2:$E$405,3,FALSE)</f>
        <v>1.5430999999999999</v>
      </c>
      <c r="G114">
        <f>VLOOKUP(C114,away!$B$2:$E$405,4,FALSE)</f>
        <v>0.84250000000000003</v>
      </c>
      <c r="H114">
        <f>VLOOKUP(A114,away!$A$2:$E$405,3,FALSE)</f>
        <v>1.2161999999999999</v>
      </c>
      <c r="I114">
        <f>VLOOKUP(C114,away!$B$2:$E$405,3,FALSE)</f>
        <v>0.82220000000000004</v>
      </c>
      <c r="J114">
        <f>VLOOKUP(B114,home!$B$2:$E$405,4,FALSE)</f>
        <v>0.74629999999999996</v>
      </c>
      <c r="K114" s="3">
        <f t="shared" si="170"/>
        <v>2.1116903005249998</v>
      </c>
      <c r="L114" s="3">
        <f t="shared" si="171"/>
        <v>0.74626987933199995</v>
      </c>
      <c r="M114" s="5">
        <f t="shared" si="172"/>
        <v>5.7385697461098395E-2</v>
      </c>
      <c r="N114" s="5">
        <f t="shared" si="173"/>
        <v>0.12118082071746358</v>
      </c>
      <c r="O114" s="5">
        <f t="shared" si="174"/>
        <v>4.2825217519676557E-2</v>
      </c>
      <c r="P114" s="5">
        <f t="shared" si="175"/>
        <v>9.0433596454174273E-2</v>
      </c>
      <c r="Q114" s="5">
        <f t="shared" si="176"/>
        <v>0.12794818185936344</v>
      </c>
      <c r="R114" s="5">
        <f t="shared" si="177"/>
        <v>1.5979584955387833E-2</v>
      </c>
      <c r="S114" s="5">
        <f t="shared" si="178"/>
        <v>3.5628369652475005E-2</v>
      </c>
      <c r="T114" s="5">
        <f t="shared" si="179"/>
        <v>9.5483874236935939E-2</v>
      </c>
      <c r="U114" s="5">
        <f t="shared" si="180"/>
        <v>3.3743934556707697E-2</v>
      </c>
      <c r="V114" s="5">
        <f t="shared" si="181"/>
        <v>6.2384913663592082E-3</v>
      </c>
      <c r="W114" s="5">
        <f t="shared" si="182"/>
        <v>9.0062311534075484E-2</v>
      </c>
      <c r="X114" s="5">
        <f t="shared" si="183"/>
        <v>6.7210790360895514E-2</v>
      </c>
      <c r="Y114" s="5">
        <f t="shared" si="184"/>
        <v>2.507869420621691E-2</v>
      </c>
      <c r="Z114" s="5">
        <f t="shared" si="185"/>
        <v>3.9750276454775741E-3</v>
      </c>
      <c r="AA114" s="5">
        <f t="shared" si="186"/>
        <v>8.3940273232737204E-3</v>
      </c>
      <c r="AB114" s="5">
        <f t="shared" si="187"/>
        <v>8.8627930404494727E-3</v>
      </c>
      <c r="AC114" s="5">
        <f t="shared" si="188"/>
        <v>6.1444884752275149E-4</v>
      </c>
      <c r="AD114" s="5">
        <f t="shared" si="189"/>
        <v>4.7545927427342032E-2</v>
      </c>
      <c r="AE114" s="5">
        <f t="shared" si="190"/>
        <v>3.5482093523930565E-2</v>
      </c>
      <c r="AF114" s="5">
        <f t="shared" si="191"/>
        <v>1.3239608826275196E-2</v>
      </c>
      <c r="AG114" s="5">
        <f t="shared" si="192"/>
        <v>3.2934404270624248E-3</v>
      </c>
      <c r="AH114" s="5">
        <f t="shared" si="193"/>
        <v>7.4161085033297815E-4</v>
      </c>
      <c r="AI114" s="5">
        <f t="shared" si="194"/>
        <v>1.5660524394122473E-3</v>
      </c>
      <c r="AJ114" s="5">
        <f t="shared" si="195"/>
        <v>1.6535088732101792E-3</v>
      </c>
      <c r="AK114" s="5">
        <f t="shared" si="196"/>
        <v>1.1638995497966524E-3</v>
      </c>
      <c r="AL114" s="5">
        <f t="shared" si="197"/>
        <v>3.8732173051498439E-5</v>
      </c>
      <c r="AM114" s="5">
        <f t="shared" si="198"/>
        <v>2.0080454755556733E-2</v>
      </c>
      <c r="AN114" s="5">
        <f t="shared" si="199"/>
        <v>1.4985438547361009E-2</v>
      </c>
      <c r="AO114" s="5">
        <f t="shared" si="200"/>
        <v>5.591590708238098E-3</v>
      </c>
      <c r="AP114" s="5">
        <f t="shared" si="201"/>
        <v>1.3909452410369263E-3</v>
      </c>
      <c r="AQ114" s="5">
        <f t="shared" si="202"/>
        <v>2.5950513429651162E-4</v>
      </c>
      <c r="AR114" s="5">
        <f t="shared" si="203"/>
        <v>1.1068836795785873E-4</v>
      </c>
      <c r="AS114" s="5">
        <f t="shared" si="204"/>
        <v>2.3373955299755246E-4</v>
      </c>
      <c r="AT114" s="5">
        <f t="shared" si="205"/>
        <v>2.4679277345699037E-4</v>
      </c>
      <c r="AU114" s="5">
        <f t="shared" si="206"/>
        <v>1.7371663531626339E-4</v>
      </c>
      <c r="AV114" s="5">
        <f t="shared" si="207"/>
        <v>9.1708933459298055E-5</v>
      </c>
      <c r="AW114" s="5">
        <f t="shared" si="208"/>
        <v>1.6954910478574082E-6</v>
      </c>
      <c r="AX114" s="5">
        <f t="shared" si="209"/>
        <v>7.0672835895733794E-3</v>
      </c>
      <c r="AY114" s="5">
        <f t="shared" si="210"/>
        <v>5.2741008715959494E-3</v>
      </c>
      <c r="AZ114" s="5">
        <f t="shared" si="211"/>
        <v>1.967951310515352E-3</v>
      </c>
      <c r="BA114" s="5">
        <f t="shared" si="212"/>
        <v>4.8954092900984768E-4</v>
      </c>
      <c r="BB114" s="5">
        <f t="shared" si="213"/>
        <v>9.133241250506354E-5</v>
      </c>
      <c r="BC114" s="5">
        <f t="shared" si="214"/>
        <v>1.3631725691850847E-5</v>
      </c>
      <c r="BD114" s="5">
        <f t="shared" si="215"/>
        <v>1.3767232499894534E-5</v>
      </c>
      <c r="BE114" s="5">
        <f t="shared" si="216"/>
        <v>2.9072131335099831E-5</v>
      </c>
      <c r="BF114" s="5">
        <f t="shared" si="217"/>
        <v>3.0695668877959622E-5</v>
      </c>
      <c r="BG114" s="5">
        <f t="shared" si="218"/>
        <v>2.1606582079238145E-5</v>
      </c>
      <c r="BH114" s="5">
        <f t="shared" si="219"/>
        <v>1.1406602451056123E-5</v>
      </c>
      <c r="BI114" s="5">
        <f t="shared" si="220"/>
        <v>4.8174423515679778E-6</v>
      </c>
      <c r="BJ114" s="8">
        <f t="shared" si="221"/>
        <v>0.68373751834494179</v>
      </c>
      <c r="BK114" s="8">
        <f t="shared" si="222"/>
        <v>0.19561343682627708</v>
      </c>
      <c r="BL114" s="8">
        <f t="shared" si="223"/>
        <v>0.11589864103103009</v>
      </c>
      <c r="BM114" s="8">
        <f t="shared" si="224"/>
        <v>0.53819911950001442</v>
      </c>
      <c r="BN114" s="8">
        <f t="shared" si="225"/>
        <v>0.45575309896716404</v>
      </c>
    </row>
    <row r="115" spans="1:66" x14ac:dyDescent="0.25">
      <c r="A115" t="s">
        <v>59</v>
      </c>
      <c r="B115" t="s">
        <v>274</v>
      </c>
      <c r="C115" t="s">
        <v>294</v>
      </c>
      <c r="D115" s="7" t="s">
        <v>522</v>
      </c>
      <c r="E115">
        <f>VLOOKUP(A115,home!$A$2:$E$405,3,FALSE)</f>
        <v>1.6243000000000001</v>
      </c>
      <c r="F115">
        <f>VLOOKUP(B115,home!$B$2:$E$405,3,FALSE)</f>
        <v>1.1665000000000001</v>
      </c>
      <c r="G115">
        <f>VLOOKUP(C115,away!$B$2:$E$405,4,FALSE)</f>
        <v>0.81010000000000004</v>
      </c>
      <c r="H115">
        <f>VLOOKUP(A115,away!$A$2:$E$405,3,FALSE)</f>
        <v>1.2161999999999999</v>
      </c>
      <c r="I115">
        <f>VLOOKUP(C115,away!$B$2:$E$405,3,FALSE)</f>
        <v>0.77900000000000003</v>
      </c>
      <c r="J115">
        <f>VLOOKUP(B115,home!$B$2:$E$405,4,FALSE)</f>
        <v>0.60589999999999999</v>
      </c>
      <c r="K115" s="3">
        <f t="shared" si="170"/>
        <v>1.5349336940950005</v>
      </c>
      <c r="L115" s="3">
        <f t="shared" si="171"/>
        <v>0.57404165681999997</v>
      </c>
      <c r="M115" s="5">
        <f t="shared" si="172"/>
        <v>0.12136225647071694</v>
      </c>
      <c r="N115" s="5">
        <f t="shared" si="173"/>
        <v>0.18628301664830244</v>
      </c>
      <c r="O115" s="5">
        <f t="shared" si="174"/>
        <v>6.9666990779864116E-2</v>
      </c>
      <c r="P115" s="5">
        <f t="shared" si="175"/>
        <v>0.10693421151421917</v>
      </c>
      <c r="Q115" s="5">
        <f t="shared" si="176"/>
        <v>0.14296603944556968</v>
      </c>
      <c r="R115" s="5">
        <f t="shared" si="177"/>
        <v>1.9995877406468427E-2</v>
      </c>
      <c r="S115" s="5">
        <f t="shared" si="178"/>
        <v>2.3555357993295997E-2</v>
      </c>
      <c r="T115" s="5">
        <f t="shared" si="179"/>
        <v>8.2068462152328298E-2</v>
      </c>
      <c r="U115" s="5">
        <f t="shared" si="180"/>
        <v>3.0692345974181339E-2</v>
      </c>
      <c r="V115" s="5">
        <f t="shared" si="181"/>
        <v>2.3061111119337513E-3</v>
      </c>
      <c r="W115" s="5">
        <f t="shared" si="182"/>
        <v>7.3147797018773275E-2</v>
      </c>
      <c r="X115" s="5">
        <f t="shared" si="183"/>
        <v>4.198988259338967E-2</v>
      </c>
      <c r="Y115" s="5">
        <f t="shared" si="184"/>
        <v>1.2051970886793339E-2</v>
      </c>
      <c r="Z115" s="5">
        <f t="shared" si="185"/>
        <v>3.8261555319929136E-3</v>
      </c>
      <c r="AA115" s="5">
        <f t="shared" si="186"/>
        <v>5.8728950449039048E-3</v>
      </c>
      <c r="AB115" s="5">
        <f t="shared" si="187"/>
        <v>4.5072522431532881E-3</v>
      </c>
      <c r="AC115" s="5">
        <f t="shared" si="188"/>
        <v>1.2699694523556244E-4</v>
      </c>
      <c r="AD115" s="5">
        <f t="shared" si="189"/>
        <v>2.8069254573234222E-2</v>
      </c>
      <c r="AE115" s="5">
        <f t="shared" si="190"/>
        <v>1.6112921400921736E-2</v>
      </c>
      <c r="AF115" s="5">
        <f t="shared" si="191"/>
        <v>4.6247440485977735E-3</v>
      </c>
      <c r="AG115" s="5">
        <f t="shared" si="192"/>
        <v>8.8493191200850012E-4</v>
      </c>
      <c r="AH115" s="5">
        <f t="shared" si="193"/>
        <v>5.4909316520905505E-4</v>
      </c>
      <c r="AI115" s="5">
        <f t="shared" si="194"/>
        <v>8.4282160047665126E-4</v>
      </c>
      <c r="AJ115" s="5">
        <f t="shared" si="195"/>
        <v>6.4683763634134359E-4</v>
      </c>
      <c r="AK115" s="5">
        <f t="shared" si="196"/>
        <v>3.3095096087636566E-4</v>
      </c>
      <c r="AL115" s="5">
        <f t="shared" si="197"/>
        <v>4.4759610107467263E-6</v>
      </c>
      <c r="AM115" s="5">
        <f t="shared" si="198"/>
        <v>8.6168889225174787E-3</v>
      </c>
      <c r="AN115" s="5">
        <f t="shared" si="199"/>
        <v>4.9464531937158376E-3</v>
      </c>
      <c r="AO115" s="5">
        <f t="shared" si="200"/>
        <v>1.4197350933516097E-3</v>
      </c>
      <c r="AP115" s="5">
        <f t="shared" si="201"/>
        <v>2.716623617443518E-4</v>
      </c>
      <c r="AQ115" s="5">
        <f t="shared" si="202"/>
        <v>3.8986378057840468E-5</v>
      </c>
      <c r="AR115" s="5">
        <f t="shared" si="203"/>
        <v>6.304047006102879E-5</v>
      </c>
      <c r="AS115" s="5">
        <f t="shared" si="204"/>
        <v>9.6762941588260194E-5</v>
      </c>
      <c r="AT115" s="5">
        <f t="shared" si="205"/>
        <v>7.4262349691783493E-5</v>
      </c>
      <c r="AU115" s="5">
        <f t="shared" si="206"/>
        <v>3.799592758152799E-5</v>
      </c>
      <c r="AV115" s="5">
        <f t="shared" si="207"/>
        <v>1.4580307370820212E-5</v>
      </c>
      <c r="AW115" s="5">
        <f t="shared" si="208"/>
        <v>1.095511202419741E-7</v>
      </c>
      <c r="AX115" s="5">
        <f t="shared" si="209"/>
        <v>2.2043921909076763E-3</v>
      </c>
      <c r="AY115" s="5">
        <f t="shared" si="210"/>
        <v>1.2654129455497121E-3</v>
      </c>
      <c r="AZ115" s="5">
        <f t="shared" si="211"/>
        <v>3.6319987191241654E-4</v>
      </c>
      <c r="BA115" s="5">
        <f t="shared" si="212"/>
        <v>6.9497285409805126E-5</v>
      </c>
      <c r="BB115" s="5">
        <f t="shared" si="213"/>
        <v>9.9735842152842352E-6</v>
      </c>
      <c r="BC115" s="5">
        <f t="shared" si="214"/>
        <v>1.1450505614751122E-6</v>
      </c>
      <c r="BD115" s="5">
        <f t="shared" si="215"/>
        <v>6.0313093134240937E-6</v>
      </c>
      <c r="BE115" s="5">
        <f t="shared" si="216"/>
        <v>9.2576598846836251E-6</v>
      </c>
      <c r="BF115" s="5">
        <f t="shared" si="217"/>
        <v>7.1049470427362678E-6</v>
      </c>
      <c r="BG115" s="5">
        <f t="shared" si="218"/>
        <v>3.6352075368855096E-6</v>
      </c>
      <c r="BH115" s="5">
        <f t="shared" si="219"/>
        <v>1.3949506333484151E-6</v>
      </c>
      <c r="BI115" s="5">
        <f t="shared" si="220"/>
        <v>4.2823134574512872E-7</v>
      </c>
      <c r="BJ115" s="8">
        <f t="shared" si="221"/>
        <v>0.60740636755786226</v>
      </c>
      <c r="BK115" s="8">
        <f t="shared" si="222"/>
        <v>0.2555548229419618</v>
      </c>
      <c r="BL115" s="8">
        <f t="shared" si="223"/>
        <v>0.13341955911352474</v>
      </c>
      <c r="BM115" s="8">
        <f t="shared" si="224"/>
        <v>0.35173320948577164</v>
      </c>
      <c r="BN115" s="8">
        <f t="shared" si="225"/>
        <v>0.64720839226514071</v>
      </c>
    </row>
    <row r="116" spans="1:66" x14ac:dyDescent="0.25">
      <c r="A116" t="s">
        <v>70</v>
      </c>
      <c r="B116" t="s">
        <v>309</v>
      </c>
      <c r="C116" t="s">
        <v>71</v>
      </c>
      <c r="D116" s="7" t="s">
        <v>522</v>
      </c>
      <c r="E116">
        <f>VLOOKUP(A116,home!$A$2:$E$405,3,FALSE)</f>
        <v>1.3243</v>
      </c>
      <c r="F116">
        <f>VLOOKUP(B116,home!$B$2:$E$405,3,FALSE)</f>
        <v>0.9849</v>
      </c>
      <c r="G116">
        <f>VLOOKUP(C116,away!$B$2:$E$405,4,FALSE)</f>
        <v>1.2148000000000001</v>
      </c>
      <c r="H116">
        <f>VLOOKUP(A116,away!$A$2:$E$405,3,FALSE)</f>
        <v>1.1069</v>
      </c>
      <c r="I116">
        <f>VLOOKUP(C116,away!$B$2:$E$405,3,FALSE)</f>
        <v>1.4925999999999999</v>
      </c>
      <c r="J116">
        <f>VLOOKUP(B116,home!$B$2:$E$405,4,FALSE)</f>
        <v>0.94269999999999998</v>
      </c>
      <c r="K116" s="3">
        <f t="shared" si="170"/>
        <v>1.5844673694360001</v>
      </c>
      <c r="L116" s="3">
        <f t="shared" si="171"/>
        <v>1.5574902327379998</v>
      </c>
      <c r="M116" s="5">
        <f t="shared" si="172"/>
        <v>4.3198150282910019E-2</v>
      </c>
      <c r="N116" s="5">
        <f t="shared" si="173"/>
        <v>6.8446059543263438E-2</v>
      </c>
      <c r="O116" s="5">
        <f t="shared" si="174"/>
        <v>6.7280697137980613E-2</v>
      </c>
      <c r="P116" s="5">
        <f t="shared" si="175"/>
        <v>0.10660406920803636</v>
      </c>
      <c r="Q116" s="5">
        <f t="shared" si="176"/>
        <v>5.4225273956387231E-2</v>
      </c>
      <c r="R116" s="5">
        <f t="shared" si="177"/>
        <v>5.2394514322104166E-2</v>
      </c>
      <c r="S116" s="5">
        <f t="shared" si="178"/>
        <v>6.5769179335716757E-2</v>
      </c>
      <c r="T116" s="5">
        <f t="shared" si="179"/>
        <v>8.4455334554615347E-2</v>
      </c>
      <c r="U116" s="5">
        <f t="shared" si="180"/>
        <v>8.3017398280821206E-2</v>
      </c>
      <c r="V116" s="5">
        <f t="shared" si="181"/>
        <v>1.8033853815352129E-2</v>
      </c>
      <c r="W116" s="5">
        <f t="shared" si="182"/>
        <v>2.863939239420777E-2</v>
      </c>
      <c r="X116" s="5">
        <f t="shared" si="183"/>
        <v>4.4605573925529565E-2</v>
      </c>
      <c r="Y116" s="5">
        <f t="shared" si="184"/>
        <v>3.4736372857342553E-2</v>
      </c>
      <c r="Z116" s="5">
        <f t="shared" si="185"/>
        <v>2.7201314768576155E-2</v>
      </c>
      <c r="AA116" s="5">
        <f t="shared" si="186"/>
        <v>4.3099595656566472E-2</v>
      </c>
      <c r="AB116" s="5">
        <f t="shared" si="187"/>
        <v>3.4144951476857574E-2</v>
      </c>
      <c r="AC116" s="5">
        <f t="shared" si="188"/>
        <v>2.7814880203620349E-3</v>
      </c>
      <c r="AD116" s="5">
        <f t="shared" si="189"/>
        <v>1.1344545682273947E-2</v>
      </c>
      <c r="AE116" s="5">
        <f t="shared" si="190"/>
        <v>1.766901909499172E-2</v>
      </c>
      <c r="AF116" s="5">
        <f t="shared" si="191"/>
        <v>1.3759662331255411E-2</v>
      </c>
      <c r="AG116" s="5">
        <f t="shared" si="192"/>
        <v>7.1435132289010914E-3</v>
      </c>
      <c r="AH116" s="5">
        <f t="shared" si="193"/>
        <v>1.0591445517422315E-2</v>
      </c>
      <c r="AI116" s="5">
        <f t="shared" si="194"/>
        <v>1.6781799817514848E-2</v>
      </c>
      <c r="AJ116" s="5">
        <f t="shared" si="195"/>
        <v>1.3295107105629651E-2</v>
      </c>
      <c r="AK116" s="5">
        <f t="shared" si="196"/>
        <v>7.021887794008962E-3</v>
      </c>
      <c r="AL116" s="5">
        <f t="shared" si="197"/>
        <v>2.7456540567785041E-4</v>
      </c>
      <c r="AM116" s="5">
        <f t="shared" si="198"/>
        <v>3.5950124909278269E-3</v>
      </c>
      <c r="AN116" s="5">
        <f t="shared" si="199"/>
        <v>5.5991968411911973E-3</v>
      </c>
      <c r="AO116" s="5">
        <f t="shared" si="200"/>
        <v>4.3603471956663769E-3</v>
      </c>
      <c r="AP116" s="5">
        <f t="shared" si="201"/>
        <v>2.2637327228656359E-3</v>
      </c>
      <c r="AQ116" s="5">
        <f t="shared" si="202"/>
        <v>8.8143540134815628E-4</v>
      </c>
      <c r="AR116" s="5">
        <f t="shared" si="203"/>
        <v>3.299214588792385E-3</v>
      </c>
      <c r="AS116" s="5">
        <f t="shared" si="204"/>
        <v>5.2274978607087449E-3</v>
      </c>
      <c r="AT116" s="5">
        <f t="shared" si="205"/>
        <v>4.1413998920447519E-3</v>
      </c>
      <c r="AU116" s="5">
        <f t="shared" si="206"/>
        <v>2.1873043309102278E-3</v>
      </c>
      <c r="AV116" s="5">
        <f t="shared" si="207"/>
        <v>8.6642808483832488E-4</v>
      </c>
      <c r="AW116" s="5">
        <f t="shared" si="208"/>
        <v>1.8821400991916651E-5</v>
      </c>
      <c r="AX116" s="5">
        <f t="shared" si="209"/>
        <v>9.4936333076499574E-4</v>
      </c>
      <c r="AY116" s="5">
        <f t="shared" si="210"/>
        <v>1.4786241149860959E-3</v>
      </c>
      <c r="AZ116" s="5">
        <f t="shared" si="211"/>
        <v>1.151471308490857E-3</v>
      </c>
      <c r="BA116" s="5">
        <f t="shared" si="212"/>
        <v>5.9780177208418458E-4</v>
      </c>
      <c r="BB116" s="5">
        <f t="shared" si="213"/>
        <v>2.327676052836463E-4</v>
      </c>
      <c r="BC116" s="5">
        <f t="shared" si="214"/>
        <v>7.2506654345418629E-5</v>
      </c>
      <c r="BD116" s="5">
        <f t="shared" si="215"/>
        <v>8.5641574962514366E-4</v>
      </c>
      <c r="BE116" s="5">
        <f t="shared" si="216"/>
        <v>1.3569628099521114E-3</v>
      </c>
      <c r="BF116" s="5">
        <f t="shared" si="217"/>
        <v>1.0750316469536527E-3</v>
      </c>
      <c r="BG116" s="5">
        <f t="shared" si="218"/>
        <v>5.6778418856970152E-4</v>
      </c>
      <c r="BH116" s="5">
        <f t="shared" si="219"/>
        <v>2.2490887991759726E-4</v>
      </c>
      <c r="BI116" s="5">
        <f t="shared" si="220"/>
        <v>7.1272156265166515E-5</v>
      </c>
      <c r="BJ116" s="8">
        <f t="shared" si="221"/>
        <v>0.3862070070067225</v>
      </c>
      <c r="BK116" s="8">
        <f t="shared" si="222"/>
        <v>0.23813993018304128</v>
      </c>
      <c r="BL116" s="8">
        <f t="shared" si="223"/>
        <v>0.34750161729748369</v>
      </c>
      <c r="BM116" s="8">
        <f t="shared" si="224"/>
        <v>0.60544130209114722</v>
      </c>
      <c r="BN116" s="8">
        <f t="shared" si="225"/>
        <v>0.39214876445068181</v>
      </c>
    </row>
    <row r="117" spans="1:66" x14ac:dyDescent="0.25">
      <c r="A117" t="s">
        <v>70</v>
      </c>
      <c r="B117" t="s">
        <v>72</v>
      </c>
      <c r="C117" t="s">
        <v>62</v>
      </c>
      <c r="D117" s="7" t="s">
        <v>522</v>
      </c>
      <c r="E117">
        <f>VLOOKUP(A117,home!$A$2:$E$405,3,FALSE)</f>
        <v>1.3243</v>
      </c>
      <c r="F117">
        <f>VLOOKUP(B117,home!$B$2:$E$405,3,FALSE)</f>
        <v>0.78790000000000004</v>
      </c>
      <c r="G117">
        <f>VLOOKUP(C117,away!$B$2:$E$405,4,FALSE)</f>
        <v>1.3285</v>
      </c>
      <c r="H117">
        <f>VLOOKUP(A117,away!$A$2:$E$405,3,FALSE)</f>
        <v>1.1069</v>
      </c>
      <c r="I117">
        <f>VLOOKUP(C117,away!$B$2:$E$405,3,FALSE)</f>
        <v>0.95209999999999995</v>
      </c>
      <c r="J117">
        <f>VLOOKUP(B117,home!$B$2:$E$405,4,FALSE)</f>
        <v>0.94269999999999998</v>
      </c>
      <c r="K117" s="3">
        <f t="shared" si="170"/>
        <v>1.3861781161450002</v>
      </c>
      <c r="L117" s="3">
        <f t="shared" si="171"/>
        <v>0.99349219522299992</v>
      </c>
      <c r="M117" s="5">
        <f t="shared" si="172"/>
        <v>9.2581095414059997E-2</v>
      </c>
      <c r="N117" s="5">
        <f t="shared" si="173"/>
        <v>0.12833388843170218</v>
      </c>
      <c r="O117" s="5">
        <f t="shared" si="174"/>
        <v>9.1978595719064485E-2</v>
      </c>
      <c r="P117" s="5">
        <f t="shared" si="175"/>
        <v>0.12749871653951536</v>
      </c>
      <c r="Q117" s="5">
        <f t="shared" si="176"/>
        <v>8.8946813851909806E-2</v>
      </c>
      <c r="R117" s="5">
        <f t="shared" si="177"/>
        <v>4.5690008487231086E-2</v>
      </c>
      <c r="S117" s="5">
        <f t="shared" si="178"/>
        <v>4.389644194238751E-2</v>
      </c>
      <c r="T117" s="5">
        <f t="shared" si="179"/>
        <v>8.8367965351825423E-2</v>
      </c>
      <c r="U117" s="5">
        <f t="shared" si="180"/>
        <v>6.3334489891479051E-2</v>
      </c>
      <c r="V117" s="5">
        <f t="shared" si="181"/>
        <v>6.7169220470081224E-3</v>
      </c>
      <c r="W117" s="5">
        <f t="shared" si="182"/>
        <v>4.1098708954113446E-2</v>
      </c>
      <c r="X117" s="5">
        <f t="shared" si="183"/>
        <v>4.0831246579653334E-2</v>
      </c>
      <c r="Y117" s="5">
        <f t="shared" si="184"/>
        <v>2.0282762399055694E-2</v>
      </c>
      <c r="Z117" s="5">
        <f t="shared" si="185"/>
        <v>1.513088894391224E-2</v>
      </c>
      <c r="AA117" s="5">
        <f t="shared" si="186"/>
        <v>2.0974107131871478E-2</v>
      </c>
      <c r="AB117" s="5">
        <f t="shared" si="187"/>
        <v>1.4536924155940514E-2</v>
      </c>
      <c r="AC117" s="5">
        <f t="shared" si="188"/>
        <v>5.781410720645426E-4</v>
      </c>
      <c r="AD117" s="5">
        <f t="shared" si="189"/>
        <v>1.4242532738501158E-2</v>
      </c>
      <c r="AE117" s="5">
        <f t="shared" si="190"/>
        <v>1.4149845115908961E-2</v>
      </c>
      <c r="AF117" s="5">
        <f t="shared" si="191"/>
        <v>7.0288803431349167E-3</v>
      </c>
      <c r="AG117" s="5">
        <f t="shared" si="192"/>
        <v>2.3277125873536345E-3</v>
      </c>
      <c r="AH117" s="5">
        <f t="shared" si="193"/>
        <v>3.7581050181406967E-3</v>
      </c>
      <c r="AI117" s="5">
        <f t="shared" si="194"/>
        <v>5.2094029343213418E-3</v>
      </c>
      <c r="AJ117" s="5">
        <f t="shared" si="195"/>
        <v>3.610580172868898E-3</v>
      </c>
      <c r="AK117" s="5">
        <f t="shared" si="196"/>
        <v>1.6683024074059659E-3</v>
      </c>
      <c r="AL117" s="5">
        <f t="shared" si="197"/>
        <v>3.1847644203101164E-5</v>
      </c>
      <c r="AM117" s="5">
        <f t="shared" si="198"/>
        <v>3.9485374401178001E-3</v>
      </c>
      <c r="AN117" s="5">
        <f t="shared" si="199"/>
        <v>3.9228411293028382E-3</v>
      </c>
      <c r="AO117" s="5">
        <f t="shared" si="200"/>
        <v>1.948656022531074E-3</v>
      </c>
      <c r="AP117" s="5">
        <f t="shared" si="201"/>
        <v>6.4532484985297225E-4</v>
      </c>
      <c r="AQ117" s="5">
        <f t="shared" si="202"/>
        <v>1.6028130042809551E-4</v>
      </c>
      <c r="AR117" s="5">
        <f t="shared" si="203"/>
        <v>7.4672960087023487E-4</v>
      </c>
      <c r="AS117" s="5">
        <f t="shared" si="204"/>
        <v>1.0351002314040101E-3</v>
      </c>
      <c r="AT117" s="5">
        <f t="shared" si="205"/>
        <v>7.1741664439443236E-4</v>
      </c>
      <c r="AU117" s="5">
        <f t="shared" si="206"/>
        <v>3.3148908420591391E-4</v>
      </c>
      <c r="AV117" s="5">
        <f t="shared" si="207"/>
        <v>1.1487572856679626E-4</v>
      </c>
      <c r="AW117" s="5">
        <f t="shared" si="208"/>
        <v>1.2183114053631059E-6</v>
      </c>
      <c r="AX117" s="5">
        <f t="shared" si="209"/>
        <v>9.1222936504508213E-4</v>
      </c>
      <c r="AY117" s="5">
        <f t="shared" si="210"/>
        <v>9.06292754425522E-4</v>
      </c>
      <c r="AZ117" s="5">
        <f t="shared" si="211"/>
        <v>4.5019738905445543E-4</v>
      </c>
      <c r="BA117" s="5">
        <f t="shared" si="212"/>
        <v>1.4908919744512466E-4</v>
      </c>
      <c r="BB117" s="5">
        <f t="shared" si="213"/>
        <v>3.7029738513448028E-5</v>
      </c>
      <c r="BC117" s="5">
        <f t="shared" si="214"/>
        <v>7.3577512408518333E-6</v>
      </c>
      <c r="BD117" s="5">
        <f t="shared" si="215"/>
        <v>1.2364500506776064E-4</v>
      </c>
      <c r="BE117" s="5">
        <f t="shared" si="216"/>
        <v>1.7139400019556742E-4</v>
      </c>
      <c r="BF117" s="5">
        <f t="shared" si="217"/>
        <v>1.1879130615482375E-4</v>
      </c>
      <c r="BG117" s="5">
        <f t="shared" si="218"/>
        <v>5.4888636326699185E-5</v>
      </c>
      <c r="BH117" s="5">
        <f t="shared" si="219"/>
        <v>1.9021356625277974E-5</v>
      </c>
      <c r="BI117" s="5">
        <f t="shared" si="220"/>
        <v>5.2733976586700013E-6</v>
      </c>
      <c r="BJ117" s="8">
        <f t="shared" si="221"/>
        <v>0.45869819329111577</v>
      </c>
      <c r="BK117" s="8">
        <f t="shared" si="222"/>
        <v>0.27220945741366415</v>
      </c>
      <c r="BL117" s="8">
        <f t="shared" si="223"/>
        <v>0.25419914090979373</v>
      </c>
      <c r="BM117" s="8">
        <f t="shared" si="224"/>
        <v>0.42430348767198289</v>
      </c>
      <c r="BN117" s="8">
        <f t="shared" si="225"/>
        <v>0.57502911844348292</v>
      </c>
    </row>
    <row r="118" spans="1:66" x14ac:dyDescent="0.25">
      <c r="A118" t="s">
        <v>70</v>
      </c>
      <c r="B118" t="s">
        <v>79</v>
      </c>
      <c r="C118" t="s">
        <v>344</v>
      </c>
      <c r="D118" s="7" t="s">
        <v>522</v>
      </c>
      <c r="E118">
        <f>VLOOKUP(A118,home!$A$2:$E$405,3,FALSE)</f>
        <v>1.3243</v>
      </c>
      <c r="F118">
        <f>VLOOKUP(B118,home!$B$2:$E$405,3,FALSE)</f>
        <v>0.65659999999999996</v>
      </c>
      <c r="G118">
        <f>VLOOKUP(C118,away!$B$2:$E$405,4,FALSE)</f>
        <v>1.1819</v>
      </c>
      <c r="H118">
        <f>VLOOKUP(A118,away!$A$2:$E$405,3,FALSE)</f>
        <v>1.1069</v>
      </c>
      <c r="I118">
        <f>VLOOKUP(C118,away!$B$2:$E$405,3,FALSE)</f>
        <v>0.90339999999999998</v>
      </c>
      <c r="J118">
        <f>VLOOKUP(B118,home!$B$2:$E$405,4,FALSE)</f>
        <v>0.94269999999999998</v>
      </c>
      <c r="K118" s="3">
        <f t="shared" si="170"/>
        <v>1.0277038656219999</v>
      </c>
      <c r="L118" s="3">
        <f t="shared" si="171"/>
        <v>0.94267498074199996</v>
      </c>
      <c r="M118" s="5">
        <f t="shared" si="172"/>
        <v>0.13940403349861782</v>
      </c>
      <c r="N118" s="5">
        <f t="shared" si="173"/>
        <v>0.14326606410982828</v>
      </c>
      <c r="O118" s="5">
        <f t="shared" si="174"/>
        <v>0.13141269459366667</v>
      </c>
      <c r="P118" s="5">
        <f t="shared" si="175"/>
        <v>0.1350533342257145</v>
      </c>
      <c r="Q118" s="5">
        <f t="shared" si="176"/>
        <v>7.3617543949059894E-2</v>
      </c>
      <c r="R118" s="5">
        <f t="shared" si="177"/>
        <v>6.1939729672669516E-2</v>
      </c>
      <c r="S118" s="5">
        <f t="shared" si="178"/>
        <v>3.2709604284268057E-2</v>
      </c>
      <c r="T118" s="5">
        <f t="shared" si="179"/>
        <v>6.939741682445337E-2</v>
      </c>
      <c r="U118" s="5">
        <f t="shared" si="180"/>
        <v>6.365569962018415E-2</v>
      </c>
      <c r="V118" s="5">
        <f t="shared" si="181"/>
        <v>3.5209734602421896E-3</v>
      </c>
      <c r="W118" s="5">
        <f t="shared" si="182"/>
        <v>2.5219011498015441E-2</v>
      </c>
      <c r="X118" s="5">
        <f t="shared" si="183"/>
        <v>2.3773331178223975E-2</v>
      </c>
      <c r="Y118" s="5">
        <f t="shared" si="184"/>
        <v>1.1205262255302738E-2</v>
      </c>
      <c r="Z118" s="5">
        <f t="shared" si="185"/>
        <v>1.9463011158782809E-2</v>
      </c>
      <c r="AA118" s="5">
        <f t="shared" si="186"/>
        <v>2.0002211804525213E-2</v>
      </c>
      <c r="AB118" s="5">
        <f t="shared" si="187"/>
        <v>1.0278175196250279E-2</v>
      </c>
      <c r="AC118" s="5">
        <f t="shared" si="188"/>
        <v>2.1319290123457651E-4</v>
      </c>
      <c r="AD118" s="5">
        <f t="shared" si="189"/>
        <v>6.4794189009190319E-3</v>
      </c>
      <c r="AE118" s="5">
        <f t="shared" si="190"/>
        <v>6.1079860876431975E-3</v>
      </c>
      <c r="AF118" s="5">
        <f t="shared" si="191"/>
        <v>2.8789228337707277E-3</v>
      </c>
      <c r="AG118" s="5">
        <f t="shared" si="192"/>
        <v>9.0462950896084168E-4</v>
      </c>
      <c r="AH118" s="5">
        <f t="shared" si="193"/>
        <v>4.5868234173217278E-3</v>
      </c>
      <c r="AI118" s="5">
        <f t="shared" si="194"/>
        <v>4.7138961569070511E-3</v>
      </c>
      <c r="AJ118" s="5">
        <f t="shared" si="195"/>
        <v>2.4222446512970328E-3</v>
      </c>
      <c r="AK118" s="5">
        <f t="shared" si="196"/>
        <v>8.297833972067245E-4</v>
      </c>
      <c r="AL118" s="5">
        <f t="shared" si="197"/>
        <v>8.2615721862218595E-6</v>
      </c>
      <c r="AM118" s="5">
        <f t="shared" si="198"/>
        <v>1.3317847702917483E-3</v>
      </c>
      <c r="AN118" s="5">
        <f t="shared" si="199"/>
        <v>1.2554401826872625E-3</v>
      </c>
      <c r="AO118" s="5">
        <f t="shared" si="200"/>
        <v>5.91736025018724E-4</v>
      </c>
      <c r="AP118" s="5">
        <f t="shared" si="201"/>
        <v>1.8593824866295779E-4</v>
      </c>
      <c r="AQ118" s="5">
        <f t="shared" si="202"/>
        <v>4.3819833744388723E-5</v>
      </c>
      <c r="AR118" s="5">
        <f t="shared" si="203"/>
        <v>8.6477673531814322E-4</v>
      </c>
      <c r="AS118" s="5">
        <f t="shared" si="204"/>
        <v>8.8873439378642878E-4</v>
      </c>
      <c r="AT118" s="5">
        <f t="shared" si="205"/>
        <v>4.5667788600276872E-4</v>
      </c>
      <c r="AU118" s="5">
        <f t="shared" si="206"/>
        <v>1.5644320959637612E-4</v>
      </c>
      <c r="AV118" s="5">
        <f t="shared" si="207"/>
        <v>4.0194322813127122E-5</v>
      </c>
      <c r="AW118" s="5">
        <f t="shared" si="208"/>
        <v>2.2232595780402528E-7</v>
      </c>
      <c r="AX118" s="5">
        <f t="shared" si="209"/>
        <v>2.2811339276755606E-4</v>
      </c>
      <c r="AY118" s="5">
        <f t="shared" si="210"/>
        <v>2.1503678813414813E-4</v>
      </c>
      <c r="AZ118" s="5">
        <f t="shared" si="211"/>
        <v>1.0135490005658981E-4</v>
      </c>
      <c r="BA118" s="5">
        <f t="shared" si="212"/>
        <v>3.1848242819651048E-5</v>
      </c>
      <c r="BB118" s="5">
        <f t="shared" si="213"/>
        <v>7.505635421670271E-6</v>
      </c>
      <c r="BC118" s="5">
        <f t="shared" si="214"/>
        <v>1.4150749453158995E-6</v>
      </c>
      <c r="BD118" s="5">
        <f t="shared" si="215"/>
        <v>1.3586723205202662E-4</v>
      </c>
      <c r="BE118" s="5">
        <f t="shared" si="216"/>
        <v>1.3963127959122905E-4</v>
      </c>
      <c r="BF118" s="5">
        <f t="shared" si="217"/>
        <v>7.174980289882618E-5</v>
      </c>
      <c r="BG118" s="5">
        <f t="shared" si="218"/>
        <v>2.4579183265580076E-5</v>
      </c>
      <c r="BH118" s="5">
        <f t="shared" si="219"/>
        <v>6.3150304139670531E-6</v>
      </c>
      <c r="BI118" s="5">
        <f t="shared" si="220"/>
        <v>1.2979962335908882E-6</v>
      </c>
      <c r="BJ118" s="8">
        <f t="shared" si="221"/>
        <v>0.36684358024072755</v>
      </c>
      <c r="BK118" s="8">
        <f t="shared" si="222"/>
        <v>0.31112443673039752</v>
      </c>
      <c r="BL118" s="8">
        <f t="shared" si="223"/>
        <v>0.30262752558200051</v>
      </c>
      <c r="BM118" s="8">
        <f t="shared" si="224"/>
        <v>0.31515033920017532</v>
      </c>
      <c r="BN118" s="8">
        <f t="shared" si="225"/>
        <v>0.6846934000495567</v>
      </c>
    </row>
    <row r="119" spans="1:66" x14ac:dyDescent="0.25">
      <c r="A119" t="s">
        <v>70</v>
      </c>
      <c r="B119" t="s">
        <v>86</v>
      </c>
      <c r="C119" t="s">
        <v>68</v>
      </c>
      <c r="D119" s="7" t="s">
        <v>522</v>
      </c>
      <c r="E119">
        <f>VLOOKUP(A119,home!$A$2:$E$405,3,FALSE)</f>
        <v>1.3243</v>
      </c>
      <c r="F119">
        <f>VLOOKUP(B119,home!$B$2:$E$405,3,FALSE)</f>
        <v>0.85360000000000003</v>
      </c>
      <c r="G119">
        <f>VLOOKUP(C119,away!$B$2:$E$405,4,FALSE)</f>
        <v>1.3285</v>
      </c>
      <c r="H119">
        <f>VLOOKUP(A119,away!$A$2:$E$405,3,FALSE)</f>
        <v>1.1069</v>
      </c>
      <c r="I119">
        <f>VLOOKUP(C119,away!$B$2:$E$405,3,FALSE)</f>
        <v>1.2117</v>
      </c>
      <c r="J119">
        <f>VLOOKUP(B119,home!$B$2:$E$405,4,FALSE)</f>
        <v>0.98199999999999998</v>
      </c>
      <c r="K119" s="3">
        <f t="shared" si="170"/>
        <v>1.5017662646800001</v>
      </c>
      <c r="L119" s="3">
        <f t="shared" si="171"/>
        <v>1.3170885768599998</v>
      </c>
      <c r="M119" s="5">
        <f t="shared" si="172"/>
        <v>5.9674240056677874E-2</v>
      </c>
      <c r="N119" s="5">
        <f t="shared" si="173"/>
        <v>8.9616760587534747E-2</v>
      </c>
      <c r="O119" s="5">
        <f t="shared" si="174"/>
        <v>7.8596259911451832E-2</v>
      </c>
      <c r="P119" s="5">
        <f t="shared" si="175"/>
        <v>0.11803321166503944</v>
      </c>
      <c r="Q119" s="5">
        <f t="shared" si="176"/>
        <v>6.7291713900131972E-2</v>
      </c>
      <c r="R119" s="5">
        <f t="shared" si="177"/>
        <v>5.1759118056646382E-2</v>
      </c>
      <c r="S119" s="5">
        <f t="shared" si="178"/>
        <v>5.8366219003089609E-2</v>
      </c>
      <c r="T119" s="5">
        <f t="shared" si="179"/>
        <v>8.862914769519506E-2</v>
      </c>
      <c r="U119" s="5">
        <f t="shared" si="180"/>
        <v>7.7730097387060978E-2</v>
      </c>
      <c r="V119" s="5">
        <f t="shared" si="181"/>
        <v>1.2827333266482398E-2</v>
      </c>
      <c r="W119" s="5">
        <f t="shared" si="182"/>
        <v>3.3685475275905472E-2</v>
      </c>
      <c r="X119" s="5">
        <f t="shared" si="183"/>
        <v>4.4366754691995039E-2</v>
      </c>
      <c r="Y119" s="5">
        <f t="shared" si="184"/>
        <v>2.9217472898588236E-2</v>
      </c>
      <c r="Z119" s="5">
        <f t="shared" si="185"/>
        <v>2.2723781046919037E-2</v>
      </c>
      <c r="AA119" s="5">
        <f t="shared" si="186"/>
        <v>3.4125807782237783E-2</v>
      </c>
      <c r="AB119" s="5">
        <f t="shared" si="187"/>
        <v>2.5624493441159458E-2</v>
      </c>
      <c r="AC119" s="5">
        <f t="shared" si="188"/>
        <v>1.585746359214935E-3</v>
      </c>
      <c r="AD119" s="5">
        <f t="shared" si="189"/>
        <v>1.2646927594766766E-2</v>
      </c>
      <c r="AE119" s="5">
        <f t="shared" si="190"/>
        <v>1.6657123867442815E-2</v>
      </c>
      <c r="AF119" s="5">
        <f t="shared" si="191"/>
        <v>1.0969453784575499E-2</v>
      </c>
      <c r="AG119" s="5">
        <f t="shared" si="192"/>
        <v>4.8159140913526946E-3</v>
      </c>
      <c r="AH119" s="5">
        <f t="shared" si="193"/>
        <v>7.482308109991208E-3</v>
      </c>
      <c r="AI119" s="5">
        <f t="shared" si="194"/>
        <v>1.1236677901526366E-2</v>
      </c>
      <c r="AJ119" s="5">
        <f t="shared" si="195"/>
        <v>8.4374318997937781E-3</v>
      </c>
      <c r="AK119" s="5">
        <f t="shared" si="196"/>
        <v>4.2236835292150587E-3</v>
      </c>
      <c r="AL119" s="5">
        <f t="shared" si="197"/>
        <v>1.2546166351612323E-4</v>
      </c>
      <c r="AM119" s="5">
        <f t="shared" si="198"/>
        <v>3.7985458427342591E-3</v>
      </c>
      <c r="AN119" s="5">
        <f t="shared" si="199"/>
        <v>5.0030213381443327E-3</v>
      </c>
      <c r="AO119" s="5">
        <f t="shared" si="200"/>
        <v>3.2947111271283661E-3</v>
      </c>
      <c r="AP119" s="5">
        <f t="shared" si="201"/>
        <v>1.4464754631981021E-3</v>
      </c>
      <c r="AQ119" s="5">
        <f t="shared" si="202"/>
        <v>4.7628407732162431E-4</v>
      </c>
      <c r="AR119" s="5">
        <f t="shared" si="203"/>
        <v>1.9709725080432707E-3</v>
      </c>
      <c r="AS119" s="5">
        <f t="shared" si="204"/>
        <v>2.9599400211911138E-3</v>
      </c>
      <c r="AT119" s="5">
        <f t="shared" si="205"/>
        <v>2.2225690346505101E-3</v>
      </c>
      <c r="AU119" s="5">
        <f t="shared" si="206"/>
        <v>1.1125930657201765E-3</v>
      </c>
      <c r="AV119" s="5">
        <f t="shared" si="207"/>
        <v>4.1771368310386493E-4</v>
      </c>
      <c r="AW119" s="5">
        <f t="shared" si="208"/>
        <v>6.8932791843317782E-6</v>
      </c>
      <c r="AX119" s="5">
        <f t="shared" si="209"/>
        <v>9.5075466690979578E-4</v>
      </c>
      <c r="AY119" s="5">
        <f t="shared" si="210"/>
        <v>1.2522281111832258E-3</v>
      </c>
      <c r="AZ119" s="5">
        <f t="shared" si="211"/>
        <v>8.2464767043120043E-4</v>
      </c>
      <c r="BA119" s="5">
        <f t="shared" si="212"/>
        <v>3.6204467555304797E-4</v>
      </c>
      <c r="BB119" s="5">
        <f t="shared" si="213"/>
        <v>1.1921122662097609E-4</v>
      </c>
      <c r="BC119" s="5">
        <f t="shared" si="214"/>
        <v>3.1402348963191258E-5</v>
      </c>
      <c r="BD119" s="5">
        <f t="shared" si="215"/>
        <v>4.3265756260814933E-4</v>
      </c>
      <c r="BE119" s="5">
        <f t="shared" si="216"/>
        <v>6.4975053168359357E-4</v>
      </c>
      <c r="BF119" s="5">
        <f t="shared" si="217"/>
        <v>4.8788671447015734E-4</v>
      </c>
      <c r="BG119" s="5">
        <f t="shared" si="218"/>
        <v>2.4423060292561526E-4</v>
      </c>
      <c r="BH119" s="5">
        <f t="shared" si="219"/>
        <v>9.1694320069036399E-5</v>
      </c>
      <c r="BI119" s="5">
        <f t="shared" si="220"/>
        <v>2.7540687308489819E-5</v>
      </c>
      <c r="BJ119" s="8">
        <f t="shared" si="221"/>
        <v>0.41545607093567644</v>
      </c>
      <c r="BK119" s="8">
        <f t="shared" si="222"/>
        <v>0.25186444012520365</v>
      </c>
      <c r="BL119" s="8">
        <f t="shared" si="223"/>
        <v>0.30983342675085684</v>
      </c>
      <c r="BM119" s="8">
        <f t="shared" si="224"/>
        <v>0.53366107984917466</v>
      </c>
      <c r="BN119" s="8">
        <f t="shared" si="225"/>
        <v>0.46497130417748228</v>
      </c>
    </row>
    <row r="120" spans="1:66" x14ac:dyDescent="0.25">
      <c r="A120" t="s">
        <v>70</v>
      </c>
      <c r="B120" t="s">
        <v>100</v>
      </c>
      <c r="C120" t="s">
        <v>349</v>
      </c>
      <c r="D120" s="7" t="s">
        <v>522</v>
      </c>
      <c r="E120">
        <f>VLOOKUP(A120,home!$A$2:$E$405,3,FALSE)</f>
        <v>1.3243</v>
      </c>
      <c r="F120">
        <f>VLOOKUP(B120,home!$B$2:$E$405,3,FALSE)</f>
        <v>0.78790000000000004</v>
      </c>
      <c r="G120">
        <f>VLOOKUP(C120,away!$B$2:$E$405,4,FALSE)</f>
        <v>0.64529999999999998</v>
      </c>
      <c r="H120">
        <f>VLOOKUP(A120,away!$A$2:$E$405,3,FALSE)</f>
        <v>1.1069</v>
      </c>
      <c r="I120">
        <f>VLOOKUP(C120,away!$B$2:$E$405,3,FALSE)</f>
        <v>1.2133</v>
      </c>
      <c r="J120">
        <f>VLOOKUP(B120,home!$B$2:$E$405,4,FALSE)</f>
        <v>1.0605</v>
      </c>
      <c r="K120" s="3">
        <f t="shared" si="170"/>
        <v>0.67331632544100006</v>
      </c>
      <c r="L120" s="3">
        <f t="shared" si="171"/>
        <v>1.4242533770850001</v>
      </c>
      <c r="M120" s="5">
        <f t="shared" si="172"/>
        <v>0.12275439572938456</v>
      </c>
      <c r="N120" s="5">
        <f t="shared" si="173"/>
        <v>8.2652538664239605E-2</v>
      </c>
      <c r="O120" s="5">
        <f t="shared" si="174"/>
        <v>0.1748333626696045</v>
      </c>
      <c r="P120" s="5">
        <f t="shared" si="175"/>
        <v>0.1177181573171918</v>
      </c>
      <c r="Q120" s="5">
        <f t="shared" si="176"/>
        <v>2.7825651810887992E-2</v>
      </c>
      <c r="R120" s="5">
        <f t="shared" si="177"/>
        <v>0.12450350360465541</v>
      </c>
      <c r="S120" s="5">
        <f t="shared" si="178"/>
        <v>2.8222135101183054E-2</v>
      </c>
      <c r="T120" s="5">
        <f t="shared" si="179"/>
        <v>3.9630778561248574E-2</v>
      </c>
      <c r="U120" s="5">
        <f t="shared" si="180"/>
        <v>8.3830241551616877E-2</v>
      </c>
      <c r="V120" s="5">
        <f t="shared" si="181"/>
        <v>3.0071407761705798E-3</v>
      </c>
      <c r="W120" s="5">
        <f t="shared" si="182"/>
        <v>6.2451552101026042E-3</v>
      </c>
      <c r="X120" s="5">
        <f t="shared" si="183"/>
        <v>8.894683398408619E-3</v>
      </c>
      <c r="Y120" s="5">
        <f t="shared" si="184"/>
        <v>6.3341414341426807E-3</v>
      </c>
      <c r="Z120" s="5">
        <f t="shared" si="185"/>
        <v>5.9108178489281647E-2</v>
      </c>
      <c r="AA120" s="5">
        <f t="shared" si="186"/>
        <v>3.9798501543913879E-2</v>
      </c>
      <c r="AB120" s="5">
        <f t="shared" si="187"/>
        <v>1.3398490408803029E-2</v>
      </c>
      <c r="AC120" s="5">
        <f t="shared" si="188"/>
        <v>1.8023543518585203E-4</v>
      </c>
      <c r="AD120" s="5">
        <f t="shared" si="189"/>
        <v>1.0512412394687505E-3</v>
      </c>
      <c r="AE120" s="5">
        <f t="shared" si="190"/>
        <v>1.4972338854443894E-3</v>
      </c>
      <c r="AF120" s="5">
        <f t="shared" si="191"/>
        <v>1.0662202088151339E-3</v>
      </c>
      <c r="AG120" s="5">
        <f t="shared" si="192"/>
        <v>5.0618924437374291E-4</v>
      </c>
      <c r="AH120" s="5">
        <f t="shared" si="193"/>
        <v>2.10462557066756E-2</v>
      </c>
      <c r="AI120" s="5">
        <f t="shared" si="194"/>
        <v>1.4170787556710493E-2</v>
      </c>
      <c r="AJ120" s="5">
        <f t="shared" si="195"/>
        <v>4.7707113031446773E-3</v>
      </c>
      <c r="AK120" s="5">
        <f t="shared" si="196"/>
        <v>1.0707326014577398E-3</v>
      </c>
      <c r="AL120" s="5">
        <f t="shared" si="197"/>
        <v>6.9136370024953181E-6</v>
      </c>
      <c r="AM120" s="5">
        <f t="shared" si="198"/>
        <v>1.4156357770222833E-4</v>
      </c>
      <c r="AN120" s="5">
        <f t="shared" si="199"/>
        <v>2.0162240361463354E-4</v>
      </c>
      <c r="AO120" s="5">
        <f t="shared" si="200"/>
        <v>1.4358069462206839E-4</v>
      </c>
      <c r="AP120" s="5">
        <f t="shared" si="201"/>
        <v>6.8165096399897012E-5</v>
      </c>
      <c r="AQ120" s="5">
        <f t="shared" si="202"/>
        <v>2.4271092186719489E-5</v>
      </c>
      <c r="AR120" s="5">
        <f t="shared" si="203"/>
        <v>5.9950401530454349E-3</v>
      </c>
      <c r="AS120" s="5">
        <f t="shared" si="204"/>
        <v>4.0365584067198028E-3</v>
      </c>
      <c r="AT120" s="5">
        <f t="shared" si="205"/>
        <v>1.3589403369202776E-3</v>
      </c>
      <c r="AU120" s="5">
        <f t="shared" si="206"/>
        <v>3.0499890471623868E-4</v>
      </c>
      <c r="AV120" s="5">
        <f t="shared" si="207"/>
        <v>5.1340185446766877E-5</v>
      </c>
      <c r="AW120" s="5">
        <f t="shared" si="208"/>
        <v>1.8416643237043632E-7</v>
      </c>
      <c r="AX120" s="5">
        <f t="shared" si="209"/>
        <v>1.5886177992457636E-5</v>
      </c>
      <c r="AY120" s="5">
        <f t="shared" si="210"/>
        <v>2.2625942654731197E-5</v>
      </c>
      <c r="AZ120" s="5">
        <f t="shared" si="211"/>
        <v>1.6112537617866232E-5</v>
      </c>
      <c r="BA120" s="5">
        <f t="shared" si="212"/>
        <v>7.6494453718850278E-6</v>
      </c>
      <c r="BB120" s="5">
        <f t="shared" si="213"/>
        <v>2.7236871009336205E-6</v>
      </c>
      <c r="BC120" s="5">
        <f t="shared" si="214"/>
        <v>7.758441103255124E-7</v>
      </c>
      <c r="BD120" s="5">
        <f t="shared" si="215"/>
        <v>1.4230760306225222E-3</v>
      </c>
      <c r="BE120" s="5">
        <f t="shared" si="216"/>
        <v>9.5818032376192069E-4</v>
      </c>
      <c r="BF120" s="5">
        <f t="shared" si="217"/>
        <v>3.2257922735262206E-4</v>
      </c>
      <c r="BG120" s="5">
        <f t="shared" si="218"/>
        <v>7.2399286674888142E-5</v>
      </c>
      <c r="BH120" s="5">
        <f t="shared" si="219"/>
        <v>1.2186905417121311E-5</v>
      </c>
      <c r="BI120" s="5">
        <f t="shared" si="220"/>
        <v>1.6411284747906282E-6</v>
      </c>
      <c r="BJ120" s="8">
        <f t="shared" si="221"/>
        <v>0.17634881015650583</v>
      </c>
      <c r="BK120" s="8">
        <f t="shared" si="222"/>
        <v>0.27191160393877312</v>
      </c>
      <c r="BL120" s="8">
        <f t="shared" si="223"/>
        <v>0.49195952783573466</v>
      </c>
      <c r="BM120" s="8">
        <f t="shared" si="224"/>
        <v>0.34901806884810904</v>
      </c>
      <c r="BN120" s="8">
        <f t="shared" si="225"/>
        <v>0.65028760979596401</v>
      </c>
    </row>
    <row r="121" spans="1:66" x14ac:dyDescent="0.25">
      <c r="A121" t="s">
        <v>70</v>
      </c>
      <c r="B121" t="s">
        <v>97</v>
      </c>
      <c r="C121" t="s">
        <v>74</v>
      </c>
      <c r="D121" s="7" t="s">
        <v>522</v>
      </c>
      <c r="E121">
        <f>VLOOKUP(A121,home!$A$2:$E$405,3,FALSE)</f>
        <v>1.3243</v>
      </c>
      <c r="F121">
        <f>VLOOKUP(B121,home!$B$2:$E$405,3,FALSE)</f>
        <v>1.8436999999999999</v>
      </c>
      <c r="G121">
        <f>VLOOKUP(C121,away!$B$2:$E$405,4,FALSE)</f>
        <v>0.88639999999999997</v>
      </c>
      <c r="H121">
        <f>VLOOKUP(A121,away!$A$2:$E$405,3,FALSE)</f>
        <v>1.1069</v>
      </c>
      <c r="I121">
        <f>VLOOKUP(C121,away!$B$2:$E$405,3,FALSE)</f>
        <v>1.1783999999999999</v>
      </c>
      <c r="J121">
        <f>VLOOKUP(B121,home!$B$2:$E$405,4,FALSE)</f>
        <v>0.4929</v>
      </c>
      <c r="K121" s="3">
        <f t="shared" si="170"/>
        <v>2.1642447970239997</v>
      </c>
      <c r="L121" s="3">
        <f t="shared" si="171"/>
        <v>0.64292444618400002</v>
      </c>
      <c r="M121" s="5">
        <f t="shared" si="172"/>
        <v>6.0375659528111837E-2</v>
      </c>
      <c r="N121" s="5">
        <f t="shared" si="173"/>
        <v>0.13066770700060851</v>
      </c>
      <c r="O121" s="5">
        <f t="shared" si="174"/>
        <v>3.8816987465105042E-2</v>
      </c>
      <c r="P121" s="5">
        <f t="shared" si="175"/>
        <v>8.4009463157499409E-2</v>
      </c>
      <c r="Q121" s="5">
        <f t="shared" si="176"/>
        <v>0.14139845250756175</v>
      </c>
      <c r="R121" s="5">
        <f t="shared" si="177"/>
        <v>1.2478195084266964E-2</v>
      </c>
      <c r="S121" s="5">
        <f t="shared" si="178"/>
        <v>2.9223655506094837E-2</v>
      </c>
      <c r="T121" s="5">
        <f t="shared" si="179"/>
        <v>9.0908521769698755E-2</v>
      </c>
      <c r="U121" s="5">
        <f t="shared" si="180"/>
        <v>2.700586878737523E-2</v>
      </c>
      <c r="V121" s="5">
        <f t="shared" si="181"/>
        <v>4.5181261414049267E-3</v>
      </c>
      <c r="W121" s="5">
        <f t="shared" si="182"/>
        <v>0.10200695504891188</v>
      </c>
      <c r="X121" s="5">
        <f t="shared" si="183"/>
        <v>6.5582765081737854E-2</v>
      </c>
      <c r="Y121" s="5">
        <f t="shared" si="184"/>
        <v>2.1082381459695841E-2</v>
      </c>
      <c r="Z121" s="5">
        <f t="shared" si="185"/>
        <v>2.6741788879760839E-3</v>
      </c>
      <c r="AA121" s="5">
        <f t="shared" si="186"/>
        <v>5.7875777446136645E-3</v>
      </c>
      <c r="AB121" s="5">
        <f t="shared" si="187"/>
        <v>6.2628675105760104E-3</v>
      </c>
      <c r="AC121" s="5">
        <f t="shared" si="188"/>
        <v>3.929205024258996E-4</v>
      </c>
      <c r="AD121" s="5">
        <f t="shared" si="189"/>
        <v>5.5192005431217141E-2</v>
      </c>
      <c r="AE121" s="5">
        <f t="shared" si="190"/>
        <v>3.5484289525649595E-2</v>
      </c>
      <c r="AF121" s="5">
        <f t="shared" si="191"/>
        <v>1.1406858595755489E-2</v>
      </c>
      <c r="AG121" s="5">
        <f t="shared" si="192"/>
        <v>2.4445827484584331E-3</v>
      </c>
      <c r="AH121" s="5">
        <f t="shared" si="193"/>
        <v>4.2982374513724208E-4</v>
      </c>
      <c r="AI121" s="5">
        <f t="shared" si="194"/>
        <v>9.3024380405064592E-4</v>
      </c>
      <c r="AJ121" s="5">
        <f t="shared" si="195"/>
        <v>1.0066376564402118E-3</v>
      </c>
      <c r="AK121" s="5">
        <f t="shared" si="196"/>
        <v>7.2620343681305374E-4</v>
      </c>
      <c r="AL121" s="5">
        <f t="shared" si="197"/>
        <v>2.1869104689120803E-5</v>
      </c>
      <c r="AM121" s="5">
        <f t="shared" si="198"/>
        <v>2.3889802118366409E-2</v>
      </c>
      <c r="AN121" s="5">
        <f t="shared" si="199"/>
        <v>1.5359337796396073E-2</v>
      </c>
      <c r="AO121" s="5">
        <f t="shared" si="200"/>
        <v>4.9374468732504614E-3</v>
      </c>
      <c r="AP121" s="5">
        <f t="shared" si="201"/>
        <v>1.0581350988491589E-3</v>
      </c>
      <c r="AQ121" s="5">
        <f t="shared" si="202"/>
        <v>1.7007523060386185E-4</v>
      </c>
      <c r="AR121" s="5">
        <f t="shared" si="203"/>
        <v>5.5268838659818851E-5</v>
      </c>
      <c r="AS121" s="5">
        <f t="shared" si="204"/>
        <v>1.1961529650707184E-4</v>
      </c>
      <c r="AT121" s="5">
        <f t="shared" si="205"/>
        <v>1.2943839155495662E-4</v>
      </c>
      <c r="AU121" s="5">
        <f t="shared" si="206"/>
        <v>9.3378788485990041E-5</v>
      </c>
      <c r="AV121" s="5">
        <f t="shared" si="207"/>
        <v>5.0523639283302128E-5</v>
      </c>
      <c r="AW121" s="5">
        <f t="shared" si="208"/>
        <v>8.4526877176976161E-7</v>
      </c>
      <c r="AX121" s="5">
        <f t="shared" si="209"/>
        <v>8.6172299894345696E-3</v>
      </c>
      <c r="AY121" s="5">
        <f t="shared" si="210"/>
        <v>5.5402278185973765E-3</v>
      </c>
      <c r="AZ121" s="5">
        <f t="shared" si="211"/>
        <v>1.7809739510024542E-3</v>
      </c>
      <c r="BA121" s="5">
        <f t="shared" si="212"/>
        <v>3.8167723037212781E-4</v>
      </c>
      <c r="BB121" s="5">
        <f t="shared" si="213"/>
        <v>6.1347405489510805E-5</v>
      </c>
      <c r="BC121" s="5">
        <f t="shared" si="214"/>
        <v>7.8883493398338072E-6</v>
      </c>
      <c r="BD121" s="5">
        <f t="shared" si="215"/>
        <v>5.9222812477661441E-6</v>
      </c>
      <c r="BE121" s="5">
        <f t="shared" si="216"/>
        <v>1.2817266376990679E-5</v>
      </c>
      <c r="BF121" s="5">
        <f t="shared" si="217"/>
        <v>1.3869851034236365E-5</v>
      </c>
      <c r="BG121" s="5">
        <f t="shared" si="218"/>
        <v>1.0005917645448E-5</v>
      </c>
      <c r="BH121" s="5">
        <f t="shared" si="219"/>
        <v>5.4138138009028649E-6</v>
      </c>
      <c r="BI121" s="5">
        <f t="shared" si="220"/>
        <v>2.3433636701321503E-6</v>
      </c>
      <c r="BJ121" s="8">
        <f t="shared" si="221"/>
        <v>0.71797866103099717</v>
      </c>
      <c r="BK121" s="8">
        <f t="shared" si="222"/>
        <v>0.1840819217588234</v>
      </c>
      <c r="BL121" s="8">
        <f t="shared" si="223"/>
        <v>9.3943002682644688E-2</v>
      </c>
      <c r="BM121" s="8">
        <f t="shared" si="224"/>
        <v>0.52539191706746202</v>
      </c>
      <c r="BN121" s="8">
        <f t="shared" si="225"/>
        <v>0.46774646474315351</v>
      </c>
    </row>
    <row r="122" spans="1:66" x14ac:dyDescent="0.25">
      <c r="A122" t="s">
        <v>70</v>
      </c>
      <c r="B122" t="s">
        <v>84</v>
      </c>
      <c r="C122" t="s">
        <v>77</v>
      </c>
      <c r="D122" s="7" t="s">
        <v>522</v>
      </c>
      <c r="E122">
        <f>VLOOKUP(A122,home!$A$2:$E$405,3,FALSE)</f>
        <v>1.3243</v>
      </c>
      <c r="F122">
        <f>VLOOKUP(B122,home!$B$2:$E$405,3,FALSE)</f>
        <v>1.1163000000000001</v>
      </c>
      <c r="G122">
        <f>VLOOKUP(C122,away!$B$2:$E$405,4,FALSE)</f>
        <v>1.0506</v>
      </c>
      <c r="H122">
        <f>VLOOKUP(A122,away!$A$2:$E$405,3,FALSE)</f>
        <v>1.1069</v>
      </c>
      <c r="I122">
        <f>VLOOKUP(C122,away!$B$2:$E$405,3,FALSE)</f>
        <v>0.98199999999999998</v>
      </c>
      <c r="J122">
        <f>VLOOKUP(B122,home!$B$2:$E$405,4,FALSE)</f>
        <v>0.86409999999999998</v>
      </c>
      <c r="K122" s="3">
        <f t="shared" si="170"/>
        <v>1.553118884154</v>
      </c>
      <c r="L122" s="3">
        <f t="shared" si="171"/>
        <v>0.93925578878000004</v>
      </c>
      <c r="M122" s="5">
        <f t="shared" si="172"/>
        <v>8.2713316104273613E-2</v>
      </c>
      <c r="N122" s="5">
        <f t="shared" si="173"/>
        <v>0.12846361321254651</v>
      </c>
      <c r="O122" s="5">
        <f t="shared" si="174"/>
        <v>7.7688960960128992E-2</v>
      </c>
      <c r="P122" s="5">
        <f t="shared" si="175"/>
        <v>0.12066019235747921</v>
      </c>
      <c r="Q122" s="5">
        <f t="shared" si="176"/>
        <v>9.9759631803530674E-2</v>
      </c>
      <c r="R122" s="5">
        <f t="shared" si="177"/>
        <v>3.6484903153052292E-2</v>
      </c>
      <c r="S122" s="5">
        <f t="shared" si="178"/>
        <v>4.4004045253699067E-2</v>
      </c>
      <c r="T122" s="5">
        <f t="shared" si="179"/>
        <v>9.3699811658027585E-2</v>
      </c>
      <c r="U122" s="5">
        <f t="shared" si="180"/>
        <v>5.6665392073535333E-2</v>
      </c>
      <c r="V122" s="5">
        <f t="shared" si="181"/>
        <v>7.1324489814715538E-3</v>
      </c>
      <c r="W122" s="5">
        <f t="shared" si="182"/>
        <v>5.1646189343437808E-2</v>
      </c>
      <c r="X122" s="5">
        <f t="shared" si="183"/>
        <v>4.8508982309251908E-2</v>
      </c>
      <c r="Y122" s="5">
        <f t="shared" si="184"/>
        <v>2.2781171220895732E-2</v>
      </c>
      <c r="Z122" s="5">
        <f t="shared" si="185"/>
        <v>1.1422885496527348E-2</v>
      </c>
      <c r="AA122" s="5">
        <f t="shared" si="186"/>
        <v>1.7741099176185465E-2</v>
      </c>
      <c r="AB122" s="5">
        <f t="shared" si="187"/>
        <v>1.3777018078091313E-2</v>
      </c>
      <c r="AC122" s="5">
        <f t="shared" si="188"/>
        <v>6.5029029379572222E-4</v>
      </c>
      <c r="AD122" s="5">
        <f t="shared" si="189"/>
        <v>2.0053167990971593E-2</v>
      </c>
      <c r="AE122" s="5">
        <f t="shared" si="190"/>
        <v>1.8835054118897871E-2</v>
      </c>
      <c r="AF122" s="5">
        <f t="shared" si="191"/>
        <v>8.8454668065797038E-3</v>
      </c>
      <c r="AG122" s="5">
        <f t="shared" si="192"/>
        <v>2.7693853008471095E-3</v>
      </c>
      <c r="AH122" s="5">
        <f t="shared" si="193"/>
        <v>2.6822528317961033E-3</v>
      </c>
      <c r="AI122" s="5">
        <f t="shared" si="194"/>
        <v>4.1658575251380713E-3</v>
      </c>
      <c r="AJ122" s="5">
        <f t="shared" si="195"/>
        <v>3.2350359954934934E-3</v>
      </c>
      <c r="AK122" s="5">
        <f t="shared" si="196"/>
        <v>1.6747984985062926E-3</v>
      </c>
      <c r="AL122" s="5">
        <f t="shared" si="197"/>
        <v>3.7945112411489639E-5</v>
      </c>
      <c r="AM122" s="5">
        <f t="shared" si="198"/>
        <v>6.2289907787780961E-3</v>
      </c>
      <c r="AN122" s="5">
        <f t="shared" si="199"/>
        <v>5.8506156472245673E-3</v>
      </c>
      <c r="AO122" s="5">
        <f t="shared" si="200"/>
        <v>2.7476123072912606E-3</v>
      </c>
      <c r="AP122" s="5">
        <f t="shared" si="201"/>
        <v>8.6023692164882964E-4</v>
      </c>
      <c r="AQ122" s="5">
        <f t="shared" si="202"/>
        <v>2.0199562709523759E-4</v>
      </c>
      <c r="AR122" s="5">
        <f t="shared" si="203"/>
        <v>5.0386429984720774E-4</v>
      </c>
      <c r="AS122" s="5">
        <f t="shared" si="204"/>
        <v>7.8256115914373181E-4</v>
      </c>
      <c r="AT122" s="5">
        <f t="shared" si="205"/>
        <v>6.07705257135787E-4</v>
      </c>
      <c r="AU122" s="5">
        <f t="shared" si="206"/>
        <v>3.1461283695241761E-4</v>
      </c>
      <c r="AV122" s="5">
        <f t="shared" si="207"/>
        <v>1.2215778456701586E-4</v>
      </c>
      <c r="AW122" s="5">
        <f t="shared" si="208"/>
        <v>1.5375948779868258E-6</v>
      </c>
      <c r="AX122" s="5">
        <f t="shared" si="209"/>
        <v>1.6123938679568979E-3</v>
      </c>
      <c r="AY122" s="5">
        <f t="shared" si="210"/>
        <v>1.5144502742718913E-3</v>
      </c>
      <c r="AZ122" s="5">
        <f t="shared" si="211"/>
        <v>7.1122809346466629E-4</v>
      </c>
      <c r="BA122" s="5">
        <f t="shared" si="212"/>
        <v>2.2267503464321696E-4</v>
      </c>
      <c r="BB122" s="5">
        <f t="shared" si="213"/>
        <v>5.2287203826357128E-5</v>
      </c>
      <c r="BC122" s="5">
        <f t="shared" si="214"/>
        <v>9.8222117746051444E-6</v>
      </c>
      <c r="BD122" s="5">
        <f t="shared" si="215"/>
        <v>7.8876243398511898E-5</v>
      </c>
      <c r="BE122" s="5">
        <f t="shared" si="216"/>
        <v>1.2250418313335611E-4</v>
      </c>
      <c r="BF122" s="5">
        <f t="shared" si="217"/>
        <v>9.5131780106137682E-5</v>
      </c>
      <c r="BG122" s="5">
        <f t="shared" si="218"/>
        <v>4.9250321388676073E-5</v>
      </c>
      <c r="BH122" s="5">
        <f t="shared" si="219"/>
        <v>1.9122901049851625E-5</v>
      </c>
      <c r="BI122" s="5">
        <f t="shared" si="220"/>
        <v>5.9400277480665761E-6</v>
      </c>
      <c r="BJ122" s="8">
        <f t="shared" si="221"/>
        <v>0.51537478173296192</v>
      </c>
      <c r="BK122" s="8">
        <f t="shared" si="222"/>
        <v>0.25671268837740252</v>
      </c>
      <c r="BL122" s="8">
        <f t="shared" si="223"/>
        <v>0.2168170450863981</v>
      </c>
      <c r="BM122" s="8">
        <f t="shared" si="224"/>
        <v>0.45304387042288502</v>
      </c>
      <c r="BN122" s="8">
        <f t="shared" si="225"/>
        <v>0.54577061759101131</v>
      </c>
    </row>
    <row r="123" spans="1:66" x14ac:dyDescent="0.25">
      <c r="A123" t="s">
        <v>70</v>
      </c>
      <c r="B123" t="s">
        <v>78</v>
      </c>
      <c r="C123" t="s">
        <v>91</v>
      </c>
      <c r="D123" s="7" t="s">
        <v>522</v>
      </c>
      <c r="E123">
        <f>VLOOKUP(A123,home!$A$2:$E$405,3,FALSE)</f>
        <v>1.3243</v>
      </c>
      <c r="F123">
        <f>VLOOKUP(B123,home!$B$2:$E$405,3,FALSE)</f>
        <v>0.65659999999999996</v>
      </c>
      <c r="G123">
        <f>VLOOKUP(C123,away!$B$2:$E$405,4,FALSE)</f>
        <v>0.72230000000000005</v>
      </c>
      <c r="H123">
        <f>VLOOKUP(A123,away!$A$2:$E$405,3,FALSE)</f>
        <v>1.1069</v>
      </c>
      <c r="I123">
        <f>VLOOKUP(C123,away!$B$2:$E$405,3,FALSE)</f>
        <v>1.3748</v>
      </c>
      <c r="J123">
        <f>VLOOKUP(B123,home!$B$2:$E$405,4,FALSE)</f>
        <v>1.0998000000000001</v>
      </c>
      <c r="K123" s="3">
        <f t="shared" si="170"/>
        <v>0.62806540497399999</v>
      </c>
      <c r="L123" s="3">
        <f t="shared" si="171"/>
        <v>1.6736383787760003</v>
      </c>
      <c r="M123" s="5">
        <f t="shared" si="172"/>
        <v>0.10008816977111487</v>
      </c>
      <c r="N123" s="5">
        <f t="shared" si="173"/>
        <v>6.2861916880401728E-2</v>
      </c>
      <c r="O123" s="5">
        <f t="shared" si="174"/>
        <v>0.16751140219038579</v>
      </c>
      <c r="P123" s="5">
        <f t="shared" si="175"/>
        <v>0.10520811665446723</v>
      </c>
      <c r="Q123" s="5">
        <f t="shared" si="176"/>
        <v>1.9740697641465719E-2</v>
      </c>
      <c r="R123" s="5">
        <f t="shared" si="177"/>
        <v>0.14017675579420594</v>
      </c>
      <c r="S123" s="5">
        <f t="shared" si="178"/>
        <v>2.7647492793834643E-2</v>
      </c>
      <c r="T123" s="5">
        <f t="shared" si="179"/>
        <v>3.3038789196569898E-2</v>
      </c>
      <c r="U123" s="5">
        <f t="shared" si="180"/>
        <v>8.8040170895829439E-2</v>
      </c>
      <c r="V123" s="5">
        <f t="shared" si="181"/>
        <v>3.2290869736920813E-3</v>
      </c>
      <c r="W123" s="5">
        <f t="shared" si="182"/>
        <v>4.1328164195521509E-3</v>
      </c>
      <c r="X123" s="5">
        <f t="shared" si="183"/>
        <v>6.9168401721980965E-3</v>
      </c>
      <c r="Y123" s="5">
        <f t="shared" si="184"/>
        <v>5.7881445860251679E-3</v>
      </c>
      <c r="Z123" s="5">
        <f t="shared" si="185"/>
        <v>7.8201732769831361E-2</v>
      </c>
      <c r="AA123" s="5">
        <f t="shared" si="186"/>
        <v>4.9115802961752664E-2</v>
      </c>
      <c r="AB123" s="5">
        <f t="shared" si="187"/>
        <v>1.5423968338898187E-2</v>
      </c>
      <c r="AC123" s="5">
        <f t="shared" si="188"/>
        <v>2.1214180444134581E-4</v>
      </c>
      <c r="AD123" s="5">
        <f t="shared" si="189"/>
        <v>6.4891975455730452E-4</v>
      </c>
      <c r="AE123" s="5">
        <f t="shared" si="190"/>
        <v>1.0860570059730071E-3</v>
      </c>
      <c r="AF123" s="5">
        <f t="shared" si="191"/>
        <v>9.0883334336749042E-4</v>
      </c>
      <c r="AG123" s="5">
        <f t="shared" si="192"/>
        <v>5.0701945445704615E-4</v>
      </c>
      <c r="AH123" s="5">
        <f t="shared" si="193"/>
        <v>3.2720355312593659E-2</v>
      </c>
      <c r="AI123" s="5">
        <f t="shared" si="194"/>
        <v>2.0550523210297308E-2</v>
      </c>
      <c r="AJ123" s="5">
        <f t="shared" si="195"/>
        <v>6.453536341251483E-3</v>
      </c>
      <c r="AK123" s="5">
        <f t="shared" si="196"/>
        <v>1.3510809718941797E-3</v>
      </c>
      <c r="AL123" s="5">
        <f t="shared" si="197"/>
        <v>8.9197513592242672E-6</v>
      </c>
      <c r="AM123" s="5">
        <f t="shared" si="198"/>
        <v>8.1512809688332442E-5</v>
      </c>
      <c r="AN123" s="5">
        <f t="shared" si="199"/>
        <v>1.3642296665625735E-4</v>
      </c>
      <c r="AO123" s="5">
        <f t="shared" si="200"/>
        <v>1.1416135637119547E-4</v>
      </c>
      <c r="AP123" s="5">
        <f t="shared" si="201"/>
        <v>6.3688275798652258E-5</v>
      </c>
      <c r="AQ123" s="5">
        <f t="shared" si="202"/>
        <v>2.6647785663673799E-5</v>
      </c>
      <c r="AR123" s="5">
        <f t="shared" si="203"/>
        <v>1.0952408483668782E-2</v>
      </c>
      <c r="AS123" s="5">
        <f t="shared" si="204"/>
        <v>6.8788288697361061E-3</v>
      </c>
      <c r="AT123" s="5">
        <f t="shared" si="205"/>
        <v>2.1601772199088252E-3</v>
      </c>
      <c r="AU123" s="5">
        <f t="shared" si="206"/>
        <v>4.5224419347921526E-4</v>
      </c>
      <c r="AV123" s="5">
        <f t="shared" si="207"/>
        <v>7.1009733131165812E-5</v>
      </c>
      <c r="AW123" s="5">
        <f t="shared" si="208"/>
        <v>2.6044543294958628E-7</v>
      </c>
      <c r="AX123" s="5">
        <f t="shared" si="209"/>
        <v>8.5325626379118489E-6</v>
      </c>
      <c r="AY123" s="5">
        <f t="shared" si="210"/>
        <v>1.4280424300119459E-5</v>
      </c>
      <c r="AZ123" s="5">
        <f t="shared" si="211"/>
        <v>1.1950133086942666E-5</v>
      </c>
      <c r="BA123" s="5">
        <f t="shared" si="212"/>
        <v>6.6667337885960548E-6</v>
      </c>
      <c r="BB123" s="5">
        <f t="shared" si="213"/>
        <v>2.7894253824192723E-6</v>
      </c>
      <c r="BC123" s="5">
        <f t="shared" si="214"/>
        <v>9.3369787494976245E-7</v>
      </c>
      <c r="BD123" s="5">
        <f t="shared" si="215"/>
        <v>3.0550618630499895E-3</v>
      </c>
      <c r="BE123" s="5">
        <f t="shared" si="216"/>
        <v>1.9187786662371144E-3</v>
      </c>
      <c r="BF123" s="5">
        <f t="shared" si="217"/>
        <v>6.0255925003284243E-4</v>
      </c>
      <c r="BG123" s="5">
        <f t="shared" si="218"/>
        <v>1.2614887313090232E-4</v>
      </c>
      <c r="BH123" s="5">
        <f t="shared" si="219"/>
        <v>1.980743577249347E-5</v>
      </c>
      <c r="BI123" s="5">
        <f t="shared" si="220"/>
        <v>2.4880730339895219E-6</v>
      </c>
      <c r="BJ123" s="8">
        <f t="shared" si="221"/>
        <v>0.13609762062581665</v>
      </c>
      <c r="BK123" s="8">
        <f t="shared" si="222"/>
        <v>0.23640820817320954</v>
      </c>
      <c r="BL123" s="8">
        <f t="shared" si="223"/>
        <v>0.54758310867828974</v>
      </c>
      <c r="BM123" s="8">
        <f t="shared" si="224"/>
        <v>0.40268959133623933</v>
      </c>
      <c r="BN123" s="8">
        <f t="shared" si="225"/>
        <v>0.59558705893204134</v>
      </c>
    </row>
    <row r="124" spans="1:66" x14ac:dyDescent="0.25">
      <c r="A124" t="s">
        <v>70</v>
      </c>
      <c r="B124" t="s">
        <v>82</v>
      </c>
      <c r="C124" t="s">
        <v>73</v>
      </c>
      <c r="D124" s="7" t="s">
        <v>522</v>
      </c>
      <c r="E124">
        <f>VLOOKUP(A124,home!$A$2:$E$405,3,FALSE)</f>
        <v>1.3243</v>
      </c>
      <c r="F124">
        <f>VLOOKUP(B124,home!$B$2:$E$405,3,FALSE)</f>
        <v>1.2148000000000001</v>
      </c>
      <c r="G124">
        <f>VLOOKUP(C124,away!$B$2:$E$405,4,FALSE)</f>
        <v>1.1491</v>
      </c>
      <c r="H124">
        <f>VLOOKUP(A124,away!$A$2:$E$405,3,FALSE)</f>
        <v>1.1069</v>
      </c>
      <c r="I124">
        <f>VLOOKUP(C124,away!$B$2:$E$405,3,FALSE)</f>
        <v>0.98199999999999998</v>
      </c>
      <c r="J124">
        <f>VLOOKUP(B124,home!$B$2:$E$405,4,FALSE)</f>
        <v>1.1783999999999999</v>
      </c>
      <c r="K124" s="3">
        <f t="shared" si="170"/>
        <v>1.8486257023240003</v>
      </c>
      <c r="L124" s="3">
        <f t="shared" si="171"/>
        <v>1.28089228272</v>
      </c>
      <c r="M124" s="5">
        <f t="shared" si="172"/>
        <v>4.3738874964348147E-2</v>
      </c>
      <c r="N124" s="5">
        <f t="shared" si="173"/>
        <v>8.0856808449829731E-2</v>
      </c>
      <c r="O124" s="5">
        <f t="shared" si="174"/>
        <v>5.602478739668855E-2</v>
      </c>
      <c r="P124" s="5">
        <f t="shared" si="175"/>
        <v>0.10356886194875618</v>
      </c>
      <c r="Q124" s="5">
        <f t="shared" si="176"/>
        <v>7.4736987154121831E-2</v>
      </c>
      <c r="R124" s="5">
        <f t="shared" si="177"/>
        <v>3.5880858908723549E-2</v>
      </c>
      <c r="S124" s="5">
        <f t="shared" si="178"/>
        <v>6.1309928376665893E-2</v>
      </c>
      <c r="T124" s="5">
        <f t="shared" si="179"/>
        <v>9.573003007945842E-2</v>
      </c>
      <c r="U124" s="5">
        <f t="shared" si="180"/>
        <v>6.6330278000127432E-2</v>
      </c>
      <c r="V124" s="5">
        <f t="shared" si="181"/>
        <v>1.6130576729655514E-2</v>
      </c>
      <c r="W124" s="5">
        <f t="shared" si="182"/>
        <v>4.6053571789122748E-2</v>
      </c>
      <c r="X124" s="5">
        <f t="shared" si="183"/>
        <v>5.898966469637882E-2</v>
      </c>
      <c r="Y124" s="5">
        <f t="shared" si="184"/>
        <v>3.7779703134916041E-2</v>
      </c>
      <c r="Z124" s="5">
        <f t="shared" si="185"/>
        <v>1.5319838424516383E-2</v>
      </c>
      <c r="AA124" s="5">
        <f t="shared" si="186"/>
        <v>2.8320647067011803E-2</v>
      </c>
      <c r="AB124" s="5">
        <f t="shared" si="187"/>
        <v>2.6177138037262418E-2</v>
      </c>
      <c r="AC124" s="5">
        <f t="shared" si="188"/>
        <v>2.3872148572483421E-3</v>
      </c>
      <c r="AD124" s="5">
        <f t="shared" si="189"/>
        <v>2.1283954123298955E-2</v>
      </c>
      <c r="AE124" s="5">
        <f t="shared" si="190"/>
        <v>2.7262452582300152E-2</v>
      </c>
      <c r="AF124" s="5">
        <f t="shared" si="191"/>
        <v>1.7460132560344104E-2</v>
      </c>
      <c r="AG124" s="5">
        <f t="shared" si="192"/>
        <v>7.4548496839376508E-3</v>
      </c>
      <c r="AH124" s="5">
        <f t="shared" si="193"/>
        <v>4.9057657026200891E-3</v>
      </c>
      <c r="AI124" s="5">
        <f t="shared" si="194"/>
        <v>9.0689245674430551E-3</v>
      </c>
      <c r="AJ124" s="5">
        <f t="shared" si="195"/>
        <v>8.3825235239063985E-3</v>
      </c>
      <c r="AK124" s="5">
        <f t="shared" si="196"/>
        <v>5.1653828122096394E-3</v>
      </c>
      <c r="AL124" s="5">
        <f t="shared" si="197"/>
        <v>2.2610652532229156E-4</v>
      </c>
      <c r="AM124" s="5">
        <f t="shared" si="198"/>
        <v>7.8692129278830712E-3</v>
      </c>
      <c r="AN124" s="5">
        <f t="shared" si="199"/>
        <v>1.0079614110405881E-2</v>
      </c>
      <c r="AO124" s="5">
        <f t="shared" si="200"/>
        <v>6.455449963407257E-3</v>
      </c>
      <c r="AP124" s="5">
        <f t="shared" si="201"/>
        <v>2.7562453465378198E-3</v>
      </c>
      <c r="AQ124" s="5">
        <f t="shared" si="202"/>
        <v>8.8261334841580128E-4</v>
      </c>
      <c r="AR124" s="5">
        <f t="shared" si="203"/>
        <v>1.2567514858637054E-3</v>
      </c>
      <c r="AS124" s="5">
        <f t="shared" si="204"/>
        <v>2.3232630982015232E-3</v>
      </c>
      <c r="AT124" s="5">
        <f t="shared" si="205"/>
        <v>2.147421938298112E-3</v>
      </c>
      <c r="AU124" s="5">
        <f t="shared" si="206"/>
        <v>1.323259796290771E-3</v>
      </c>
      <c r="AV124" s="5">
        <f t="shared" si="207"/>
        <v>6.1155301756878511E-4</v>
      </c>
      <c r="AW124" s="5">
        <f t="shared" si="208"/>
        <v>1.4872096381273565E-5</v>
      </c>
      <c r="AX124" s="5">
        <f t="shared" si="209"/>
        <v>2.4245382125908221E-3</v>
      </c>
      <c r="AY124" s="5">
        <f t="shared" si="210"/>
        <v>3.1055722856673262E-3</v>
      </c>
      <c r="AZ124" s="5">
        <f t="shared" si="211"/>
        <v>1.9889517870701951E-3</v>
      </c>
      <c r="BA124" s="5">
        <f t="shared" si="212"/>
        <v>8.4921099825345503E-4</v>
      </c>
      <c r="BB124" s="5">
        <f t="shared" si="213"/>
        <v>2.7193695351594949E-4</v>
      </c>
      <c r="BC124" s="5">
        <f t="shared" si="214"/>
        <v>6.9664389028993362E-5</v>
      </c>
      <c r="BD124" s="5">
        <f t="shared" si="215"/>
        <v>2.682938799232854E-4</v>
      </c>
      <c r="BE124" s="5">
        <f t="shared" si="216"/>
        <v>4.9597496220241447E-4</v>
      </c>
      <c r="BF124" s="5">
        <f t="shared" si="217"/>
        <v>4.5843603141827906E-4</v>
      </c>
      <c r="BG124" s="5">
        <f t="shared" si="218"/>
        <v>2.8249221018374781E-4</v>
      </c>
      <c r="BH124" s="5">
        <f t="shared" si="219"/>
        <v>1.3055559011299753E-4</v>
      </c>
      <c r="BI124" s="5">
        <f t="shared" si="220"/>
        <v>4.8269683892992897E-5</v>
      </c>
      <c r="BJ124" s="8">
        <f t="shared" si="221"/>
        <v>0.50436116457648494</v>
      </c>
      <c r="BK124" s="8">
        <f t="shared" si="222"/>
        <v>0.23046713568766369</v>
      </c>
      <c r="BL124" s="8">
        <f t="shared" si="223"/>
        <v>0.24960257770994951</v>
      </c>
      <c r="BM124" s="8">
        <f t="shared" si="224"/>
        <v>0.60185283738686068</v>
      </c>
      <c r="BN124" s="8">
        <f t="shared" si="225"/>
        <v>0.39480717882246802</v>
      </c>
    </row>
    <row r="125" spans="1:66" x14ac:dyDescent="0.25">
      <c r="A125" t="s">
        <v>70</v>
      </c>
      <c r="B125" t="s">
        <v>69</v>
      </c>
      <c r="C125" t="s">
        <v>80</v>
      </c>
      <c r="D125" s="7" t="s">
        <v>522</v>
      </c>
      <c r="E125">
        <f>VLOOKUP(A125,home!$A$2:$E$405,3,FALSE)</f>
        <v>1.3243</v>
      </c>
      <c r="F125">
        <f>VLOOKUP(B125,home!$B$2:$E$405,3,FALSE)</f>
        <v>0.51300000000000001</v>
      </c>
      <c r="G125">
        <f>VLOOKUP(C125,away!$B$2:$E$405,4,FALSE)</f>
        <v>0.88639999999999997</v>
      </c>
      <c r="H125">
        <f>VLOOKUP(A125,away!$A$2:$E$405,3,FALSE)</f>
        <v>1.1069</v>
      </c>
      <c r="I125">
        <f>VLOOKUP(C125,away!$B$2:$E$405,3,FALSE)</f>
        <v>1.1783999999999999</v>
      </c>
      <c r="J125">
        <f>VLOOKUP(B125,home!$B$2:$E$405,4,FALSE)</f>
        <v>1.5074000000000001</v>
      </c>
      <c r="K125" s="3">
        <f t="shared" si="170"/>
        <v>0.60218993376000007</v>
      </c>
      <c r="L125" s="3">
        <f t="shared" si="171"/>
        <v>1.966208785104</v>
      </c>
      <c r="M125" s="5">
        <f t="shared" si="172"/>
        <v>7.6658198523871984E-2</v>
      </c>
      <c r="N125" s="5">
        <f t="shared" si="173"/>
        <v>4.61627954912514E-2</v>
      </c>
      <c r="O125" s="5">
        <f t="shared" si="174"/>
        <v>0.15072602338788355</v>
      </c>
      <c r="P125" s="5">
        <f t="shared" si="175"/>
        <v>9.0765694039857805E-2</v>
      </c>
      <c r="Q125" s="5">
        <f t="shared" si="176"/>
        <v>1.3899385379526553E-2</v>
      </c>
      <c r="R125" s="5">
        <f t="shared" si="177"/>
        <v>0.14817941566452383</v>
      </c>
      <c r="S125" s="5">
        <f t="shared" si="178"/>
        <v>2.6867352002707102E-2</v>
      </c>
      <c r="T125" s="5">
        <f t="shared" si="179"/>
        <v>2.7329093640771202E-2</v>
      </c>
      <c r="U125" s="5">
        <f t="shared" si="180"/>
        <v>8.9232152503615117E-2</v>
      </c>
      <c r="V125" s="5">
        <f t="shared" si="181"/>
        <v>3.5346423742696458E-3</v>
      </c>
      <c r="W125" s="5">
        <f t="shared" si="182"/>
        <v>2.7900233203339364E-3</v>
      </c>
      <c r="X125" s="5">
        <f t="shared" si="183"/>
        <v>5.4857683630856165E-3</v>
      </c>
      <c r="Y125" s="5">
        <f t="shared" si="184"/>
        <v>5.3930829742722657E-3</v>
      </c>
      <c r="Z125" s="5">
        <f t="shared" si="185"/>
        <v>9.7117222950388007E-2</v>
      </c>
      <c r="AA125" s="5">
        <f t="shared" si="186"/>
        <v>5.8483014055449305E-2</v>
      </c>
      <c r="AB125" s="5">
        <f t="shared" si="187"/>
        <v>1.7608941180068081E-2</v>
      </c>
      <c r="AC125" s="5">
        <f t="shared" si="188"/>
        <v>2.6157041456512326E-4</v>
      </c>
      <c r="AD125" s="5">
        <f t="shared" si="189"/>
        <v>4.2003098961518711E-4</v>
      </c>
      <c r="AE125" s="5">
        <f t="shared" si="190"/>
        <v>8.2586862179730776E-4</v>
      </c>
      <c r="AF125" s="5">
        <f t="shared" si="191"/>
        <v>8.1191506975979979E-4</v>
      </c>
      <c r="AG125" s="5">
        <f t="shared" si="192"/>
        <v>5.3213151430668169E-4</v>
      </c>
      <c r="AH125" s="5">
        <f t="shared" si="193"/>
        <v>4.7738184237489198E-2</v>
      </c>
      <c r="AI125" s="5">
        <f t="shared" si="194"/>
        <v>2.8747454003796295E-2</v>
      </c>
      <c r="AJ125" s="5">
        <f t="shared" si="195"/>
        <v>8.6557137111573697E-3</v>
      </c>
      <c r="AK125" s="5">
        <f t="shared" si="196"/>
        <v>1.7374612221224604E-3</v>
      </c>
      <c r="AL125" s="5">
        <f t="shared" si="197"/>
        <v>1.2388300625615893E-5</v>
      </c>
      <c r="AM125" s="5">
        <f t="shared" si="198"/>
        <v>5.0587686762703382E-5</v>
      </c>
      <c r="AN125" s="5">
        <f t="shared" si="199"/>
        <v>9.9465954130916715E-5</v>
      </c>
      <c r="AO125" s="5">
        <f t="shared" si="200"/>
        <v>9.7785416415479979E-5</v>
      </c>
      <c r="AP125" s="5">
        <f t="shared" si="201"/>
        <v>6.4088848270389871E-5</v>
      </c>
      <c r="AQ125" s="5">
        <f t="shared" si="202"/>
        <v>3.1503014124109481E-5</v>
      </c>
      <c r="AR125" s="5">
        <f t="shared" si="203"/>
        <v>1.8772647446532915E-2</v>
      </c>
      <c r="AS125" s="5">
        <f t="shared" si="204"/>
        <v>1.1304699322327489E-2</v>
      </c>
      <c r="AT125" s="5">
        <f t="shared" si="205"/>
        <v>3.403788068044554E-3</v>
      </c>
      <c r="AU125" s="5">
        <f t="shared" si="206"/>
        <v>6.8324230374294294E-4</v>
      </c>
      <c r="AV125" s="5">
        <f t="shared" si="207"/>
        <v>1.0286040940824814E-4</v>
      </c>
      <c r="AW125" s="5">
        <f t="shared" si="208"/>
        <v>4.0744815801052015E-7</v>
      </c>
      <c r="AX125" s="5">
        <f t="shared" si="209"/>
        <v>5.0772326234506602E-6</v>
      </c>
      <c r="AY125" s="5">
        <f t="shared" si="210"/>
        <v>9.9828993882453148E-6</v>
      </c>
      <c r="AZ125" s="5">
        <f t="shared" si="211"/>
        <v>9.8142322389886444E-6</v>
      </c>
      <c r="BA125" s="5">
        <f t="shared" si="212"/>
        <v>6.4322765491167904E-6</v>
      </c>
      <c r="BB125" s="5">
        <f t="shared" si="213"/>
        <v>3.1617996647729701E-6</v>
      </c>
      <c r="BC125" s="5">
        <f t="shared" si="214"/>
        <v>1.2433516555230995E-6</v>
      </c>
      <c r="BD125" s="5">
        <f t="shared" si="215"/>
        <v>6.1518240548388663E-3</v>
      </c>
      <c r="BE125" s="5">
        <f t="shared" si="216"/>
        <v>3.7045665200865913E-3</v>
      </c>
      <c r="BF125" s="5">
        <f t="shared" si="217"/>
        <v>1.1154263336702291E-3</v>
      </c>
      <c r="BG125" s="5">
        <f t="shared" si="218"/>
        <v>2.2389950332901169E-4</v>
      </c>
      <c r="BH125" s="5">
        <f t="shared" si="219"/>
        <v>3.3707506769648612E-5</v>
      </c>
      <c r="BI125" s="5">
        <f t="shared" si="220"/>
        <v>4.0596642537658924E-6</v>
      </c>
      <c r="BJ125" s="8">
        <f t="shared" si="221"/>
        <v>0.10402923807654366</v>
      </c>
      <c r="BK125" s="8">
        <f t="shared" si="222"/>
        <v>0.19810982855528553</v>
      </c>
      <c r="BL125" s="8">
        <f t="shared" si="223"/>
        <v>0.59660908109910937</v>
      </c>
      <c r="BM125" s="8">
        <f t="shared" si="224"/>
        <v>0.46946428274318136</v>
      </c>
      <c r="BN125" s="8">
        <f t="shared" si="225"/>
        <v>0.52639151248691507</v>
      </c>
    </row>
    <row r="126" spans="1:66" x14ac:dyDescent="0.25">
      <c r="A126" t="s">
        <v>70</v>
      </c>
      <c r="B126" t="s">
        <v>85</v>
      </c>
      <c r="C126" t="s">
        <v>106</v>
      </c>
      <c r="D126" s="7" t="s">
        <v>522</v>
      </c>
      <c r="E126">
        <f>VLOOKUP(A126,home!$A$2:$E$405,3,FALSE)</f>
        <v>1.3243</v>
      </c>
      <c r="F126">
        <f>VLOOKUP(B126,home!$B$2:$E$405,3,FALSE)</f>
        <v>1.1491</v>
      </c>
      <c r="G126">
        <f>VLOOKUP(C126,away!$B$2:$E$405,4,FALSE)</f>
        <v>0.9526</v>
      </c>
      <c r="H126">
        <f>VLOOKUP(A126,away!$A$2:$E$405,3,FALSE)</f>
        <v>1.1069</v>
      </c>
      <c r="I126">
        <f>VLOOKUP(C126,away!$B$2:$E$405,3,FALSE)</f>
        <v>1.4408000000000001</v>
      </c>
      <c r="J126">
        <f>VLOOKUP(B126,home!$B$2:$E$405,4,FALSE)</f>
        <v>0.90339999999999998</v>
      </c>
      <c r="K126" s="3">
        <f t="shared" si="170"/>
        <v>1.449622031638</v>
      </c>
      <c r="L126" s="3">
        <f t="shared" si="171"/>
        <v>1.4407617611679999</v>
      </c>
      <c r="M126" s="5">
        <f t="shared" si="172"/>
        <v>5.5554886953476892E-2</v>
      </c>
      <c r="N126" s="5">
        <f t="shared" si="173"/>
        <v>8.0533588092918579E-2</v>
      </c>
      <c r="O126" s="5">
        <f t="shared" si="174"/>
        <v>8.0041356768580499E-2</v>
      </c>
      <c r="P126" s="5">
        <f t="shared" si="175"/>
        <v>0.11602971421393164</v>
      </c>
      <c r="Q126" s="5">
        <f t="shared" si="176"/>
        <v>5.8371631793177253E-2</v>
      </c>
      <c r="R126" s="5">
        <f t="shared" si="177"/>
        <v>5.7660263072088151E-2</v>
      </c>
      <c r="S126" s="5">
        <f t="shared" si="178"/>
        <v>6.0583754728188166E-2</v>
      </c>
      <c r="T126" s="5">
        <f t="shared" si="179"/>
        <v>8.409961502458807E-2</v>
      </c>
      <c r="U126" s="5">
        <f t="shared" si="180"/>
        <v>8.3585587699341962E-2</v>
      </c>
      <c r="V126" s="5">
        <f t="shared" si="181"/>
        <v>1.4059200694431758E-2</v>
      </c>
      <c r="W126" s="5">
        <f t="shared" si="182"/>
        <v>2.8205601156683625E-2</v>
      </c>
      <c r="X126" s="5">
        <f t="shared" si="183"/>
        <v>4.0637551597305671E-2</v>
      </c>
      <c r="Y126" s="5">
        <f t="shared" si="184"/>
        <v>2.9274515204444802E-2</v>
      </c>
      <c r="Z126" s="5">
        <f t="shared" si="185"/>
        <v>2.769156739105063E-2</v>
      </c>
      <c r="AA126" s="5">
        <f t="shared" si="186"/>
        <v>4.0142306180655396E-2</v>
      </c>
      <c r="AB126" s="5">
        <f t="shared" si="187"/>
        <v>2.9095585720118167E-2</v>
      </c>
      <c r="AC126" s="5">
        <f t="shared" si="188"/>
        <v>1.8352177550299352E-3</v>
      </c>
      <c r="AD126" s="5">
        <f t="shared" si="189"/>
        <v>1.0221865213080713E-2</v>
      </c>
      <c r="AE126" s="5">
        <f t="shared" si="190"/>
        <v>1.4727272526820078E-2</v>
      </c>
      <c r="AF126" s="5">
        <f t="shared" si="191"/>
        <v>1.0609245551471202E-2</v>
      </c>
      <c r="AG126" s="5">
        <f t="shared" si="192"/>
        <v>5.0951317684671373E-3</v>
      </c>
      <c r="AH126" s="5">
        <f t="shared" si="193"/>
        <v>9.9742378509581169E-3</v>
      </c>
      <c r="AI126" s="5">
        <f t="shared" si="194"/>
        <v>1.4458874937546544E-2</v>
      </c>
      <c r="AJ126" s="5">
        <f t="shared" si="195"/>
        <v>1.0479951831082992E-2</v>
      </c>
      <c r="AK126" s="5">
        <f t="shared" si="196"/>
        <v>5.0639896882809683E-3</v>
      </c>
      <c r="AL126" s="5">
        <f t="shared" si="197"/>
        <v>1.5331849514141054E-4</v>
      </c>
      <c r="AM126" s="5">
        <f t="shared" si="198"/>
        <v>2.963568203463171E-3</v>
      </c>
      <c r="AN126" s="5">
        <f t="shared" si="199"/>
        <v>4.2697957441630834E-3</v>
      </c>
      <c r="AO126" s="5">
        <f t="shared" si="200"/>
        <v>3.0758792180940187E-3</v>
      </c>
      <c r="AP126" s="5">
        <f t="shared" si="201"/>
        <v>1.477203053133729E-3</v>
      </c>
      <c r="AQ126" s="5">
        <f t="shared" si="202"/>
        <v>5.3207441810892465E-4</v>
      </c>
      <c r="AR126" s="5">
        <f t="shared" si="203"/>
        <v>2.8741000984909876E-3</v>
      </c>
      <c r="AS126" s="5">
        <f t="shared" si="204"/>
        <v>4.1663588239054805E-3</v>
      </c>
      <c r="AT126" s="5">
        <f t="shared" si="205"/>
        <v>3.0198227714213865E-3</v>
      </c>
      <c r="AU126" s="5">
        <f t="shared" si="206"/>
        <v>1.4592005403648552E-3</v>
      </c>
      <c r="AV126" s="5">
        <f t="shared" si="207"/>
        <v>5.2882231297274231E-4</v>
      </c>
      <c r="AW126" s="5">
        <f t="shared" si="208"/>
        <v>8.8948576356494302E-6</v>
      </c>
      <c r="AX126" s="5">
        <f t="shared" si="209"/>
        <v>7.1600896000034242E-4</v>
      </c>
      <c r="AY126" s="5">
        <f t="shared" si="210"/>
        <v>1.0315983302221614E-3</v>
      </c>
      <c r="AZ126" s="5">
        <f t="shared" si="211"/>
        <v>7.4314371353442483E-4</v>
      </c>
      <c r="BA126" s="5">
        <f t="shared" si="212"/>
        <v>3.5689768183759507E-4</v>
      </c>
      <c r="BB126" s="5">
        <f t="shared" si="213"/>
        <v>1.2855113316027753E-4</v>
      </c>
      <c r="BC126" s="5">
        <f t="shared" si="214"/>
        <v>3.7042311402428687E-5</v>
      </c>
      <c r="BD126" s="5">
        <f t="shared" si="215"/>
        <v>6.9014891994583221E-4</v>
      </c>
      <c r="BE126" s="5">
        <f t="shared" si="216"/>
        <v>1.0004550794646485E-3</v>
      </c>
      <c r="BF126" s="5">
        <f t="shared" si="217"/>
        <v>7.251408624280504E-4</v>
      </c>
      <c r="BG126" s="5">
        <f t="shared" si="218"/>
        <v>3.5039339007222724E-4</v>
      </c>
      <c r="BH126" s="5">
        <f t="shared" si="219"/>
        <v>1.269844944972571E-4</v>
      </c>
      <c r="BI126" s="5">
        <f t="shared" si="220"/>
        <v>3.6815904179927645E-5</v>
      </c>
      <c r="BJ126" s="8">
        <f t="shared" si="221"/>
        <v>0.37710778069607731</v>
      </c>
      <c r="BK126" s="8">
        <f t="shared" si="222"/>
        <v>0.24924769117042195</v>
      </c>
      <c r="BL126" s="8">
        <f t="shared" si="223"/>
        <v>0.34548039694639621</v>
      </c>
      <c r="BM126" s="8">
        <f t="shared" si="224"/>
        <v>0.55031329183718647</v>
      </c>
      <c r="BN126" s="8">
        <f t="shared" si="225"/>
        <v>0.44819144089417307</v>
      </c>
    </row>
    <row r="127" spans="1:66" x14ac:dyDescent="0.25">
      <c r="A127" t="s">
        <v>70</v>
      </c>
      <c r="B127" t="s">
        <v>61</v>
      </c>
      <c r="C127" t="s">
        <v>88</v>
      </c>
      <c r="D127" s="7" t="s">
        <v>522</v>
      </c>
      <c r="E127">
        <f>VLOOKUP(A127,home!$A$2:$E$405,3,FALSE)</f>
        <v>1.3243</v>
      </c>
      <c r="F127">
        <f>VLOOKUP(B127,home!$B$2:$E$405,3,FALSE)</f>
        <v>1.0178</v>
      </c>
      <c r="G127">
        <f>VLOOKUP(C127,away!$B$2:$E$405,4,FALSE)</f>
        <v>1.0506</v>
      </c>
      <c r="H127">
        <f>VLOOKUP(A127,away!$A$2:$E$405,3,FALSE)</f>
        <v>1.1069</v>
      </c>
      <c r="I127">
        <f>VLOOKUP(C127,away!$B$2:$E$405,3,FALSE)</f>
        <v>1.1783999999999999</v>
      </c>
      <c r="J127">
        <f>VLOOKUP(B127,home!$B$2:$E$405,4,FALSE)</f>
        <v>0.78559999999999997</v>
      </c>
      <c r="K127" s="3">
        <f t="shared" si="170"/>
        <v>1.4160748905239999</v>
      </c>
      <c r="L127" s="3">
        <f t="shared" si="171"/>
        <v>1.0247138261759998</v>
      </c>
      <c r="M127" s="5">
        <f t="shared" si="172"/>
        <v>8.7092133345972197E-2</v>
      </c>
      <c r="N127" s="5">
        <f t="shared" si="173"/>
        <v>0.12332898319339917</v>
      </c>
      <c r="O127" s="5">
        <f t="shared" si="174"/>
        <v>8.9244513190781541E-2</v>
      </c>
      <c r="P127" s="5">
        <f t="shared" si="175"/>
        <v>0.12637691424650363</v>
      </c>
      <c r="Q127" s="5">
        <f t="shared" si="176"/>
        <v>8.7321538187014491E-2</v>
      </c>
      <c r="R127" s="5">
        <f t="shared" si="177"/>
        <v>4.5725043288470123E-2</v>
      </c>
      <c r="S127" s="5">
        <f t="shared" si="178"/>
        <v>4.584548523752164E-2</v>
      </c>
      <c r="T127" s="5">
        <f t="shared" si="179"/>
        <v>8.9479587503189281E-2</v>
      </c>
      <c r="U127" s="5">
        <f t="shared" si="180"/>
        <v>6.4750085668925483E-2</v>
      </c>
      <c r="V127" s="5">
        <f t="shared" si="181"/>
        <v>7.3916753236684968E-3</v>
      </c>
      <c r="W127" s="5">
        <f t="shared" si="182"/>
        <v>4.1217945876187934E-2</v>
      </c>
      <c r="X127" s="5">
        <f t="shared" si="183"/>
        <v>4.2236599025903807E-2</v>
      </c>
      <c r="Y127" s="5">
        <f t="shared" si="184"/>
        <v>2.1640213496247698E-2</v>
      </c>
      <c r="Z127" s="5">
        <f t="shared" si="185"/>
        <v>1.5618361353397147E-2</v>
      </c>
      <c r="AA127" s="5">
        <f t="shared" si="186"/>
        <v>2.2116769343676134E-2</v>
      </c>
      <c r="AB127" s="5">
        <f t="shared" si="187"/>
        <v>1.5659500863545374E-2</v>
      </c>
      <c r="AC127" s="5">
        <f t="shared" si="188"/>
        <v>6.7036559634382059E-4</v>
      </c>
      <c r="AD127" s="5">
        <f t="shared" si="189"/>
        <v>1.4591924548561751E-2</v>
      </c>
      <c r="AE127" s="5">
        <f t="shared" si="190"/>
        <v>1.4952546835428208E-2</v>
      </c>
      <c r="AF127" s="5">
        <f t="shared" si="191"/>
        <v>7.6610407394037388E-3</v>
      </c>
      <c r="AG127" s="5">
        <f t="shared" si="192"/>
        <v>2.6167914561882055E-3</v>
      </c>
      <c r="AH127" s="5">
        <f t="shared" si="193"/>
        <v>4.001087705259739E-3</v>
      </c>
      <c r="AI127" s="5">
        <f t="shared" si="194"/>
        <v>5.6658398342026069E-3</v>
      </c>
      <c r="AJ127" s="5">
        <f t="shared" si="195"/>
        <v>4.0116267614724883E-3</v>
      </c>
      <c r="AK127" s="5">
        <f t="shared" si="196"/>
        <v>1.8935879756917667E-3</v>
      </c>
      <c r="AL127" s="5">
        <f t="shared" si="197"/>
        <v>3.890993697279425E-5</v>
      </c>
      <c r="AM127" s="5">
        <f t="shared" si="198"/>
        <v>4.1326515915278078E-3</v>
      </c>
      <c r="AN127" s="5">
        <f t="shared" si="199"/>
        <v>4.2347852246067946E-3</v>
      </c>
      <c r="AO127" s="5">
        <f t="shared" si="200"/>
        <v>2.1697214852702098E-3</v>
      </c>
      <c r="AP127" s="5">
        <f t="shared" si="201"/>
        <v>7.4111453496916995E-4</v>
      </c>
      <c r="AQ127" s="5">
        <f t="shared" si="202"/>
        <v>1.8985757769072624E-4</v>
      </c>
      <c r="AR127" s="5">
        <f t="shared" si="203"/>
        <v>8.1999397826449175E-4</v>
      </c>
      <c r="AS127" s="5">
        <f t="shared" si="204"/>
        <v>1.1611728830012295E-3</v>
      </c>
      <c r="AT127" s="5">
        <f t="shared" si="205"/>
        <v>8.2215388158770177E-4</v>
      </c>
      <c r="AU127" s="5">
        <f t="shared" si="206"/>
        <v>3.8807715595439536E-4</v>
      </c>
      <c r="AV127" s="5">
        <f t="shared" si="207"/>
        <v>1.3738657903324646E-4</v>
      </c>
      <c r="AW127" s="5">
        <f t="shared" si="208"/>
        <v>1.5683639265525167E-6</v>
      </c>
      <c r="AX127" s="5">
        <f t="shared" si="209"/>
        <v>9.7535735834109491E-4</v>
      </c>
      <c r="AY127" s="5">
        <f t="shared" si="210"/>
        <v>9.9946217055461905E-4</v>
      </c>
      <c r="AZ127" s="5">
        <f t="shared" si="211"/>
        <v>5.1208135245359675E-4</v>
      </c>
      <c r="BA127" s="5">
        <f t="shared" si="212"/>
        <v>1.7491228066203527E-4</v>
      </c>
      <c r="BB127" s="5">
        <f t="shared" si="213"/>
        <v>4.4808758090591125E-5</v>
      </c>
      <c r="BC127" s="5">
        <f t="shared" si="214"/>
        <v>9.1832307898408854E-6</v>
      </c>
      <c r="BD127" s="5">
        <f t="shared" si="215"/>
        <v>1.4004319448478113E-4</v>
      </c>
      <c r="BE127" s="5">
        <f t="shared" si="216"/>
        <v>1.9831165129866767E-4</v>
      </c>
      <c r="BF127" s="5">
        <f t="shared" si="217"/>
        <v>1.4041207495119726E-4</v>
      </c>
      <c r="BG127" s="5">
        <f t="shared" si="218"/>
        <v>6.6278004554921427E-5</v>
      </c>
      <c r="BH127" s="5">
        <f t="shared" si="219"/>
        <v>2.3463654511064889E-5</v>
      </c>
      <c r="BI127" s="5">
        <f t="shared" si="220"/>
        <v>6.6452583986098313E-6</v>
      </c>
      <c r="BJ127" s="8">
        <f t="shared" si="221"/>
        <v>0.4592311064264808</v>
      </c>
      <c r="BK127" s="8">
        <f t="shared" si="222"/>
        <v>0.26841494585753722</v>
      </c>
      <c r="BL127" s="8">
        <f t="shared" si="223"/>
        <v>0.25697199294806555</v>
      </c>
      <c r="BM127" s="8">
        <f t="shared" si="224"/>
        <v>0.44014938732671149</v>
      </c>
      <c r="BN127" s="8">
        <f t="shared" si="225"/>
        <v>0.55908912545214118</v>
      </c>
    </row>
    <row r="128" spans="1:66" x14ac:dyDescent="0.25">
      <c r="A128" t="s">
        <v>89</v>
      </c>
      <c r="B128" t="s">
        <v>94</v>
      </c>
      <c r="C128" t="s">
        <v>87</v>
      </c>
      <c r="D128" s="7" t="s">
        <v>522</v>
      </c>
      <c r="E128">
        <f>VLOOKUP(A128,home!$A$2:$E$405,3,FALSE)</f>
        <v>1.4149</v>
      </c>
      <c r="F128">
        <f>VLOOKUP(B128,home!$B$2:$E$405,3,FALSE)</f>
        <v>0.82969999999999999</v>
      </c>
      <c r="G128">
        <f>VLOOKUP(C128,away!$B$2:$E$405,4,FALSE)</f>
        <v>0.70679999999999998</v>
      </c>
      <c r="H128">
        <f>VLOOKUP(A128,away!$A$2:$E$405,3,FALSE)</f>
        <v>1.1467000000000001</v>
      </c>
      <c r="I128">
        <f>VLOOKUP(C128,away!$B$2:$E$405,3,FALSE)</f>
        <v>1.3270999999999999</v>
      </c>
      <c r="J128">
        <f>VLOOKUP(B128,home!$B$2:$E$405,4,FALSE)</f>
        <v>1.365</v>
      </c>
      <c r="K128" s="3">
        <f t="shared" si="170"/>
        <v>0.82974258020399994</v>
      </c>
      <c r="L128" s="3">
        <f t="shared" si="171"/>
        <v>2.07723730305</v>
      </c>
      <c r="M128" s="5">
        <f t="shared" si="172"/>
        <v>5.464050162294308E-2</v>
      </c>
      <c r="N128" s="5">
        <f t="shared" si="173"/>
        <v>4.5337550800261632E-2</v>
      </c>
      <c r="O128" s="5">
        <f t="shared" si="174"/>
        <v>0.11350128822854141</v>
      </c>
      <c r="P128" s="5">
        <f t="shared" si="175"/>
        <v>9.4176851751227822E-2</v>
      </c>
      <c r="Q128" s="5">
        <f t="shared" si="176"/>
        <v>1.8809248190569502E-2</v>
      </c>
      <c r="R128" s="5">
        <f t="shared" si="177"/>
        <v>0.11788455492627808</v>
      </c>
      <c r="S128" s="5">
        <f t="shared" si="178"/>
        <v>4.0580151821156665E-2</v>
      </c>
      <c r="T128" s="5">
        <f t="shared" si="179"/>
        <v>3.9071271983776676E-2</v>
      </c>
      <c r="U128" s="5">
        <f t="shared" si="180"/>
        <v>9.7813834770730121E-2</v>
      </c>
      <c r="V128" s="5">
        <f t="shared" si="181"/>
        <v>7.7714247949784293E-3</v>
      </c>
      <c r="W128" s="5">
        <f t="shared" si="182"/>
        <v>5.2022780417801872E-3</v>
      </c>
      <c r="X128" s="5">
        <f t="shared" si="183"/>
        <v>1.0806366009223708E-2</v>
      </c>
      <c r="Y128" s="5">
        <f t="shared" si="184"/>
        <v>1.1223693292385529E-2</v>
      </c>
      <c r="Z128" s="5">
        <f t="shared" si="185"/>
        <v>8.1624731648770488E-2</v>
      </c>
      <c r="AA128" s="5">
        <f t="shared" si="186"/>
        <v>6.7727515446709907E-2</v>
      </c>
      <c r="AB128" s="5">
        <f t="shared" si="187"/>
        <v>2.8098201708779667E-2</v>
      </c>
      <c r="AC128" s="5">
        <f t="shared" si="188"/>
        <v>8.3716325238811749E-4</v>
      </c>
      <c r="AD128" s="5">
        <f t="shared" si="189"/>
        <v>1.079137901331326E-3</v>
      </c>
      <c r="AE128" s="5">
        <f t="shared" si="190"/>
        <v>2.24162550378052E-3</v>
      </c>
      <c r="AF128" s="5">
        <f t="shared" si="191"/>
        <v>2.3281940579605734E-3</v>
      </c>
      <c r="AG128" s="5">
        <f t="shared" si="192"/>
        <v>1.6120705153116854E-3</v>
      </c>
      <c r="AH128" s="5">
        <f t="shared" si="193"/>
        <v>4.2388484358068003E-2</v>
      </c>
      <c r="AI128" s="5">
        <f t="shared" si="194"/>
        <v>3.5171530382200236E-2</v>
      </c>
      <c r="AJ128" s="5">
        <f t="shared" si="195"/>
        <v>1.4591658184525097E-2</v>
      </c>
      <c r="AK128" s="5">
        <f t="shared" si="196"/>
        <v>4.0357733704942242E-3</v>
      </c>
      <c r="AL128" s="5">
        <f t="shared" si="197"/>
        <v>5.7716453670788891E-5</v>
      </c>
      <c r="AM128" s="5">
        <f t="shared" si="198"/>
        <v>1.7908133332931683E-4</v>
      </c>
      <c r="AN128" s="5">
        <f t="shared" si="199"/>
        <v>3.7199442587158805E-4</v>
      </c>
      <c r="AO128" s="5">
        <f t="shared" si="200"/>
        <v>3.8636034897356557E-4</v>
      </c>
      <c r="AP128" s="5">
        <f t="shared" si="201"/>
        <v>2.6752070976910199E-4</v>
      </c>
      <c r="AQ128" s="5">
        <f t="shared" si="202"/>
        <v>1.3892599941769785E-4</v>
      </c>
      <c r="AR128" s="5">
        <f t="shared" si="203"/>
        <v>1.7610188185666054E-2</v>
      </c>
      <c r="AS128" s="5">
        <f t="shared" si="204"/>
        <v>1.4611922983052547E-2</v>
      </c>
      <c r="AT128" s="5">
        <f t="shared" si="205"/>
        <v>6.062067338850073E-3</v>
      </c>
      <c r="AU128" s="5">
        <f t="shared" si="206"/>
        <v>1.6766517983692855E-3</v>
      </c>
      <c r="AV128" s="5">
        <f t="shared" si="207"/>
        <v>3.4779734732065184E-4</v>
      </c>
      <c r="AW128" s="5">
        <f t="shared" si="208"/>
        <v>2.7632910364171235E-6</v>
      </c>
      <c r="AX128" s="5">
        <f t="shared" si="209"/>
        <v>2.4765234597173309E-5</v>
      </c>
      <c r="AY128" s="5">
        <f t="shared" si="210"/>
        <v>5.1443269124032828E-5</v>
      </c>
      <c r="AZ128" s="5">
        <f t="shared" si="211"/>
        <v>5.3429938807640669E-5</v>
      </c>
      <c r="BA128" s="5">
        <f t="shared" si="212"/>
        <v>3.699555399697001E-5</v>
      </c>
      <c r="BB128" s="5">
        <f t="shared" si="213"/>
        <v>1.9212136202376663E-5</v>
      </c>
      <c r="BC128" s="5">
        <f t="shared" si="214"/>
        <v>7.9816331981708308E-6</v>
      </c>
      <c r="BD128" s="5">
        <f t="shared" si="215"/>
        <v>6.0967566354993277E-3</v>
      </c>
      <c r="BE128" s="5">
        <f t="shared" si="216"/>
        <v>5.0587385816150687E-3</v>
      </c>
      <c r="BF128" s="5">
        <f t="shared" si="217"/>
        <v>2.0987254016434048E-3</v>
      </c>
      <c r="BG128" s="5">
        <f t="shared" si="218"/>
        <v>5.8046727663309185E-4</v>
      </c>
      <c r="BH128" s="5">
        <f t="shared" si="219"/>
        <v>1.2040960395938262E-4</v>
      </c>
      <c r="BI128" s="5">
        <f t="shared" si="220"/>
        <v>1.9981795094119986E-5</v>
      </c>
      <c r="BJ128" s="8">
        <f t="shared" si="221"/>
        <v>0.13924914687966897</v>
      </c>
      <c r="BK128" s="8">
        <f t="shared" si="222"/>
        <v>0.19811525296548893</v>
      </c>
      <c r="BL128" s="8">
        <f t="shared" si="223"/>
        <v>0.57549654832402986</v>
      </c>
      <c r="BM128" s="8">
        <f t="shared" si="224"/>
        <v>0.55008700432004909</v>
      </c>
      <c r="BN128" s="8">
        <f t="shared" si="225"/>
        <v>0.44434999551982152</v>
      </c>
    </row>
    <row r="129" spans="1:66" x14ac:dyDescent="0.25">
      <c r="A129" t="s">
        <v>89</v>
      </c>
      <c r="B129" t="s">
        <v>96</v>
      </c>
      <c r="C129" t="s">
        <v>81</v>
      </c>
      <c r="D129" s="7" t="s">
        <v>522</v>
      </c>
      <c r="E129">
        <f>VLOOKUP(A129,home!$A$2:$E$405,3,FALSE)</f>
        <v>1.4149</v>
      </c>
      <c r="F129">
        <f>VLOOKUP(B129,home!$B$2:$E$405,3,FALSE)</f>
        <v>0.86040000000000005</v>
      </c>
      <c r="G129">
        <f>VLOOKUP(C129,away!$B$2:$E$405,4,FALSE)</f>
        <v>0.79900000000000004</v>
      </c>
      <c r="H129">
        <f>VLOOKUP(A129,away!$A$2:$E$405,3,FALSE)</f>
        <v>1.1467000000000001</v>
      </c>
      <c r="I129">
        <f>VLOOKUP(C129,away!$B$2:$E$405,3,FALSE)</f>
        <v>1.0237000000000001</v>
      </c>
      <c r="J129">
        <f>VLOOKUP(B129,home!$B$2:$E$405,4,FALSE)</f>
        <v>1.2512000000000001</v>
      </c>
      <c r="K129" s="3">
        <f t="shared" si="170"/>
        <v>0.97268658804000019</v>
      </c>
      <c r="L129" s="3">
        <f t="shared" si="171"/>
        <v>1.4687546396480005</v>
      </c>
      <c r="M129" s="5">
        <f t="shared" si="172"/>
        <v>8.7035323308597978E-2</v>
      </c>
      <c r="N129" s="5">
        <f t="shared" si="173"/>
        <v>8.4658091667998467E-2</v>
      </c>
      <c r="O129" s="5">
        <f t="shared" si="174"/>
        <v>0.12783353492276703</v>
      </c>
      <c r="P129" s="5">
        <f t="shared" si="175"/>
        <v>0.12434196492111847</v>
      </c>
      <c r="Q129" s="5">
        <f t="shared" si="176"/>
        <v>4.117289516726149E-2</v>
      </c>
      <c r="R129" s="5">
        <f t="shared" si="177"/>
        <v>9.3878048760209415E-2</v>
      </c>
      <c r="S129" s="5">
        <f t="shared" si="178"/>
        <v>4.4409912127359549E-2</v>
      </c>
      <c r="T129" s="5">
        <f t="shared" si="179"/>
        <v>6.047288080465605E-2</v>
      </c>
      <c r="U129" s="5">
        <f t="shared" si="180"/>
        <v>9.131391894042086E-2</v>
      </c>
      <c r="V129" s="5">
        <f t="shared" si="181"/>
        <v>7.0495205930622045E-3</v>
      </c>
      <c r="W129" s="5">
        <f t="shared" si="182"/>
        <v>1.3349440973324068E-2</v>
      </c>
      <c r="X129" s="5">
        <f t="shared" si="183"/>
        <v>1.9607053366276845E-2</v>
      </c>
      <c r="Y129" s="5">
        <f t="shared" si="184"/>
        <v>1.4398975300772535E-2</v>
      </c>
      <c r="Z129" s="5">
        <f t="shared" si="185"/>
        <v>4.5961273225886244E-2</v>
      </c>
      <c r="AA129" s="5">
        <f t="shared" si="186"/>
        <v>4.4705914036061507E-2</v>
      </c>
      <c r="AB129" s="5">
        <f t="shared" si="187"/>
        <v>2.1742421494473106E-2</v>
      </c>
      <c r="AC129" s="5">
        <f t="shared" si="188"/>
        <v>6.2945078573535551E-4</v>
      </c>
      <c r="AD129" s="5">
        <f t="shared" si="189"/>
        <v>3.2462055481459907E-3</v>
      </c>
      <c r="AE129" s="5">
        <f t="shared" si="190"/>
        <v>4.7678794600905048E-3</v>
      </c>
      <c r="AF129" s="5">
        <f t="shared" si="191"/>
        <v>3.501422539145167E-3</v>
      </c>
      <c r="AG129" s="5">
        <f t="shared" si="192"/>
        <v>1.7142435332458481E-3</v>
      </c>
      <c r="AH129" s="5">
        <f t="shared" si="193"/>
        <v>1.6876458323662469E-2</v>
      </c>
      <c r="AI129" s="5">
        <f t="shared" si="194"/>
        <v>1.6415504665042508E-2</v>
      </c>
      <c r="AJ129" s="5">
        <f t="shared" si="195"/>
        <v>7.9835706117974501E-3</v>
      </c>
      <c r="AK129" s="5">
        <f t="shared" si="196"/>
        <v>2.5885040195885605E-3</v>
      </c>
      <c r="AL129" s="5">
        <f t="shared" si="197"/>
        <v>3.5970290932092981E-5</v>
      </c>
      <c r="AM129" s="5">
        <f t="shared" si="198"/>
        <v>6.3150811974052872E-4</v>
      </c>
      <c r="AN129" s="5">
        <f t="shared" si="199"/>
        <v>9.2753048084428657E-4</v>
      </c>
      <c r="AO129" s="5">
        <f t="shared" si="200"/>
        <v>6.8115734857749353E-4</v>
      </c>
      <c r="AP129" s="5">
        <f t="shared" si="201"/>
        <v>3.3348433868450784E-4</v>
      </c>
      <c r="AQ129" s="5">
        <f t="shared" si="202"/>
        <v>1.2245166742320409E-4</v>
      </c>
      <c r="AR129" s="5">
        <f t="shared" si="203"/>
        <v>4.957475292741073E-3</v>
      </c>
      <c r="AS129" s="5">
        <f t="shared" si="204"/>
        <v>4.8220697277889159E-3</v>
      </c>
      <c r="AT129" s="5">
        <f t="shared" si="205"/>
        <v>2.3451812754069858E-3</v>
      </c>
      <c r="AU129" s="5">
        <f t="shared" si="206"/>
        <v>7.603754577036393E-4</v>
      </c>
      <c r="AV129" s="5">
        <f t="shared" si="207"/>
        <v>1.8490175239577655E-4</v>
      </c>
      <c r="AW129" s="5">
        <f t="shared" si="208"/>
        <v>1.4274589529530335E-6</v>
      </c>
      <c r="AX129" s="5">
        <f t="shared" si="209"/>
        <v>1.0237657971832841E-4</v>
      </c>
      <c r="AY129" s="5">
        <f t="shared" si="210"/>
        <v>1.5036607645258824E-4</v>
      </c>
      <c r="AZ129" s="5">
        <f t="shared" si="211"/>
        <v>1.1042543621770249E-4</v>
      </c>
      <c r="BA129" s="5">
        <f t="shared" si="212"/>
        <v>5.4062623926634938E-5</v>
      </c>
      <c r="BB129" s="5">
        <f t="shared" si="213"/>
        <v>1.9851182430947526E-5</v>
      </c>
      <c r="BC129" s="5">
        <f t="shared" si="214"/>
        <v>5.8313032595906103E-6</v>
      </c>
      <c r="BD129" s="5">
        <f t="shared" si="215"/>
        <v>1.2135524728589611E-3</v>
      </c>
      <c r="BE129" s="5">
        <f t="shared" si="216"/>
        <v>1.180406214232688E-3</v>
      </c>
      <c r="BF129" s="5">
        <f t="shared" si="217"/>
        <v>5.7408264651160321E-4</v>
      </c>
      <c r="BG129" s="5">
        <f t="shared" si="218"/>
        <v>1.8613416356278169E-4</v>
      </c>
      <c r="BH129" s="5">
        <f t="shared" si="219"/>
        <v>4.5262551118390353E-5</v>
      </c>
      <c r="BI129" s="5">
        <f t="shared" si="220"/>
        <v>8.8052552826666433E-6</v>
      </c>
      <c r="BJ129" s="8">
        <f t="shared" si="221"/>
        <v>0.25002813351819281</v>
      </c>
      <c r="BK129" s="8">
        <f t="shared" si="222"/>
        <v>0.26365250810325824</v>
      </c>
      <c r="BL129" s="8">
        <f t="shared" si="223"/>
        <v>0.43961612258362637</v>
      </c>
      <c r="BM129" s="8">
        <f t="shared" si="224"/>
        <v>0.44018924006551119</v>
      </c>
      <c r="BN129" s="8">
        <f t="shared" si="225"/>
        <v>0.5589198587479528</v>
      </c>
    </row>
    <row r="130" spans="1:66" x14ac:dyDescent="0.25">
      <c r="A130" t="s">
        <v>89</v>
      </c>
      <c r="B130" t="s">
        <v>116</v>
      </c>
      <c r="C130" t="s">
        <v>115</v>
      </c>
      <c r="D130" s="7" t="s">
        <v>522</v>
      </c>
      <c r="E130">
        <f>VLOOKUP(A130,home!$A$2:$E$405,3,FALSE)</f>
        <v>1.4149</v>
      </c>
      <c r="F130">
        <f>VLOOKUP(B130,home!$B$2:$E$405,3,FALSE)</f>
        <v>0.76819999999999999</v>
      </c>
      <c r="G130">
        <f>VLOOKUP(C130,away!$B$2:$E$405,4,FALSE)</f>
        <v>0.70679999999999998</v>
      </c>
      <c r="H130">
        <f>VLOOKUP(A130,away!$A$2:$E$405,3,FALSE)</f>
        <v>1.1467000000000001</v>
      </c>
      <c r="I130">
        <f>VLOOKUP(C130,away!$B$2:$E$405,3,FALSE)</f>
        <v>1.1375</v>
      </c>
      <c r="J130">
        <f>VLOOKUP(B130,home!$B$2:$E$405,4,FALSE)</f>
        <v>1.0237000000000001</v>
      </c>
      <c r="K130" s="3">
        <f t="shared" si="170"/>
        <v>0.76823942402400003</v>
      </c>
      <c r="L130" s="3">
        <f t="shared" si="171"/>
        <v>1.335284848625</v>
      </c>
      <c r="M130" s="5">
        <f t="shared" si="172"/>
        <v>0.12202561800448992</v>
      </c>
      <c r="N130" s="5">
        <f t="shared" si="173"/>
        <v>9.3744890491941985E-2</v>
      </c>
      <c r="O130" s="5">
        <f t="shared" si="174"/>
        <v>0.16293895886549736</v>
      </c>
      <c r="P130" s="5">
        <f t="shared" si="175"/>
        <v>0.12517613190989993</v>
      </c>
      <c r="Q130" s="5">
        <f t="shared" si="176"/>
        <v>3.6009260338361229E-2</v>
      </c>
      <c r="R130" s="5">
        <f t="shared" si="177"/>
        <v>0.10878496151191541</v>
      </c>
      <c r="S130" s="5">
        <f t="shared" si="178"/>
        <v>3.2101996810514268E-2</v>
      </c>
      <c r="T130" s="5">
        <f t="shared" si="179"/>
        <v>4.8082619740006882E-2</v>
      </c>
      <c r="U130" s="5">
        <f t="shared" si="180"/>
        <v>8.3572896174386901E-2</v>
      </c>
      <c r="V130" s="5">
        <f t="shared" si="181"/>
        <v>3.6589801142105421E-3</v>
      </c>
      <c r="W130" s="5">
        <f t="shared" si="182"/>
        <v>9.221244473957637E-3</v>
      </c>
      <c r="X130" s="5">
        <f t="shared" si="183"/>
        <v>1.2312988031542637E-2</v>
      </c>
      <c r="Y130" s="5">
        <f t="shared" si="184"/>
        <v>8.2206731799099268E-3</v>
      </c>
      <c r="Z130" s="5">
        <f t="shared" si="185"/>
        <v>4.8419636955038148E-2</v>
      </c>
      <c r="AA130" s="5">
        <f t="shared" si="186"/>
        <v>3.7197874005789694E-2</v>
      </c>
      <c r="AB130" s="5">
        <f t="shared" si="187"/>
        <v>1.4288436650562597E-2</v>
      </c>
      <c r="AC130" s="5">
        <f t="shared" si="188"/>
        <v>2.3459058481026628E-4</v>
      </c>
      <c r="AD130" s="5">
        <f t="shared" si="189"/>
        <v>1.7710308858644263E-3</v>
      </c>
      <c r="AE130" s="5">
        <f t="shared" si="190"/>
        <v>2.3648307083416796E-3</v>
      </c>
      <c r="AF130" s="5">
        <f t="shared" si="191"/>
        <v>1.5788613072058861E-3</v>
      </c>
      <c r="AG130" s="5">
        <f t="shared" si="192"/>
        <v>7.0274319386409386E-4</v>
      </c>
      <c r="AH130" s="5">
        <f t="shared" si="193"/>
        <v>1.6163501900496383E-2</v>
      </c>
      <c r="AI130" s="5">
        <f t="shared" si="194"/>
        <v>1.2417439390248171E-2</v>
      </c>
      <c r="AJ130" s="5">
        <f t="shared" si="195"/>
        <v>4.7697832425085919E-3</v>
      </c>
      <c r="AK130" s="5">
        <f t="shared" si="196"/>
        <v>1.2214451769813764E-3</v>
      </c>
      <c r="AL130" s="5">
        <f t="shared" si="197"/>
        <v>9.6258941259203405E-6</v>
      </c>
      <c r="AM130" s="5">
        <f t="shared" si="198"/>
        <v>2.7211514953704038E-4</v>
      </c>
      <c r="AN130" s="5">
        <f t="shared" si="199"/>
        <v>3.6335123625813614E-4</v>
      </c>
      <c r="AO130" s="5">
        <f t="shared" si="200"/>
        <v>2.4258870025232603E-4</v>
      </c>
      <c r="AP130" s="5">
        <f t="shared" si="201"/>
        <v>1.0797500529818758E-4</v>
      </c>
      <c r="AQ130" s="5">
        <f t="shared" si="202"/>
        <v>3.6044347151218473E-5</v>
      </c>
      <c r="AR130" s="5">
        <f t="shared" si="203"/>
        <v>4.3165758376908416E-3</v>
      </c>
      <c r="AS130" s="5">
        <f t="shared" si="204"/>
        <v>3.3161637353035277E-3</v>
      </c>
      <c r="AT130" s="5">
        <f t="shared" si="205"/>
        <v>1.2738038589894291E-3</v>
      </c>
      <c r="AU130" s="5">
        <f t="shared" si="206"/>
        <v>3.2619544764986264E-4</v>
      </c>
      <c r="AV130" s="5">
        <f t="shared" si="207"/>
        <v>6.2649050705445311E-5</v>
      </c>
      <c r="AW130" s="5">
        <f t="shared" si="208"/>
        <v>2.7428944215008099E-7</v>
      </c>
      <c r="AX130" s="5">
        <f t="shared" si="209"/>
        <v>3.484159762475675E-5</v>
      </c>
      <c r="AY130" s="5">
        <f t="shared" si="210"/>
        <v>4.6523457410226464E-5</v>
      </c>
      <c r="AZ130" s="5">
        <f t="shared" si="211"/>
        <v>3.1061033892762945E-5</v>
      </c>
      <c r="BA130" s="5">
        <f t="shared" si="212"/>
        <v>1.3825109313211326E-5</v>
      </c>
      <c r="BB130" s="5">
        <f t="shared" si="213"/>
        <v>4.6151147491288626E-6</v>
      </c>
      <c r="BC130" s="5">
        <f t="shared" si="214"/>
        <v>1.2324985598355074E-6</v>
      </c>
      <c r="BD130" s="5">
        <f t="shared" si="215"/>
        <v>9.6064305233489137E-4</v>
      </c>
      <c r="BE130" s="5">
        <f t="shared" si="216"/>
        <v>7.3800386521841416E-4</v>
      </c>
      <c r="BF130" s="5">
        <f t="shared" si="217"/>
        <v>2.8348183217144013E-4</v>
      </c>
      <c r="BG130" s="5">
        <f t="shared" si="218"/>
        <v>7.2593973156218492E-5</v>
      </c>
      <c r="BH130" s="5">
        <f t="shared" si="219"/>
        <v>1.3942388031286749E-5</v>
      </c>
      <c r="BI130" s="5">
        <f t="shared" si="220"/>
        <v>2.1422184301349694E-6</v>
      </c>
      <c r="BJ130" s="8">
        <f t="shared" si="221"/>
        <v>0.21516331560104321</v>
      </c>
      <c r="BK130" s="8">
        <f t="shared" si="222"/>
        <v>0.28325346677546115</v>
      </c>
      <c r="BL130" s="8">
        <f t="shared" si="223"/>
        <v>0.45272149217806801</v>
      </c>
      <c r="BM130" s="8">
        <f t="shared" si="224"/>
        <v>0.35083184121953659</v>
      </c>
      <c r="BN130" s="8">
        <f t="shared" si="225"/>
        <v>0.64867982112210587</v>
      </c>
    </row>
    <row r="131" spans="1:66" x14ac:dyDescent="0.25">
      <c r="A131" t="s">
        <v>89</v>
      </c>
      <c r="B131" t="s">
        <v>125</v>
      </c>
      <c r="C131" t="s">
        <v>101</v>
      </c>
      <c r="D131" s="7" t="s">
        <v>522</v>
      </c>
      <c r="E131">
        <f>VLOOKUP(A131,home!$A$2:$E$405,3,FALSE)</f>
        <v>1.4149</v>
      </c>
      <c r="F131">
        <f>VLOOKUP(B131,home!$B$2:$E$405,3,FALSE)</f>
        <v>1.1062000000000001</v>
      </c>
      <c r="G131">
        <f>VLOOKUP(C131,away!$B$2:$E$405,4,FALSE)</f>
        <v>1.2476</v>
      </c>
      <c r="H131">
        <f>VLOOKUP(A131,away!$A$2:$E$405,3,FALSE)</f>
        <v>1.1467000000000001</v>
      </c>
      <c r="I131">
        <f>VLOOKUP(C131,away!$B$2:$E$405,3,FALSE)</f>
        <v>0.78559999999999997</v>
      </c>
      <c r="J131">
        <f>VLOOKUP(B131,home!$B$2:$E$405,4,FALSE)</f>
        <v>1.0237000000000001</v>
      </c>
      <c r="K131" s="3">
        <f t="shared" si="170"/>
        <v>1.9526965852880001</v>
      </c>
      <c r="L131" s="3">
        <f t="shared" si="171"/>
        <v>0.92219760622400004</v>
      </c>
      <c r="M131" s="5">
        <f t="shared" si="172"/>
        <v>5.6422109126009819E-2</v>
      </c>
      <c r="N131" s="5">
        <f t="shared" si="173"/>
        <v>0.11017525982510627</v>
      </c>
      <c r="O131" s="5">
        <f t="shared" si="174"/>
        <v>5.2032333974115559E-2</v>
      </c>
      <c r="P131" s="5">
        <f t="shared" si="175"/>
        <v>0.10160336087582024</v>
      </c>
      <c r="Q131" s="5">
        <f t="shared" si="176"/>
        <v>0.10756942682185161</v>
      </c>
      <c r="R131" s="5">
        <f t="shared" si="177"/>
        <v>2.3992046918588538E-2</v>
      </c>
      <c r="S131" s="5">
        <f t="shared" si="178"/>
        <v>4.5741124805379209E-2</v>
      </c>
      <c r="T131" s="5">
        <f t="shared" si="179"/>
        <v>9.9200267917999296E-2</v>
      </c>
      <c r="U131" s="5">
        <f t="shared" si="180"/>
        <v>4.6849188091997319E-2</v>
      </c>
      <c r="V131" s="5">
        <f t="shared" si="181"/>
        <v>9.1521491258910823E-3</v>
      </c>
      <c r="W131" s="5">
        <f t="shared" si="182"/>
        <v>7.0016817478805671E-2</v>
      </c>
      <c r="X131" s="5">
        <f t="shared" si="183"/>
        <v>6.4569341474377318E-2</v>
      </c>
      <c r="Y131" s="5">
        <f t="shared" si="184"/>
        <v>2.9772846071565402E-2</v>
      </c>
      <c r="Z131" s="5">
        <f t="shared" si="185"/>
        <v>7.3751360789120844E-3</v>
      </c>
      <c r="AA131" s="5">
        <f t="shared" si="186"/>
        <v>1.4401403037325957E-2</v>
      </c>
      <c r="AB131" s="5">
        <f t="shared" si="187"/>
        <v>1.4060785267171316E-2</v>
      </c>
      <c r="AC131" s="5">
        <f t="shared" si="188"/>
        <v>1.0300584345740193E-3</v>
      </c>
      <c r="AD131" s="5">
        <f t="shared" si="189"/>
        <v>3.4180400100899268E-2</v>
      </c>
      <c r="AE131" s="5">
        <f t="shared" si="190"/>
        <v>3.1521083152827874E-2</v>
      </c>
      <c r="AF131" s="5">
        <f t="shared" si="191"/>
        <v>1.453433371456276E-2</v>
      </c>
      <c r="AG131" s="5">
        <f t="shared" si="192"/>
        <v>4.4678425865435191E-3</v>
      </c>
      <c r="AH131" s="5">
        <f t="shared" si="193"/>
        <v>1.700333209387245E-3</v>
      </c>
      <c r="AI131" s="5">
        <f t="shared" si="194"/>
        <v>3.320234851822259E-3</v>
      </c>
      <c r="AJ131" s="5">
        <f t="shared" si="195"/>
        <v>3.2417056287537675E-3</v>
      </c>
      <c r="AK131" s="5">
        <f t="shared" si="196"/>
        <v>2.1100225039254569E-3</v>
      </c>
      <c r="AL131" s="5">
        <f t="shared" si="197"/>
        <v>7.4196020299397829E-5</v>
      </c>
      <c r="AM131" s="5">
        <f t="shared" si="198"/>
        <v>1.3348790112160719E-2</v>
      </c>
      <c r="AN131" s="5">
        <f t="shared" si="199"/>
        <v>1.2310222287421216E-2</v>
      </c>
      <c r="AO131" s="5">
        <f t="shared" si="200"/>
        <v>5.6762287627725901E-3</v>
      </c>
      <c r="AP131" s="5">
        <f t="shared" si="201"/>
        <v>1.7448681924695669E-3</v>
      </c>
      <c r="AQ131" s="5">
        <f t="shared" si="202"/>
        <v>4.0227831756795799E-4</v>
      </c>
      <c r="AR131" s="5">
        <f t="shared" si="203"/>
        <v>3.136086430960179E-4</v>
      </c>
      <c r="AS131" s="5">
        <f t="shared" si="204"/>
        <v>6.1238252649039725E-4</v>
      </c>
      <c r="AT131" s="5">
        <f t="shared" si="205"/>
        <v>5.9789863418391851E-4</v>
      </c>
      <c r="AU131" s="5">
        <f t="shared" si="206"/>
        <v>3.8917154043976559E-4</v>
      </c>
      <c r="AV131" s="5">
        <f t="shared" si="207"/>
        <v>1.8998348452700035E-4</v>
      </c>
      <c r="AW131" s="5">
        <f t="shared" si="208"/>
        <v>3.7113923477887054E-6</v>
      </c>
      <c r="AX131" s="5">
        <f t="shared" si="209"/>
        <v>4.3443561449570747E-3</v>
      </c>
      <c r="AY131" s="5">
        <f t="shared" si="210"/>
        <v>4.0063548374639386E-3</v>
      </c>
      <c r="AZ131" s="5">
        <f t="shared" si="211"/>
        <v>1.8473254203965935E-3</v>
      </c>
      <c r="BA131" s="5">
        <f t="shared" si="212"/>
        <v>5.6786636020216116E-4</v>
      </c>
      <c r="BB131" s="5">
        <f t="shared" si="213"/>
        <v>1.3092124950839215E-4</v>
      </c>
      <c r="BC131" s="5">
        <f t="shared" si="214"/>
        <v>2.4147052580098869E-5</v>
      </c>
      <c r="BD131" s="5">
        <f t="shared" si="215"/>
        <v>4.8201523325717391E-5</v>
      </c>
      <c r="BE131" s="5">
        <f t="shared" si="216"/>
        <v>9.4122950003808236E-5</v>
      </c>
      <c r="BF131" s="5">
        <f t="shared" si="217"/>
        <v>9.1896781534834749E-5</v>
      </c>
      <c r="BG131" s="5">
        <f t="shared" si="218"/>
        <v>5.9815510500676382E-5</v>
      </c>
      <c r="BH131" s="5">
        <f t="shared" si="219"/>
        <v>2.9200385775482334E-5</v>
      </c>
      <c r="BI131" s="5">
        <f t="shared" si="220"/>
        <v>1.1403898718575326E-5</v>
      </c>
      <c r="BJ131" s="8">
        <f t="shared" si="221"/>
        <v>0.61041097788203935</v>
      </c>
      <c r="BK131" s="8">
        <f t="shared" si="222"/>
        <v>0.21802935322543771</v>
      </c>
      <c r="BL131" s="8">
        <f t="shared" si="223"/>
        <v>0.16414573936168358</v>
      </c>
      <c r="BM131" s="8">
        <f t="shared" si="224"/>
        <v>0.54416402556146459</v>
      </c>
      <c r="BN131" s="8">
        <f t="shared" si="225"/>
        <v>0.45179453754149201</v>
      </c>
    </row>
    <row r="132" spans="1:66" x14ac:dyDescent="0.25">
      <c r="A132" t="s">
        <v>89</v>
      </c>
      <c r="B132" t="s">
        <v>98</v>
      </c>
      <c r="C132" t="s">
        <v>120</v>
      </c>
      <c r="D132" s="7" t="s">
        <v>522</v>
      </c>
      <c r="E132">
        <f>VLOOKUP(A132,home!$A$2:$E$405,3,FALSE)</f>
        <v>1.4149</v>
      </c>
      <c r="F132">
        <f>VLOOKUP(B132,home!$B$2:$E$405,3,FALSE)</f>
        <v>0.76819999999999999</v>
      </c>
      <c r="G132">
        <f>VLOOKUP(C132,away!$B$2:$E$405,4,FALSE)</f>
        <v>1.2906</v>
      </c>
      <c r="H132">
        <f>VLOOKUP(A132,away!$A$2:$E$405,3,FALSE)</f>
        <v>1.1467000000000001</v>
      </c>
      <c r="I132">
        <f>VLOOKUP(C132,away!$B$2:$E$405,3,FALSE)</f>
        <v>0.64459999999999995</v>
      </c>
      <c r="J132">
        <f>VLOOKUP(B132,home!$B$2:$E$405,4,FALSE)</f>
        <v>0.94789999999999996</v>
      </c>
      <c r="K132" s="3">
        <f t="shared" si="170"/>
        <v>1.4027869279080001</v>
      </c>
      <c r="L132" s="3">
        <f t="shared" si="171"/>
        <v>0.70065243707799996</v>
      </c>
      <c r="M132" s="5">
        <f t="shared" si="172"/>
        <v>0.12203597935441357</v>
      </c>
      <c r="N132" s="5">
        <f t="shared" si="173"/>
        <v>0.17119047657282191</v>
      </c>
      <c r="O132" s="5">
        <f t="shared" si="174"/>
        <v>8.5504806345870363E-2</v>
      </c>
      <c r="P132" s="5">
        <f t="shared" si="175"/>
        <v>0.11994502461529194</v>
      </c>
      <c r="Q132" s="5">
        <f t="shared" si="176"/>
        <v>0.1200718813593477</v>
      </c>
      <c r="R132" s="5">
        <f t="shared" si="177"/>
        <v>2.9954575474058252E-2</v>
      </c>
      <c r="S132" s="5">
        <f t="shared" si="178"/>
        <v>2.9472474031984483E-2</v>
      </c>
      <c r="T132" s="5">
        <f t="shared" si="179"/>
        <v>8.4128656298967444E-2</v>
      </c>
      <c r="U132" s="5">
        <f t="shared" si="180"/>
        <v>4.2019886906042497E-2</v>
      </c>
      <c r="V132" s="5">
        <f t="shared" si="181"/>
        <v>3.2186105568947358E-3</v>
      </c>
      <c r="W132" s="5">
        <f t="shared" si="182"/>
        <v>5.6145088526737739E-2</v>
      </c>
      <c r="X132" s="5">
        <f t="shared" si="183"/>
        <v>3.9338193106218854E-2</v>
      </c>
      <c r="Y132" s="5">
        <f t="shared" si="184"/>
        <v>1.3781200435058608E-2</v>
      </c>
      <c r="Z132" s="5">
        <f t="shared" si="185"/>
        <v>6.9959154358452662E-3</v>
      </c>
      <c r="AA132" s="5">
        <f t="shared" si="186"/>
        <v>9.8137787221535388E-3</v>
      </c>
      <c r="AB132" s="5">
        <f t="shared" si="187"/>
        <v>6.8833202524093322E-3</v>
      </c>
      <c r="AC132" s="5">
        <f t="shared" si="188"/>
        <v>1.9771644626653668E-4</v>
      </c>
      <c r="AD132" s="5">
        <f t="shared" si="189"/>
        <v>1.968989906288628E-2</v>
      </c>
      <c r="AE132" s="5">
        <f t="shared" si="190"/>
        <v>1.37957757642311E-2</v>
      </c>
      <c r="AF132" s="5">
        <f t="shared" si="191"/>
        <v>4.8330219552950634E-3</v>
      </c>
      <c r="AG132" s="5">
        <f t="shared" si="192"/>
        <v>1.1287562038096556E-3</v>
      </c>
      <c r="AH132" s="5">
        <f t="shared" si="193"/>
        <v>1.2254262999291459E-3</v>
      </c>
      <c r="AI132" s="5">
        <f t="shared" si="194"/>
        <v>1.7190119946552738E-3</v>
      </c>
      <c r="AJ132" s="5">
        <f t="shared" si="195"/>
        <v>1.205703777509738E-3</v>
      </c>
      <c r="AK132" s="5">
        <f t="shared" si="196"/>
        <v>5.6378183267331871E-4</v>
      </c>
      <c r="AL132" s="5">
        <f t="shared" si="197"/>
        <v>7.773151537683826E-6</v>
      </c>
      <c r="AM132" s="5">
        <f t="shared" si="198"/>
        <v>5.5241466034489685E-3</v>
      </c>
      <c r="AN132" s="5">
        <f t="shared" si="199"/>
        <v>3.8705067804826756E-3</v>
      </c>
      <c r="AO132" s="5">
        <f t="shared" si="200"/>
        <v>1.355940004236055E-3</v>
      </c>
      <c r="AP132" s="5">
        <f t="shared" si="201"/>
        <v>3.1668088949984852E-4</v>
      </c>
      <c r="AQ132" s="5">
        <f t="shared" si="202"/>
        <v>5.547080925102441E-5</v>
      </c>
      <c r="AR132" s="5">
        <f t="shared" si="203"/>
        <v>1.7171958470096649E-4</v>
      </c>
      <c r="AS132" s="5">
        <f t="shared" si="204"/>
        <v>2.4088598868430636E-4</v>
      </c>
      <c r="AT132" s="5">
        <f t="shared" si="205"/>
        <v>1.6895585802126977E-4</v>
      </c>
      <c r="AU132" s="5">
        <f t="shared" si="206"/>
        <v>7.9003023008572412E-5</v>
      </c>
      <c r="AV132" s="5">
        <f t="shared" si="207"/>
        <v>2.7706101985410079E-5</v>
      </c>
      <c r="AW132" s="5">
        <f t="shared" si="208"/>
        <v>2.1222130497409649E-7</v>
      </c>
      <c r="AX132" s="5">
        <f t="shared" si="209"/>
        <v>1.2915334405275971E-3</v>
      </c>
      <c r="AY132" s="5">
        <f t="shared" si="210"/>
        <v>9.0491605267339502E-4</v>
      </c>
      <c r="AZ132" s="5">
        <f t="shared" si="211"/>
        <v>3.17015818828309E-4</v>
      </c>
      <c r="BA132" s="5">
        <f t="shared" si="212"/>
        <v>7.4039302018110798E-5</v>
      </c>
      <c r="BB132" s="5">
        <f t="shared" si="213"/>
        <v>1.2968954349635851E-5</v>
      </c>
      <c r="BC132" s="5">
        <f t="shared" si="214"/>
        <v>1.817345894285138E-6</v>
      </c>
      <c r="BD132" s="5">
        <f t="shared" si="215"/>
        <v>2.0052624252459031E-5</v>
      </c>
      <c r="BE132" s="5">
        <f t="shared" si="216"/>
        <v>2.8129559171600456E-5</v>
      </c>
      <c r="BF132" s="5">
        <f t="shared" si="217"/>
        <v>1.9729888946867862E-5</v>
      </c>
      <c r="BG132" s="5">
        <f t="shared" si="218"/>
        <v>9.2256101012475923E-6</v>
      </c>
      <c r="BH132" s="5">
        <f t="shared" si="219"/>
        <v>3.2353913130015303E-6</v>
      </c>
      <c r="BI132" s="5">
        <f t="shared" si="220"/>
        <v>9.0771292810912897E-7</v>
      </c>
      <c r="BJ132" s="8">
        <f t="shared" si="221"/>
        <v>0.53782798528658438</v>
      </c>
      <c r="BK132" s="8">
        <f t="shared" si="222"/>
        <v>0.27578249420906237</v>
      </c>
      <c r="BL132" s="8">
        <f t="shared" si="223"/>
        <v>0.17965984294841522</v>
      </c>
      <c r="BM132" s="8">
        <f t="shared" si="224"/>
        <v>0.35065879032673497</v>
      </c>
      <c r="BN132" s="8">
        <f t="shared" si="225"/>
        <v>0.6487027437218037</v>
      </c>
    </row>
    <row r="133" spans="1:66" x14ac:dyDescent="0.25">
      <c r="A133" t="s">
        <v>89</v>
      </c>
      <c r="B133" t="s">
        <v>126</v>
      </c>
      <c r="C133" t="s">
        <v>99</v>
      </c>
      <c r="D133" s="7" t="s">
        <v>522</v>
      </c>
      <c r="E133">
        <f>VLOOKUP(A133,home!$A$2:$E$405,3,FALSE)</f>
        <v>1.4149</v>
      </c>
      <c r="F133">
        <f>VLOOKUP(B133,home!$B$2:$E$405,3,FALSE)</f>
        <v>1.0848</v>
      </c>
      <c r="G133">
        <f>VLOOKUP(C133,away!$B$2:$E$405,4,FALSE)</f>
        <v>0.86040000000000005</v>
      </c>
      <c r="H133">
        <f>VLOOKUP(A133,away!$A$2:$E$405,3,FALSE)</f>
        <v>1.1467000000000001</v>
      </c>
      <c r="I133">
        <f>VLOOKUP(C133,away!$B$2:$E$405,3,FALSE)</f>
        <v>1.0237000000000001</v>
      </c>
      <c r="J133">
        <f>VLOOKUP(B133,home!$B$2:$E$405,4,FALSE)</f>
        <v>0.53239999999999998</v>
      </c>
      <c r="K133" s="3">
        <f t="shared" si="170"/>
        <v>1.3206137806080001</v>
      </c>
      <c r="L133" s="3">
        <f t="shared" si="171"/>
        <v>0.62497200299600009</v>
      </c>
      <c r="M133" s="5">
        <f t="shared" si="172"/>
        <v>0.14290348829478206</v>
      </c>
      <c r="N133" s="5">
        <f t="shared" si="173"/>
        <v>0.18872031593904323</v>
      </c>
      <c r="O133" s="5">
        <f t="shared" si="174"/>
        <v>8.9310679314705391E-2</v>
      </c>
      <c r="P133" s="5">
        <f t="shared" si="175"/>
        <v>0.11794491385846181</v>
      </c>
      <c r="Q133" s="5">
        <f t="shared" si="176"/>
        <v>0.12461332495489806</v>
      </c>
      <c r="R133" s="5">
        <f t="shared" si="177"/>
        <v>2.7908337070122431E-2</v>
      </c>
      <c r="S133" s="5">
        <f t="shared" si="178"/>
        <v>2.4336359579243242E-2</v>
      </c>
      <c r="T133" s="5">
        <f t="shared" si="179"/>
        <v>7.7879839297054082E-2</v>
      </c>
      <c r="U133" s="5">
        <f t="shared" si="180"/>
        <v>3.6856134528656784E-2</v>
      </c>
      <c r="V133" s="5">
        <f t="shared" si="181"/>
        <v>2.2317702888955092E-3</v>
      </c>
      <c r="W133" s="5">
        <f t="shared" si="182"/>
        <v>5.4855358060940385E-2</v>
      </c>
      <c r="X133" s="5">
        <f t="shared" si="183"/>
        <v>3.4283063002408694E-2</v>
      </c>
      <c r="Y133" s="5">
        <f t="shared" si="184"/>
        <v>1.0712977276726711E-2</v>
      </c>
      <c r="Z133" s="5">
        <f t="shared" si="185"/>
        <v>5.8139764396673123E-3</v>
      </c>
      <c r="AA133" s="5">
        <f t="shared" si="186"/>
        <v>7.6780174063548904E-3</v>
      </c>
      <c r="AB133" s="5">
        <f t="shared" si="187"/>
        <v>5.0698477972901815E-3</v>
      </c>
      <c r="AC133" s="5">
        <f t="shared" si="188"/>
        <v>1.151240067757616E-4</v>
      </c>
      <c r="AD133" s="5">
        <f t="shared" si="189"/>
        <v>1.8110685448866008E-2</v>
      </c>
      <c r="AE133" s="5">
        <f t="shared" si="190"/>
        <v>1.1318671360608303E-2</v>
      </c>
      <c r="AF133" s="5">
        <f t="shared" si="191"/>
        <v>3.5369263557464164E-3</v>
      </c>
      <c r="AG133" s="5">
        <f t="shared" si="192"/>
        <v>7.3682664966672699E-4</v>
      </c>
      <c r="AH133" s="5">
        <f t="shared" si="193"/>
        <v>9.0839312521760827E-4</v>
      </c>
      <c r="AI133" s="5">
        <f t="shared" si="194"/>
        <v>1.1996364793719423E-3</v>
      </c>
      <c r="AJ133" s="5">
        <f t="shared" si="195"/>
        <v>7.9212823318932583E-4</v>
      </c>
      <c r="AK133" s="5">
        <f t="shared" si="196"/>
        <v>3.4869848691949701E-4</v>
      </c>
      <c r="AL133" s="5">
        <f t="shared" si="197"/>
        <v>3.8006884854199767E-6</v>
      </c>
      <c r="AM133" s="5">
        <f t="shared" si="198"/>
        <v>4.7834441560058432E-3</v>
      </c>
      <c r="AN133" s="5">
        <f t="shared" si="199"/>
        <v>2.9895186753984828E-3</v>
      </c>
      <c r="AO133" s="5">
        <f t="shared" si="200"/>
        <v>9.3418273727886934E-4</v>
      </c>
      <c r="AP133" s="5">
        <f t="shared" si="201"/>
        <v>1.9461268549382038E-4</v>
      </c>
      <c r="AQ133" s="5">
        <f t="shared" si="202"/>
        <v>3.0406869965375878E-5</v>
      </c>
      <c r="AR133" s="5">
        <f t="shared" si="203"/>
        <v>1.1354405419500902E-4</v>
      </c>
      <c r="AS133" s="5">
        <f t="shared" si="204"/>
        <v>1.4994784267603054E-4</v>
      </c>
      <c r="AT133" s="5">
        <f t="shared" si="205"/>
        <v>9.9011593705203142E-5</v>
      </c>
      <c r="AU133" s="5">
        <f t="shared" si="206"/>
        <v>4.3585358362350527E-5</v>
      </c>
      <c r="AV133" s="5">
        <f t="shared" si="207"/>
        <v>1.4389856221514564E-5</v>
      </c>
      <c r="AW133" s="5">
        <f t="shared" si="208"/>
        <v>8.713570749445804E-8</v>
      </c>
      <c r="AX133" s="5">
        <f t="shared" si="209"/>
        <v>1.0528470451983524E-3</v>
      </c>
      <c r="AY133" s="5">
        <f t="shared" si="210"/>
        <v>6.5799992668603448E-4</v>
      </c>
      <c r="AZ133" s="5">
        <f t="shared" si="211"/>
        <v>2.0561576607609609E-4</v>
      </c>
      <c r="BA133" s="5">
        <f t="shared" si="212"/>
        <v>4.2834699057378258E-5</v>
      </c>
      <c r="BB133" s="5">
        <f t="shared" si="213"/>
        <v>6.6926219169051415E-6</v>
      </c>
      <c r="BC133" s="5">
        <f t="shared" si="214"/>
        <v>8.3654026494062734E-7</v>
      </c>
      <c r="BD133" s="5">
        <f t="shared" si="215"/>
        <v>1.1826975829756857E-5</v>
      </c>
      <c r="BE133" s="5">
        <f t="shared" si="216"/>
        <v>1.5618867263694642E-5</v>
      </c>
      <c r="BF133" s="5">
        <f t="shared" si="217"/>
        <v>1.0313245672961156E-5</v>
      </c>
      <c r="BG133" s="5">
        <f t="shared" si="218"/>
        <v>4.5399381195027761E-6</v>
      </c>
      <c r="BH133" s="5">
        <f t="shared" si="219"/>
        <v>1.4988762109307345E-6</v>
      </c>
      <c r="BI133" s="5">
        <f t="shared" si="220"/>
        <v>3.9588731591612594E-7</v>
      </c>
      <c r="BJ133" s="8">
        <f t="shared" si="221"/>
        <v>0.53566698006930058</v>
      </c>
      <c r="BK133" s="8">
        <f t="shared" si="222"/>
        <v>0.28819345664332985</v>
      </c>
      <c r="BL133" s="8">
        <f t="shared" si="223"/>
        <v>0.17053654493740097</v>
      </c>
      <c r="BM133" s="8">
        <f t="shared" si="224"/>
        <v>0.30815198586670722</v>
      </c>
      <c r="BN133" s="8">
        <f t="shared" si="225"/>
        <v>0.69140105943201302</v>
      </c>
    </row>
    <row r="134" spans="1:66" x14ac:dyDescent="0.25">
      <c r="A134" t="s">
        <v>89</v>
      </c>
      <c r="B134" t="s">
        <v>330</v>
      </c>
      <c r="C134" t="s">
        <v>367</v>
      </c>
      <c r="D134" s="7" t="s">
        <v>522</v>
      </c>
      <c r="E134">
        <f>VLOOKUP(A134,home!$A$2:$E$405,3,FALSE)</f>
        <v>1.4149</v>
      </c>
      <c r="F134">
        <f>VLOOKUP(B134,home!$B$2:$E$405,3,FALSE)</f>
        <v>0.67600000000000005</v>
      </c>
      <c r="G134">
        <f>VLOOKUP(C134,away!$B$2:$E$405,4,FALSE)</f>
        <v>0.82969999999999999</v>
      </c>
      <c r="H134">
        <f>VLOOKUP(A134,away!$A$2:$E$405,3,FALSE)</f>
        <v>1.1467000000000001</v>
      </c>
      <c r="I134">
        <f>VLOOKUP(C134,away!$B$2:$E$405,3,FALSE)</f>
        <v>1.0237000000000001</v>
      </c>
      <c r="J134">
        <f>VLOOKUP(B134,home!$B$2:$E$405,4,FALSE)</f>
        <v>0.64459999999999995</v>
      </c>
      <c r="K134" s="3">
        <f t="shared" si="170"/>
        <v>0.7935851502800001</v>
      </c>
      <c r="L134" s="3">
        <f t="shared" si="171"/>
        <v>0.7566809788340001</v>
      </c>
      <c r="M134" s="5">
        <f t="shared" si="172"/>
        <v>0.21219149597705358</v>
      </c>
      <c r="N134" s="5">
        <f t="shared" si="173"/>
        <v>0.16839202022308808</v>
      </c>
      <c r="O134" s="5">
        <f t="shared" si="174"/>
        <v>0.1605612688761677</v>
      </c>
      <c r="P134" s="5">
        <f t="shared" si="175"/>
        <v>0.12741903869024104</v>
      </c>
      <c r="Q134" s="5">
        <f t="shared" si="176"/>
        <v>6.6816703337346087E-2</v>
      </c>
      <c r="R134" s="5">
        <f t="shared" si="177"/>
        <v>6.0746829048023823E-2</v>
      </c>
      <c r="S134" s="5">
        <f t="shared" si="178"/>
        <v>1.9128489746946389E-2</v>
      </c>
      <c r="T134" s="5">
        <f t="shared" si="179"/>
        <v>5.0558928483764039E-2</v>
      </c>
      <c r="U134" s="5">
        <f t="shared" si="180"/>
        <v>4.8207781459109457E-2</v>
      </c>
      <c r="V134" s="5">
        <f t="shared" si="181"/>
        <v>1.2762757652411685E-3</v>
      </c>
      <c r="W134" s="5">
        <f t="shared" si="182"/>
        <v>1.7674914519727327E-2</v>
      </c>
      <c r="X134" s="5">
        <f t="shared" si="183"/>
        <v>1.3374271619594555E-2</v>
      </c>
      <c r="Y134" s="5">
        <f t="shared" si="184"/>
        <v>5.0600284701532976E-3</v>
      </c>
      <c r="Z134" s="5">
        <f t="shared" si="185"/>
        <v>1.5321990021706779E-2</v>
      </c>
      <c r="AA134" s="5">
        <f t="shared" si="186"/>
        <v>1.2159303753964837E-2</v>
      </c>
      <c r="AB134" s="5">
        <f t="shared" si="187"/>
        <v>4.8247214484451765E-3</v>
      </c>
      <c r="AC134" s="5">
        <f t="shared" si="188"/>
        <v>4.7899490022525273E-5</v>
      </c>
      <c r="AD134" s="5">
        <f t="shared" si="189"/>
        <v>3.5066374238309915E-3</v>
      </c>
      <c r="AE134" s="5">
        <f t="shared" si="190"/>
        <v>2.6534058382803711E-3</v>
      </c>
      <c r="AF134" s="5">
        <f t="shared" si="191"/>
        <v>1.0038908634769209E-3</v>
      </c>
      <c r="AG134" s="5">
        <f t="shared" si="192"/>
        <v>2.5320837373940872E-4</v>
      </c>
      <c r="AH134" s="5">
        <f t="shared" si="193"/>
        <v>2.8984646018274671E-3</v>
      </c>
      <c r="AI134" s="5">
        <f t="shared" si="194"/>
        <v>2.300178466622511E-3</v>
      </c>
      <c r="AJ134" s="5">
        <f t="shared" si="195"/>
        <v>9.1269373705272269E-4</v>
      </c>
      <c r="AK134" s="5">
        <f t="shared" si="196"/>
        <v>2.4143339882619997E-4</v>
      </c>
      <c r="AL134" s="5">
        <f t="shared" si="197"/>
        <v>1.1505281009155951E-6</v>
      </c>
      <c r="AM134" s="5">
        <f t="shared" si="198"/>
        <v>5.565630773936781E-4</v>
      </c>
      <c r="AN134" s="5">
        <f t="shared" si="199"/>
        <v>4.2114069418511171E-4</v>
      </c>
      <c r="AO134" s="5">
        <f t="shared" si="200"/>
        <v>1.593345763514103E-4</v>
      </c>
      <c r="AP134" s="5">
        <f t="shared" si="201"/>
        <v>4.0188481065228623E-5</v>
      </c>
      <c r="AQ134" s="5">
        <f t="shared" si="202"/>
        <v>7.6024647975722188E-6</v>
      </c>
      <c r="AR134" s="5">
        <f t="shared" si="203"/>
        <v>4.3864260640530172E-4</v>
      </c>
      <c r="AS134" s="5">
        <f t="shared" si="204"/>
        <v>3.4810025872336224E-4</v>
      </c>
      <c r="AT134" s="5">
        <f t="shared" si="205"/>
        <v>1.3812359806574318E-4</v>
      </c>
      <c r="AU134" s="5">
        <f t="shared" si="206"/>
        <v>3.653761210940571E-5</v>
      </c>
      <c r="AV134" s="5">
        <f t="shared" si="207"/>
        <v>7.2489265991787703E-6</v>
      </c>
      <c r="AW134" s="5">
        <f t="shared" si="208"/>
        <v>1.9191153507844594E-8</v>
      </c>
      <c r="AX134" s="5">
        <f t="shared" si="209"/>
        <v>7.3613365568960196E-5</v>
      </c>
      <c r="AY134" s="5">
        <f t="shared" si="210"/>
        <v>5.570183351398588E-5</v>
      </c>
      <c r="AZ134" s="5">
        <f t="shared" si="211"/>
        <v>2.1074258953105671E-5</v>
      </c>
      <c r="BA134" s="5">
        <f t="shared" si="212"/>
        <v>5.3154969642790641E-6</v>
      </c>
      <c r="BB134" s="5">
        <f t="shared" si="213"/>
        <v>1.0055338614799594E-6</v>
      </c>
      <c r="BC134" s="5">
        <f t="shared" si="214"/>
        <v>1.5217366931107755E-7</v>
      </c>
      <c r="BD134" s="5">
        <f t="shared" si="215"/>
        <v>5.5318752795510107E-5</v>
      </c>
      <c r="BE134" s="5">
        <f t="shared" si="216"/>
        <v>4.3900140750527061E-5</v>
      </c>
      <c r="BF134" s="5">
        <f t="shared" si="217"/>
        <v>1.7419249897410084E-5</v>
      </c>
      <c r="BG134" s="5">
        <f t="shared" si="218"/>
        <v>4.6078860158670205E-6</v>
      </c>
      <c r="BH134" s="5">
        <f t="shared" si="219"/>
        <v>9.1418747909373496E-7</v>
      </c>
      <c r="BI134" s="5">
        <f t="shared" si="220"/>
        <v>1.4509712159613925E-7</v>
      </c>
      <c r="BJ134" s="8">
        <f t="shared" si="221"/>
        <v>0.33063570110932511</v>
      </c>
      <c r="BK134" s="8">
        <f t="shared" si="222"/>
        <v>0.36012005203111958</v>
      </c>
      <c r="BL134" s="8">
        <f t="shared" si="223"/>
        <v>0.29394363310600297</v>
      </c>
      <c r="BM134" s="8">
        <f t="shared" si="224"/>
        <v>0.20383833747387375</v>
      </c>
      <c r="BN134" s="8">
        <f t="shared" si="225"/>
        <v>0.79612735615192043</v>
      </c>
    </row>
    <row r="135" spans="1:66" x14ac:dyDescent="0.25">
      <c r="A135" t="s">
        <v>89</v>
      </c>
      <c r="B135" t="s">
        <v>103</v>
      </c>
      <c r="C135" t="s">
        <v>303</v>
      </c>
      <c r="D135" s="7" t="s">
        <v>522</v>
      </c>
      <c r="E135">
        <f>VLOOKUP(A135,home!$A$2:$E$405,3,FALSE)</f>
        <v>1.4149</v>
      </c>
      <c r="F135">
        <f>VLOOKUP(B135,home!$B$2:$E$405,3,FALSE)</f>
        <v>0.8911</v>
      </c>
      <c r="G135">
        <f>VLOOKUP(C135,away!$B$2:$E$405,4,FALSE)</f>
        <v>0.74580000000000002</v>
      </c>
      <c r="H135">
        <f>VLOOKUP(A135,away!$A$2:$E$405,3,FALSE)</f>
        <v>1.1467000000000001</v>
      </c>
      <c r="I135">
        <f>VLOOKUP(C135,away!$B$2:$E$405,3,FALSE)</f>
        <v>1.3106</v>
      </c>
      <c r="J135">
        <f>VLOOKUP(B135,home!$B$2:$E$405,4,FALSE)</f>
        <v>1.1754</v>
      </c>
      <c r="K135" s="3">
        <f t="shared" si="170"/>
        <v>0.94031760946200016</v>
      </c>
      <c r="L135" s="3">
        <f t="shared" si="171"/>
        <v>1.766467544508</v>
      </c>
      <c r="M135" s="5">
        <f t="shared" si="172"/>
        <v>6.6751056509457229E-2</v>
      </c>
      <c r="N135" s="5">
        <f t="shared" si="173"/>
        <v>6.2767193886035716E-2</v>
      </c>
      <c r="O135" s="5">
        <f t="shared" si="174"/>
        <v>0.11791357488557565</v>
      </c>
      <c r="P135" s="5">
        <f t="shared" si="175"/>
        <v>0.11087621085952304</v>
      </c>
      <c r="Q135" s="5">
        <f t="shared" si="176"/>
        <v>2.9510548853777484E-2</v>
      </c>
      <c r="R135" s="5">
        <f t="shared" si="177"/>
        <v>0.10414525154614153</v>
      </c>
      <c r="S135" s="5">
        <f t="shared" si="178"/>
        <v>4.60424702522262E-2</v>
      </c>
      <c r="T135" s="5">
        <f t="shared" si="179"/>
        <v>5.2129426770815682E-2</v>
      </c>
      <c r="U135" s="5">
        <f t="shared" si="180"/>
        <v>9.7929613970686488E-2</v>
      </c>
      <c r="V135" s="5">
        <f t="shared" si="181"/>
        <v>8.4976010653618744E-3</v>
      </c>
      <c r="W135" s="5">
        <f t="shared" si="182"/>
        <v>9.2497629173652045E-3</v>
      </c>
      <c r="X135" s="5">
        <f t="shared" si="183"/>
        <v>1.6339405987919265E-2</v>
      </c>
      <c r="Y135" s="5">
        <f t="shared" si="184"/>
        <v>1.4431515187099533E-2</v>
      </c>
      <c r="Z135" s="5">
        <f t="shared" si="185"/>
        <v>6.1323068923626878E-2</v>
      </c>
      <c r="AA135" s="5">
        <f t="shared" si="186"/>
        <v>5.7663161575138303E-2</v>
      </c>
      <c r="AB135" s="5">
        <f t="shared" si="187"/>
        <v>2.7110843123177554E-2</v>
      </c>
      <c r="AC135" s="5">
        <f t="shared" si="188"/>
        <v>8.8217874067439189E-4</v>
      </c>
      <c r="AD135" s="5">
        <f t="shared" si="189"/>
        <v>2.1744287386367763E-3</v>
      </c>
      <c r="AE135" s="5">
        <f t="shared" si="190"/>
        <v>3.8410577946473329E-3</v>
      </c>
      <c r="AF135" s="5">
        <f t="shared" si="191"/>
        <v>3.3925519654119953E-3</v>
      </c>
      <c r="AG135" s="5">
        <f t="shared" si="192"/>
        <v>1.9976109799857058E-3</v>
      </c>
      <c r="AH135" s="5">
        <f t="shared" si="193"/>
        <v>2.7081302745803493E-2</v>
      </c>
      <c r="AI135" s="5">
        <f t="shared" si="194"/>
        <v>2.5465025859050645E-2</v>
      </c>
      <c r="AJ135" s="5">
        <f t="shared" si="195"/>
        <v>1.1972606120335258E-2</v>
      </c>
      <c r="AK135" s="5">
        <f t="shared" si="196"/>
        <v>3.7526841220345874E-3</v>
      </c>
      <c r="AL135" s="5">
        <f t="shared" si="197"/>
        <v>5.8613386023602124E-5</v>
      </c>
      <c r="AM135" s="5">
        <f t="shared" si="198"/>
        <v>4.0893072669208124E-4</v>
      </c>
      <c r="AN135" s="5">
        <f t="shared" si="199"/>
        <v>7.2236285665363273E-4</v>
      </c>
      <c r="AO135" s="5">
        <f t="shared" si="200"/>
        <v>6.3801527081836374E-4</v>
      </c>
      <c r="AP135" s="5">
        <f t="shared" si="201"/>
        <v>3.7567775626704057E-4</v>
      </c>
      <c r="AQ135" s="5">
        <f t="shared" si="202"/>
        <v>1.6590564090982846E-4</v>
      </c>
      <c r="AR135" s="5">
        <f t="shared" si="203"/>
        <v>9.56764847269145E-3</v>
      </c>
      <c r="AS135" s="5">
        <f t="shared" si="204"/>
        <v>8.9966283400139818E-3</v>
      </c>
      <c r="AT135" s="5">
        <f t="shared" si="205"/>
        <v>4.2298440269500142E-3</v>
      </c>
      <c r="AU135" s="5">
        <f t="shared" si="206"/>
        <v>1.3257989412729192E-3</v>
      </c>
      <c r="AV135" s="5">
        <f t="shared" si="207"/>
        <v>3.1166802277125051E-4</v>
      </c>
      <c r="AW135" s="5">
        <f t="shared" si="208"/>
        <v>2.7044225081219742E-6</v>
      </c>
      <c r="AX135" s="5">
        <f t="shared" si="209"/>
        <v>6.4087460559776038E-5</v>
      </c>
      <c r="AY135" s="5">
        <f t="shared" si="210"/>
        <v>1.1320841908878085E-4</v>
      </c>
      <c r="AZ135" s="5">
        <f t="shared" si="211"/>
        <v>9.9989499042695684E-5</v>
      </c>
      <c r="BA135" s="5">
        <f t="shared" si="212"/>
        <v>5.8876068283511891E-5</v>
      </c>
      <c r="BB135" s="5">
        <f t="shared" si="213"/>
        <v>2.6000665942765137E-5</v>
      </c>
      <c r="BC135" s="5">
        <f t="shared" si="214"/>
        <v>9.1858665046978222E-6</v>
      </c>
      <c r="BD135" s="5">
        <f t="shared" si="215"/>
        <v>2.8168234173784968E-3</v>
      </c>
      <c r="BE135" s="5">
        <f t="shared" si="216"/>
        <v>2.64870866210593E-3</v>
      </c>
      <c r="BF135" s="5">
        <f t="shared" si="217"/>
        <v>1.2453136986563702E-3</v>
      </c>
      <c r="BG135" s="5">
        <f t="shared" si="218"/>
        <v>3.9033013338361322E-4</v>
      </c>
      <c r="BH135" s="5">
        <f t="shared" si="219"/>
        <v>9.1758574481065716E-5</v>
      </c>
      <c r="BI135" s="5">
        <f t="shared" si="220"/>
        <v>1.7256440680735327E-5</v>
      </c>
      <c r="BJ135" s="8">
        <f t="shared" si="221"/>
        <v>0.19851574331245783</v>
      </c>
      <c r="BK135" s="8">
        <f t="shared" si="222"/>
        <v>0.23322133923235511</v>
      </c>
      <c r="BL135" s="8">
        <f t="shared" si="223"/>
        <v>0.50467584267832943</v>
      </c>
      <c r="BM135" s="8">
        <f t="shared" si="224"/>
        <v>0.50566165360967807</v>
      </c>
      <c r="BN135" s="8">
        <f t="shared" si="225"/>
        <v>0.49196383654051062</v>
      </c>
    </row>
    <row r="136" spans="1:66" x14ac:dyDescent="0.25">
      <c r="A136" t="s">
        <v>89</v>
      </c>
      <c r="B136" t="s">
        <v>104</v>
      </c>
      <c r="C136" t="s">
        <v>95</v>
      </c>
      <c r="D136" s="7" t="s">
        <v>522</v>
      </c>
      <c r="E136">
        <f>VLOOKUP(A136,home!$A$2:$E$405,3,FALSE)</f>
        <v>1.4149</v>
      </c>
      <c r="F136">
        <f>VLOOKUP(B136,home!$B$2:$E$405,3,FALSE)</f>
        <v>1.1677</v>
      </c>
      <c r="G136">
        <f>VLOOKUP(C136,away!$B$2:$E$405,4,FALSE)</f>
        <v>1.0754999999999999</v>
      </c>
      <c r="H136">
        <f>VLOOKUP(A136,away!$A$2:$E$405,3,FALSE)</f>
        <v>1.1467000000000001</v>
      </c>
      <c r="I136">
        <f>VLOOKUP(C136,away!$B$2:$E$405,3,FALSE)</f>
        <v>0.98580000000000001</v>
      </c>
      <c r="J136">
        <f>VLOOKUP(B136,home!$B$2:$E$405,4,FALSE)</f>
        <v>0.94789999999999996</v>
      </c>
      <c r="K136" s="3">
        <f t="shared" si="170"/>
        <v>1.7769182241149997</v>
      </c>
      <c r="L136" s="3">
        <f t="shared" si="171"/>
        <v>1.0715221415939999</v>
      </c>
      <c r="M136" s="5">
        <f t="shared" si="172"/>
        <v>5.7934607249776178E-2</v>
      </c>
      <c r="N136" s="5">
        <f t="shared" si="173"/>
        <v>0.10294505942907228</v>
      </c>
      <c r="O136" s="5">
        <f t="shared" si="174"/>
        <v>6.2078214432687441E-2</v>
      </c>
      <c r="P136" s="5">
        <f t="shared" si="175"/>
        <v>0.1103079105459611</v>
      </c>
      <c r="Q136" s="5">
        <f t="shared" si="176"/>
        <v>9.1462476091060133E-2</v>
      </c>
      <c r="R136" s="5">
        <f t="shared" si="177"/>
        <v>3.3259090637622397E-2</v>
      </c>
      <c r="S136" s="5">
        <f t="shared" si="178"/>
        <v>5.2506764551609048E-2</v>
      </c>
      <c r="T136" s="5">
        <f t="shared" si="179"/>
        <v>9.8004068256582755E-2</v>
      </c>
      <c r="U136" s="5">
        <f t="shared" si="180"/>
        <v>5.9098684271483806E-2</v>
      </c>
      <c r="V136" s="5">
        <f t="shared" si="181"/>
        <v>1.1108139872724267E-2</v>
      </c>
      <c r="W136" s="5">
        <f t="shared" si="182"/>
        <v>5.4173780196295714E-2</v>
      </c>
      <c r="X136" s="5">
        <f t="shared" si="183"/>
        <v>5.8048404974177396E-2</v>
      </c>
      <c r="Y136" s="5">
        <f t="shared" si="184"/>
        <v>3.110007560702318E-2</v>
      </c>
      <c r="Z136" s="5">
        <f t="shared" si="185"/>
        <v>1.1879284009164704E-2</v>
      </c>
      <c r="AA136" s="5">
        <f t="shared" si="186"/>
        <v>2.1108516245322662E-2</v>
      </c>
      <c r="AB136" s="5">
        <f t="shared" si="187"/>
        <v>1.8754053600170687E-2</v>
      </c>
      <c r="AC136" s="5">
        <f t="shared" si="188"/>
        <v>1.3218736580556808E-3</v>
      </c>
      <c r="AD136" s="5">
        <f t="shared" si="189"/>
        <v>2.4065594324999544E-2</v>
      </c>
      <c r="AE136" s="5">
        <f t="shared" si="190"/>
        <v>2.5786817169855921E-2</v>
      </c>
      <c r="AF136" s="5">
        <f t="shared" si="191"/>
        <v>1.3815572779368471E-2</v>
      </c>
      <c r="AG136" s="5">
        <f t="shared" si="192"/>
        <v>4.9345640439655593E-3</v>
      </c>
      <c r="AH136" s="5">
        <f t="shared" si="193"/>
        <v>3.1822289605258794E-3</v>
      </c>
      <c r="AI136" s="5">
        <f t="shared" si="194"/>
        <v>5.6545606332649677E-3</v>
      </c>
      <c r="AJ136" s="5">
        <f t="shared" si="195"/>
        <v>5.0238459193058882E-3</v>
      </c>
      <c r="AK136" s="5">
        <f t="shared" si="196"/>
        <v>2.9756544563868015E-3</v>
      </c>
      <c r="AL136" s="5">
        <f t="shared" si="197"/>
        <v>1.0067427960439426E-4</v>
      </c>
      <c r="AM136" s="5">
        <f t="shared" si="198"/>
        <v>8.5525186260500333E-3</v>
      </c>
      <c r="AN136" s="5">
        <f t="shared" si="199"/>
        <v>9.1642130742077051E-3</v>
      </c>
      <c r="AO136" s="5">
        <f t="shared" si="200"/>
        <v>4.9098286096493863E-3</v>
      </c>
      <c r="AP136" s="5">
        <f t="shared" si="201"/>
        <v>1.7536633555570011E-3</v>
      </c>
      <c r="AQ136" s="5">
        <f t="shared" si="202"/>
        <v>4.6977227859533937E-4</v>
      </c>
      <c r="AR136" s="5">
        <f t="shared" si="203"/>
        <v>6.8196575816502792E-4</v>
      </c>
      <c r="AS136" s="5">
        <f t="shared" si="204"/>
        <v>1.2117973839058406E-3</v>
      </c>
      <c r="AT136" s="5">
        <f t="shared" si="205"/>
        <v>1.0766324276985848E-3</v>
      </c>
      <c r="AU136" s="5">
        <f t="shared" si="206"/>
        <v>6.3769592715026311E-4</v>
      </c>
      <c r="AV136" s="5">
        <f t="shared" si="207"/>
        <v>2.8328337859930361E-4</v>
      </c>
      <c r="AW136" s="5">
        <f t="shared" si="208"/>
        <v>5.3245709813836478E-6</v>
      </c>
      <c r="AX136" s="5">
        <f t="shared" si="209"/>
        <v>2.5328543681185501E-3</v>
      </c>
      <c r="AY136" s="5">
        <f t="shared" si="210"/>
        <v>2.7140095368721057E-3</v>
      </c>
      <c r="AZ136" s="5">
        <f t="shared" si="211"/>
        <v>1.4540606556278693E-3</v>
      </c>
      <c r="BA136" s="5">
        <f t="shared" si="212"/>
        <v>5.1935272924198347E-4</v>
      </c>
      <c r="BB136" s="5">
        <f t="shared" si="213"/>
        <v>1.3912448717001469E-4</v>
      </c>
      <c r="BC136" s="5">
        <f t="shared" si="214"/>
        <v>2.981499368811623E-5</v>
      </c>
      <c r="BD136" s="5">
        <f t="shared" si="215"/>
        <v>1.2179023494712774E-4</v>
      </c>
      <c r="BE136" s="5">
        <f t="shared" si="216"/>
        <v>2.1641128799679881E-4</v>
      </c>
      <c r="BF136" s="5">
        <f t="shared" si="217"/>
        <v>1.9227258077285578E-4</v>
      </c>
      <c r="BG136" s="5">
        <f t="shared" si="218"/>
        <v>1.1388421759097021E-4</v>
      </c>
      <c r="BH136" s="5">
        <f t="shared" si="219"/>
        <v>5.0590735419118278E-5</v>
      </c>
      <c r="BI136" s="5">
        <f t="shared" si="220"/>
        <v>1.7979119947522281E-5</v>
      </c>
      <c r="BJ136" s="8">
        <f t="shared" si="221"/>
        <v>0.53657562558717908</v>
      </c>
      <c r="BK136" s="8">
        <f t="shared" si="222"/>
        <v>0.23599397969460278</v>
      </c>
      <c r="BL136" s="8">
        <f t="shared" si="223"/>
        <v>0.21573915220896403</v>
      </c>
      <c r="BM136" s="8">
        <f t="shared" si="224"/>
        <v>0.5394919981478401</v>
      </c>
      <c r="BN136" s="8">
        <f t="shared" si="225"/>
        <v>0.45798735838617949</v>
      </c>
    </row>
    <row r="137" spans="1:66" x14ac:dyDescent="0.25">
      <c r="A137" t="s">
        <v>89</v>
      </c>
      <c r="B137" t="s">
        <v>122</v>
      </c>
      <c r="C137" t="s">
        <v>346</v>
      </c>
      <c r="D137" s="7" t="s">
        <v>522</v>
      </c>
      <c r="E137">
        <f>VLOOKUP(A137,home!$A$2:$E$405,3,FALSE)</f>
        <v>1.4149</v>
      </c>
      <c r="F137">
        <f>VLOOKUP(B137,home!$B$2:$E$405,3,FALSE)</f>
        <v>0.70679999999999998</v>
      </c>
      <c r="G137">
        <f>VLOOKUP(C137,away!$B$2:$E$405,4,FALSE)</f>
        <v>1.4446000000000001</v>
      </c>
      <c r="H137">
        <f>VLOOKUP(A137,away!$A$2:$E$405,3,FALSE)</f>
        <v>1.1467000000000001</v>
      </c>
      <c r="I137">
        <f>VLOOKUP(C137,away!$B$2:$E$405,3,FALSE)</f>
        <v>0.58919999999999995</v>
      </c>
      <c r="J137">
        <f>VLOOKUP(B137,home!$B$2:$E$405,4,FALSE)</f>
        <v>1.1375</v>
      </c>
      <c r="K137" s="3">
        <f t="shared" si="170"/>
        <v>1.4446741368720002</v>
      </c>
      <c r="L137" s="3">
        <f t="shared" si="171"/>
        <v>0.76853554049999995</v>
      </c>
      <c r="M137" s="5">
        <f t="shared" si="172"/>
        <v>0.10934910929182047</v>
      </c>
      <c r="N137" s="5">
        <f t="shared" si="173"/>
        <v>0.15797383008388274</v>
      </c>
      <c r="O137" s="5">
        <f t="shared" si="174"/>
        <v>8.4038676812782806E-2</v>
      </c>
      <c r="P137" s="5">
        <f t="shared" si="175"/>
        <v>0.12140850288837199</v>
      </c>
      <c r="Q137" s="5">
        <f t="shared" si="176"/>
        <v>0.11411035331239869</v>
      </c>
      <c r="R137" s="5">
        <f t="shared" si="177"/>
        <v>3.2293354953608425E-2</v>
      </c>
      <c r="S137" s="5">
        <f t="shared" si="178"/>
        <v>3.3699461909330826E-2</v>
      </c>
      <c r="T137" s="5">
        <f t="shared" si="179"/>
        <v>8.7697862059590279E-2</v>
      </c>
      <c r="U137" s="5">
        <f t="shared" si="180"/>
        <v>4.6653374694305381E-2</v>
      </c>
      <c r="V137" s="5">
        <f t="shared" si="181"/>
        <v>4.1573281971768964E-3</v>
      </c>
      <c r="W137" s="5">
        <f t="shared" si="182"/>
        <v>5.4950758726582817E-2</v>
      </c>
      <c r="X137" s="5">
        <f t="shared" si="183"/>
        <v>4.2231611058819417E-2</v>
      </c>
      <c r="Y137" s="5">
        <f t="shared" si="184"/>
        <v>1.6228247015637777E-2</v>
      </c>
      <c r="Z137" s="5">
        <f t="shared" si="185"/>
        <v>8.2728636679432668E-3</v>
      </c>
      <c r="AA137" s="5">
        <f t="shared" si="186"/>
        <v>1.195159217894567E-2</v>
      </c>
      <c r="AB137" s="5">
        <f t="shared" si="187"/>
        <v>8.6330780576822433E-3</v>
      </c>
      <c r="AC137" s="5">
        <f t="shared" si="188"/>
        <v>2.8848828519482565E-4</v>
      </c>
      <c r="AD137" s="5">
        <f t="shared" si="189"/>
        <v>1.9846484983446901E-2</v>
      </c>
      <c r="AE137" s="5">
        <f t="shared" si="190"/>
        <v>1.5252729063778496E-2</v>
      </c>
      <c r="AF137" s="5">
        <f t="shared" si="191"/>
        <v>5.8611321875655324E-3</v>
      </c>
      <c r="AG137" s="5">
        <f t="shared" si="192"/>
        <v>1.5014961312375412E-3</v>
      </c>
      <c r="AH137" s="5">
        <f t="shared" si="193"/>
        <v>1.5894974376313977E-3</v>
      </c>
      <c r="AI137" s="5">
        <f t="shared" si="194"/>
        <v>2.2963058387703954E-3</v>
      </c>
      <c r="AJ137" s="5">
        <f t="shared" si="195"/>
        <v>1.658706827809878E-3</v>
      </c>
      <c r="AK137" s="5">
        <f t="shared" si="196"/>
        <v>7.9876361826330912E-4</v>
      </c>
      <c r="AL137" s="5">
        <f t="shared" si="197"/>
        <v>1.2812150380801462E-5</v>
      </c>
      <c r="AM137" s="5">
        <f t="shared" si="198"/>
        <v>5.7343407126808502E-3</v>
      </c>
      <c r="AN137" s="5">
        <f t="shared" si="199"/>
        <v>4.4070446390313319E-3</v>
      </c>
      <c r="AO137" s="5">
        <f t="shared" si="200"/>
        <v>1.6934852168327857E-3</v>
      </c>
      <c r="AP137" s="5">
        <f t="shared" si="201"/>
        <v>4.3383452548244821E-4</v>
      </c>
      <c r="AQ137" s="5">
        <f t="shared" si="202"/>
        <v>8.3354312882303591E-5</v>
      </c>
      <c r="AR137" s="5">
        <f t="shared" si="203"/>
        <v>2.4431705447068228E-4</v>
      </c>
      <c r="AS137" s="5">
        <f t="shared" si="204"/>
        <v>3.5295852979054239E-4</v>
      </c>
      <c r="AT137" s="5">
        <f t="shared" si="205"/>
        <v>2.5495502968838105E-4</v>
      </c>
      <c r="AU137" s="5">
        <f t="shared" si="206"/>
        <v>1.2277564581874561E-4</v>
      </c>
      <c r="AV137" s="5">
        <f t="shared" si="207"/>
        <v>4.4342700038024703E-5</v>
      </c>
      <c r="AW137" s="5">
        <f t="shared" si="208"/>
        <v>3.9514217013231127E-7</v>
      </c>
      <c r="AX137" s="5">
        <f t="shared" si="209"/>
        <v>1.3807089532703611E-3</v>
      </c>
      <c r="AY137" s="5">
        <f t="shared" si="210"/>
        <v>1.0611239016748261E-3</v>
      </c>
      <c r="AZ137" s="5">
        <f t="shared" si="211"/>
        <v>4.0775571565556567E-4</v>
      </c>
      <c r="BA137" s="5">
        <f t="shared" si="212"/>
        <v>1.0445825310777149E-4</v>
      </c>
      <c r="BB137" s="5">
        <f t="shared" si="213"/>
        <v>2.006997000296674E-5</v>
      </c>
      <c r="BC137" s="5">
        <f t="shared" si="214"/>
        <v>3.0848970488097662E-6</v>
      </c>
      <c r="BD137" s="5">
        <f t="shared" si="215"/>
        <v>3.1294389918498946E-5</v>
      </c>
      <c r="BE137" s="5">
        <f t="shared" si="216"/>
        <v>4.5210195744443294E-5</v>
      </c>
      <c r="BF137" s="5">
        <f t="shared" si="217"/>
        <v>3.2657000257458899E-5</v>
      </c>
      <c r="BG137" s="5">
        <f t="shared" si="218"/>
        <v>1.5726241219924364E-5</v>
      </c>
      <c r="BH137" s="5">
        <f t="shared" si="219"/>
        <v>5.6798234901587786E-6</v>
      </c>
      <c r="BI137" s="5">
        <f t="shared" si="220"/>
        <v>1.641098819646088E-6</v>
      </c>
      <c r="BJ137" s="8">
        <f t="shared" si="221"/>
        <v>0.53098376572061001</v>
      </c>
      <c r="BK137" s="8">
        <f t="shared" si="222"/>
        <v>0.26997682662395067</v>
      </c>
      <c r="BL137" s="8">
        <f t="shared" si="223"/>
        <v>0.19106490812905599</v>
      </c>
      <c r="BM137" s="8">
        <f t="shared" si="224"/>
        <v>0.38006380803919038</v>
      </c>
      <c r="BN137" s="8">
        <f t="shared" si="225"/>
        <v>0.61917382734286519</v>
      </c>
    </row>
    <row r="138" spans="1:66" x14ac:dyDescent="0.25">
      <c r="A138" t="s">
        <v>89</v>
      </c>
      <c r="B138" t="s">
        <v>130</v>
      </c>
      <c r="C138" t="s">
        <v>350</v>
      </c>
      <c r="D138" s="7" t="s">
        <v>522</v>
      </c>
      <c r="E138">
        <f>VLOOKUP(A138,home!$A$2:$E$405,3,FALSE)</f>
        <v>1.4149</v>
      </c>
      <c r="F138">
        <f>VLOOKUP(B138,home!$B$2:$E$405,3,FALSE)</f>
        <v>1.3559000000000001</v>
      </c>
      <c r="G138">
        <f>VLOOKUP(C138,away!$B$2:$E$405,4,FALSE)</f>
        <v>0.8911</v>
      </c>
      <c r="H138">
        <f>VLOOKUP(A138,away!$A$2:$E$405,3,FALSE)</f>
        <v>1.1467000000000001</v>
      </c>
      <c r="I138">
        <f>VLOOKUP(C138,away!$B$2:$E$405,3,FALSE)</f>
        <v>0.75829999999999997</v>
      </c>
      <c r="J138">
        <f>VLOOKUP(B138,home!$B$2:$E$405,4,FALSE)</f>
        <v>0.65529999999999999</v>
      </c>
      <c r="K138" s="3">
        <f t="shared" si="170"/>
        <v>1.7095422991010001</v>
      </c>
      <c r="L138" s="3">
        <f t="shared" si="171"/>
        <v>0.569811272333</v>
      </c>
      <c r="M138" s="5">
        <f t="shared" si="172"/>
        <v>0.1023503475239598</v>
      </c>
      <c r="N138" s="5">
        <f t="shared" si="173"/>
        <v>0.17497224841989656</v>
      </c>
      <c r="O138" s="5">
        <f t="shared" si="174"/>
        <v>5.8320381746352248E-2</v>
      </c>
      <c r="P138" s="5">
        <f t="shared" si="175"/>
        <v>9.9701159495107008E-2</v>
      </c>
      <c r="Q138" s="5">
        <f t="shared" si="176"/>
        <v>0.14956122992131068</v>
      </c>
      <c r="R138" s="5">
        <f t="shared" si="177"/>
        <v>1.6615805462917622E-2</v>
      </c>
      <c r="S138" s="5">
        <f t="shared" si="178"/>
        <v>2.4280135449324641E-2</v>
      </c>
      <c r="T138" s="5">
        <f t="shared" si="179"/>
        <v>8.5221674713150397E-2</v>
      </c>
      <c r="U138" s="5">
        <f t="shared" si="180"/>
        <v>2.8405422272491147E-2</v>
      </c>
      <c r="V138" s="5">
        <f t="shared" si="181"/>
        <v>2.6279644330135855E-3</v>
      </c>
      <c r="W138" s="5">
        <f t="shared" si="182"/>
        <v>8.5227082952016919E-2</v>
      </c>
      <c r="X138" s="5">
        <f t="shared" si="183"/>
        <v>4.8563352574118895E-2</v>
      </c>
      <c r="Y138" s="5">
        <f t="shared" si="184"/>
        <v>1.383597285950738E-2</v>
      </c>
      <c r="Z138" s="5">
        <f t="shared" si="185"/>
        <v>3.1559577505542338E-3</v>
      </c>
      <c r="AA138" s="5">
        <f t="shared" si="186"/>
        <v>5.3952432687481055E-3</v>
      </c>
      <c r="AB138" s="5">
        <f t="shared" si="187"/>
        <v>4.6116982909324171E-3</v>
      </c>
      <c r="AC138" s="5">
        <f t="shared" si="188"/>
        <v>1.5999646521841336E-4</v>
      </c>
      <c r="AD138" s="5">
        <f t="shared" si="189"/>
        <v>3.6424825833865672E-2</v>
      </c>
      <c r="AE138" s="5">
        <f t="shared" si="190"/>
        <v>2.0755276352902929E-2</v>
      </c>
      <c r="AF138" s="5">
        <f t="shared" si="191"/>
        <v>5.9132952131353226E-3</v>
      </c>
      <c r="AG138" s="5">
        <f t="shared" si="192"/>
        <v>1.1231540896924255E-3</v>
      </c>
      <c r="AH138" s="5">
        <f t="shared" si="193"/>
        <v>4.4957507531812518E-4</v>
      </c>
      <c r="AI138" s="5">
        <f t="shared" si="194"/>
        <v>7.6856760787785293E-4</v>
      </c>
      <c r="AJ138" s="5">
        <f t="shared" si="195"/>
        <v>6.5694941769303054E-4</v>
      </c>
      <c r="AK138" s="5">
        <f t="shared" si="196"/>
        <v>3.7436093930533557E-4</v>
      </c>
      <c r="AL138" s="5">
        <f t="shared" si="197"/>
        <v>6.23420769281125E-6</v>
      </c>
      <c r="AM138" s="5">
        <f t="shared" si="198"/>
        <v>1.2453956100076043E-2</v>
      </c>
      <c r="AN138" s="5">
        <f t="shared" si="199"/>
        <v>7.0964045709636563E-3</v>
      </c>
      <c r="AO138" s="5">
        <f t="shared" si="200"/>
        <v>2.0218056587852592E-3</v>
      </c>
      <c r="AP138" s="5">
        <f t="shared" si="201"/>
        <v>3.840158849474959E-4</v>
      </c>
      <c r="AQ138" s="5">
        <f t="shared" si="202"/>
        <v>5.4704144999503903E-5</v>
      </c>
      <c r="AR138" s="5">
        <f t="shared" si="203"/>
        <v>5.1234589135245062E-5</v>
      </c>
      <c r="AS138" s="5">
        <f t="shared" si="204"/>
        <v>8.758769730376196E-5</v>
      </c>
      <c r="AT138" s="5">
        <f t="shared" si="205"/>
        <v>7.4867436710817858E-5</v>
      </c>
      <c r="AU138" s="5">
        <f t="shared" si="206"/>
        <v>4.2663016627470059E-5</v>
      </c>
      <c r="AV138" s="5">
        <f t="shared" si="207"/>
        <v>1.8233557882977346E-5</v>
      </c>
      <c r="AW138" s="5">
        <f t="shared" si="208"/>
        <v>1.6869012241428159E-7</v>
      </c>
      <c r="AX138" s="5">
        <f t="shared" si="209"/>
        <v>3.5484274573711555E-3</v>
      </c>
      <c r="AY138" s="5">
        <f t="shared" si="210"/>
        <v>2.0219339642660104E-3</v>
      </c>
      <c r="AZ138" s="5">
        <f t="shared" si="211"/>
        <v>5.7606038237586088E-4</v>
      </c>
      <c r="BA138" s="5">
        <f t="shared" si="212"/>
        <v>1.0941523314074127E-4</v>
      </c>
      <c r="BB138" s="5">
        <f t="shared" si="213"/>
        <v>1.5586508302134405E-5</v>
      </c>
      <c r="BC138" s="5">
        <f t="shared" si="214"/>
        <v>1.776273625373615E-6</v>
      </c>
      <c r="BD138" s="5">
        <f t="shared" si="215"/>
        <v>4.8656744037687454E-6</v>
      </c>
      <c r="BE138" s="5">
        <f t="shared" si="216"/>
        <v>8.3180762068957072E-6</v>
      </c>
      <c r="BF138" s="5">
        <f t="shared" si="217"/>
        <v>7.1100515614169095E-6</v>
      </c>
      <c r="BG138" s="5">
        <f t="shared" si="218"/>
        <v>4.0516446310104398E-6</v>
      </c>
      <c r="BH138" s="5">
        <f t="shared" si="219"/>
        <v>1.7316144694094529E-6</v>
      </c>
      <c r="BI138" s="5">
        <f t="shared" si="220"/>
        <v>5.9205363623815874E-7</v>
      </c>
      <c r="BJ138" s="8">
        <f t="shared" si="221"/>
        <v>0.64988219910845058</v>
      </c>
      <c r="BK138" s="8">
        <f t="shared" si="222"/>
        <v>0.23114777153858226</v>
      </c>
      <c r="BL138" s="8">
        <f t="shared" si="223"/>
        <v>0.1158992594942049</v>
      </c>
      <c r="BM138" s="8">
        <f t="shared" si="224"/>
        <v>0.39654225004810434</v>
      </c>
      <c r="BN138" s="8">
        <f t="shared" si="225"/>
        <v>0.60152117256954385</v>
      </c>
    </row>
    <row r="139" spans="1:66" x14ac:dyDescent="0.25">
      <c r="A139" t="s">
        <v>89</v>
      </c>
      <c r="B139" t="s">
        <v>109</v>
      </c>
      <c r="C139" t="s">
        <v>102</v>
      </c>
      <c r="D139" s="7" t="s">
        <v>522</v>
      </c>
      <c r="E139">
        <f>VLOOKUP(A139,home!$A$2:$E$405,3,FALSE)</f>
        <v>1.4149</v>
      </c>
      <c r="F139">
        <f>VLOOKUP(B139,home!$B$2:$E$405,3,FALSE)</f>
        <v>0.55810000000000004</v>
      </c>
      <c r="G139">
        <f>VLOOKUP(C139,away!$B$2:$E$405,4,FALSE)</f>
        <v>0.74580000000000002</v>
      </c>
      <c r="H139">
        <f>VLOOKUP(A139,away!$A$2:$E$405,3,FALSE)</f>
        <v>1.1467000000000001</v>
      </c>
      <c r="I139">
        <f>VLOOKUP(C139,away!$B$2:$E$405,3,FALSE)</f>
        <v>1.2696000000000001</v>
      </c>
      <c r="J139">
        <f>VLOOKUP(B139,home!$B$2:$E$405,4,FALSE)</f>
        <v>1.3748</v>
      </c>
      <c r="K139" s="3">
        <f t="shared" si="170"/>
        <v>0.58892521360200012</v>
      </c>
      <c r="L139" s="3">
        <f t="shared" si="171"/>
        <v>2.0015030199360004</v>
      </c>
      <c r="M139" s="5">
        <f t="shared" si="172"/>
        <v>7.4987920865894619E-2</v>
      </c>
      <c r="N139" s="5">
        <f t="shared" si="173"/>
        <v>4.4162277313516858E-2</v>
      </c>
      <c r="O139" s="5">
        <f t="shared" si="174"/>
        <v>0.15008855007180988</v>
      </c>
      <c r="P139" s="5">
        <f t="shared" si="175"/>
        <v>8.8390931410255114E-2</v>
      </c>
      <c r="Q139" s="5">
        <f t="shared" si="176"/>
        <v>1.3004139300006838E-2</v>
      </c>
      <c r="R139" s="5">
        <f t="shared" si="177"/>
        <v>0.15020134311327157</v>
      </c>
      <c r="S139" s="5">
        <f t="shared" si="178"/>
        <v>2.6047384249874069E-2</v>
      </c>
      <c r="T139" s="5">
        <f t="shared" si="179"/>
        <v>2.6027824080632114E-2</v>
      </c>
      <c r="U139" s="5">
        <f t="shared" si="180"/>
        <v>8.8457358076290765E-2</v>
      </c>
      <c r="V139" s="5">
        <f t="shared" si="181"/>
        <v>3.4114421037735663E-3</v>
      </c>
      <c r="W139" s="5">
        <f t="shared" si="182"/>
        <v>2.5528218383222309E-3</v>
      </c>
      <c r="X139" s="5">
        <f t="shared" si="183"/>
        <v>5.1094806187605172E-3</v>
      </c>
      <c r="Y139" s="5">
        <f t="shared" si="184"/>
        <v>5.1133204443768203E-3</v>
      </c>
      <c r="Z139" s="5">
        <f t="shared" si="185"/>
        <v>0.10020948061321883</v>
      </c>
      <c r="AA139" s="5">
        <f t="shared" si="186"/>
        <v>5.9015889775085373E-2</v>
      </c>
      <c r="AB139" s="5">
        <f t="shared" si="187"/>
        <v>1.7377972745852122E-2</v>
      </c>
      <c r="AC139" s="5">
        <f t="shared" si="188"/>
        <v>2.5132426456386271E-4</v>
      </c>
      <c r="AD139" s="5">
        <f t="shared" si="189"/>
        <v>3.7585528660544253E-4</v>
      </c>
      <c r="AE139" s="5">
        <f t="shared" si="190"/>
        <v>7.5227549119970412E-4</v>
      </c>
      <c r="AF139" s="5">
        <f t="shared" si="191"/>
        <v>7.5284083373002313E-4</v>
      </c>
      <c r="AG139" s="5">
        <f t="shared" si="192"/>
        <v>5.0227106741392588E-4</v>
      </c>
      <c r="AH139" s="5">
        <f t="shared" si="193"/>
        <v>5.0142394518393876E-2</v>
      </c>
      <c r="AI139" s="5">
        <f t="shared" si="194"/>
        <v>2.953012040226087E-2</v>
      </c>
      <c r="AJ139" s="5">
        <f t="shared" si="195"/>
        <v>8.6955162327971309E-3</v>
      </c>
      <c r="AK139" s="5">
        <f t="shared" si="196"/>
        <v>1.7070029182599034E-3</v>
      </c>
      <c r="AL139" s="5">
        <f t="shared" si="197"/>
        <v>1.1849794246476159E-5</v>
      </c>
      <c r="AM139" s="5">
        <f t="shared" si="198"/>
        <v>4.4270130989510242E-5</v>
      </c>
      <c r="AN139" s="5">
        <f t="shared" si="199"/>
        <v>8.8606800868467069E-5</v>
      </c>
      <c r="AO139" s="5">
        <f t="shared" si="200"/>
        <v>8.8673389762552348E-5</v>
      </c>
      <c r="AP139" s="5">
        <f t="shared" si="201"/>
        <v>5.9160019132570185E-5</v>
      </c>
      <c r="AQ139" s="5">
        <f t="shared" si="202"/>
        <v>2.9602239238327691E-5</v>
      </c>
      <c r="AR139" s="5">
        <f t="shared" si="203"/>
        <v>2.0072030811077522E-2</v>
      </c>
      <c r="AS139" s="5">
        <f t="shared" si="204"/>
        <v>1.1820925032839756E-2</v>
      </c>
      <c r="AT139" s="5">
        <f t="shared" si="205"/>
        <v>3.4808203999691914E-3</v>
      </c>
      <c r="AU139" s="5">
        <f t="shared" si="206"/>
        <v>6.8331429918735184E-4</v>
      </c>
      <c r="AV139" s="5">
        <f t="shared" si="207"/>
        <v>1.0060525490155303E-4</v>
      </c>
      <c r="AW139" s="5">
        <f t="shared" si="208"/>
        <v>3.8799372929047555E-7</v>
      </c>
      <c r="AX139" s="5">
        <f t="shared" si="209"/>
        <v>4.3452993915309725E-6</v>
      </c>
      <c r="AY139" s="5">
        <f t="shared" si="210"/>
        <v>8.6971298546753066E-6</v>
      </c>
      <c r="AZ139" s="5">
        <f t="shared" si="211"/>
        <v>8.7036658344540898E-6</v>
      </c>
      <c r="BA139" s="5">
        <f t="shared" si="212"/>
        <v>5.8068044840578826E-6</v>
      </c>
      <c r="BB139" s="5">
        <f t="shared" si="213"/>
        <v>2.90558417775494E-6</v>
      </c>
      <c r="BC139" s="5">
        <f t="shared" si="214"/>
        <v>1.1631071012909534E-6</v>
      </c>
      <c r="BD139" s="5">
        <f t="shared" si="215"/>
        <v>6.6957050474366914E-3</v>
      </c>
      <c r="BE139" s="5">
        <f t="shared" si="216"/>
        <v>3.9432695252776427E-3</v>
      </c>
      <c r="BF139" s="5">
        <f t="shared" si="217"/>
        <v>1.1611454237321966E-3</v>
      </c>
      <c r="BG139" s="5">
        <f t="shared" si="218"/>
        <v>2.2794260556482297E-4</v>
      </c>
      <c r="BH139" s="5">
        <f t="shared" si="219"/>
        <v>3.356028691781495E-5</v>
      </c>
      <c r="BI139" s="5">
        <f t="shared" si="220"/>
        <v>3.9528998283237162E-6</v>
      </c>
      <c r="BJ139" s="8">
        <f t="shared" si="221"/>
        <v>9.8695040445399645E-2</v>
      </c>
      <c r="BK139" s="8">
        <f t="shared" si="222"/>
        <v>0.1931095498184624</v>
      </c>
      <c r="BL139" s="8">
        <f t="shared" si="223"/>
        <v>0.60343941944075441</v>
      </c>
      <c r="BM139" s="8">
        <f t="shared" si="224"/>
        <v>0.47461001910695488</v>
      </c>
      <c r="BN139" s="8">
        <f t="shared" si="225"/>
        <v>0.52083516207475489</v>
      </c>
    </row>
    <row r="140" spans="1:66" x14ac:dyDescent="0.25">
      <c r="A140" t="s">
        <v>112</v>
      </c>
      <c r="B140" t="s">
        <v>90</v>
      </c>
      <c r="C140" t="s">
        <v>136</v>
      </c>
      <c r="D140" s="7" t="s">
        <v>522</v>
      </c>
      <c r="E140">
        <f>VLOOKUP(A140,home!$A$2:$E$405,3,FALSE)</f>
        <v>1.2826</v>
      </c>
      <c r="F140">
        <f>VLOOKUP(B140,home!$B$2:$E$405,3,FALSE)</f>
        <v>0.88139999999999996</v>
      </c>
      <c r="G140">
        <f>VLOOKUP(C140,away!$B$2:$E$405,4,FALSE)</f>
        <v>0.67759999999999998</v>
      </c>
      <c r="H140">
        <f>VLOOKUP(A140,away!$A$2:$E$405,3,FALSE)</f>
        <v>1.0616000000000001</v>
      </c>
      <c r="I140">
        <f>VLOOKUP(C140,away!$B$2:$E$405,3,FALSE)</f>
        <v>1.4609000000000001</v>
      </c>
      <c r="J140">
        <f>VLOOKUP(B140,home!$B$2:$E$405,4,FALSE)</f>
        <v>1.2286999999999999</v>
      </c>
      <c r="K140" s="3">
        <f t="shared" si="170"/>
        <v>0.76601571446399996</v>
      </c>
      <c r="L140" s="3">
        <f t="shared" si="171"/>
        <v>1.9055803123280002</v>
      </c>
      <c r="M140" s="5">
        <f t="shared" si="172"/>
        <v>6.9141785058589922E-2</v>
      </c>
      <c r="N140" s="5">
        <f t="shared" si="173"/>
        <v>5.2963693880972072E-2</v>
      </c>
      <c r="O140" s="5">
        <f t="shared" si="174"/>
        <v>0.13175522436686321</v>
      </c>
      <c r="P140" s="5">
        <f t="shared" si="175"/>
        <v>0.10092657232774735</v>
      </c>
      <c r="Q140" s="5">
        <f t="shared" si="176"/>
        <v>2.0285510904442697E-2</v>
      </c>
      <c r="R140" s="5">
        <f t="shared" si="177"/>
        <v>0.12553508079992651</v>
      </c>
      <c r="S140" s="5">
        <f t="shared" si="178"/>
        <v>3.6830742051266019E-2</v>
      </c>
      <c r="T140" s="5">
        <f t="shared" si="179"/>
        <v>3.8655670205020962E-2</v>
      </c>
      <c r="U140" s="5">
        <f t="shared" si="180"/>
        <v>9.6161844609251659E-2</v>
      </c>
      <c r="V140" s="5">
        <f t="shared" si="181"/>
        <v>5.9735554000004756E-3</v>
      </c>
      <c r="W140" s="5">
        <f t="shared" si="182"/>
        <v>5.1796733762446466E-3</v>
      </c>
      <c r="X140" s="5">
        <f t="shared" si="183"/>
        <v>9.8702836100613006E-3</v>
      </c>
      <c r="Y140" s="5">
        <f t="shared" si="184"/>
        <v>9.4043090622132793E-3</v>
      </c>
      <c r="Z140" s="5">
        <f t="shared" si="185"/>
        <v>7.9739059492948253E-2</v>
      </c>
      <c r="AA140" s="5">
        <f t="shared" si="186"/>
        <v>6.108137262817815E-2</v>
      </c>
      <c r="AB140" s="5">
        <f t="shared" si="187"/>
        <v>2.3394645647107842E-2</v>
      </c>
      <c r="AC140" s="5">
        <f t="shared" si="188"/>
        <v>5.4497659286373615E-4</v>
      </c>
      <c r="AD140" s="5">
        <f t="shared" si="189"/>
        <v>9.9192780049855035E-4</v>
      </c>
      <c r="AE140" s="5">
        <f t="shared" si="190"/>
        <v>1.8901980878808537E-3</v>
      </c>
      <c r="AF140" s="5">
        <f t="shared" si="191"/>
        <v>1.8009621313328933E-3</v>
      </c>
      <c r="AG140" s="5">
        <f t="shared" si="192"/>
        <v>1.1439593269054122E-3</v>
      </c>
      <c r="AH140" s="5">
        <f t="shared" si="193"/>
        <v>3.7987295473328332E-2</v>
      </c>
      <c r="AI140" s="5">
        <f t="shared" si="194"/>
        <v>2.9098865282556674E-2</v>
      </c>
      <c r="AJ140" s="5">
        <f t="shared" si="195"/>
        <v>1.1145094039754664E-2</v>
      </c>
      <c r="AK140" s="5">
        <f t="shared" si="196"/>
        <v>2.8457723912103799E-3</v>
      </c>
      <c r="AL140" s="5">
        <f t="shared" si="197"/>
        <v>3.1820190624226795E-5</v>
      </c>
      <c r="AM140" s="5">
        <f t="shared" si="198"/>
        <v>1.5196645655912025E-4</v>
      </c>
      <c r="AN140" s="5">
        <f t="shared" si="199"/>
        <v>2.8958428775330779E-4</v>
      </c>
      <c r="AO140" s="5">
        <f t="shared" si="200"/>
        <v>2.7591305875111495E-4</v>
      </c>
      <c r="AP140" s="5">
        <f t="shared" si="201"/>
        <v>1.7525816422344121E-4</v>
      </c>
      <c r="AQ140" s="5">
        <f t="shared" si="202"/>
        <v>8.3492126829734275E-5</v>
      </c>
      <c r="AR140" s="5">
        <f t="shared" si="203"/>
        <v>1.44775684745122E-2</v>
      </c>
      <c r="AS140" s="5">
        <f t="shared" si="204"/>
        <v>1.1090044958704946E-2</v>
      </c>
      <c r="AT140" s="5">
        <f t="shared" si="205"/>
        <v>4.2475743562401238E-3</v>
      </c>
      <c r="AU140" s="5">
        <f t="shared" si="206"/>
        <v>1.0845695684114146E-3</v>
      </c>
      <c r="AV140" s="5">
        <f t="shared" si="207"/>
        <v>2.0769933320814545E-4</v>
      </c>
      <c r="AW140" s="5">
        <f t="shared" si="208"/>
        <v>1.2902242864657442E-6</v>
      </c>
      <c r="AX140" s="5">
        <f t="shared" si="209"/>
        <v>1.9401448965949476E-5</v>
      </c>
      <c r="AY140" s="5">
        <f t="shared" si="210"/>
        <v>3.697101918014976E-5</v>
      </c>
      <c r="AZ140" s="5">
        <f t="shared" si="211"/>
        <v>3.5225623138197139E-5</v>
      </c>
      <c r="BA140" s="5">
        <f t="shared" si="212"/>
        <v>2.2375084647211385E-5</v>
      </c>
      <c r="BB140" s="5">
        <f t="shared" si="213"/>
        <v>1.0659380197599629E-5</v>
      </c>
      <c r="BC140" s="5">
        <f t="shared" si="214"/>
        <v>4.0624610092329586E-6</v>
      </c>
      <c r="BD140" s="5">
        <f t="shared" si="215"/>
        <v>4.5980282425684953E-3</v>
      </c>
      <c r="BE140" s="5">
        <f t="shared" si="216"/>
        <v>3.5221618893567564E-3</v>
      </c>
      <c r="BF140" s="5">
        <f t="shared" si="217"/>
        <v>1.3490156780667434E-3</v>
      </c>
      <c r="BG140" s="5">
        <f t="shared" si="218"/>
        <v>3.4445573615247808E-4</v>
      </c>
      <c r="BH140" s="5">
        <f t="shared" si="219"/>
        <v>6.5964626707515873E-5</v>
      </c>
      <c r="BI140" s="5">
        <f t="shared" si="220"/>
        <v>1.0105988131341769E-5</v>
      </c>
      <c r="BJ140" s="8">
        <f t="shared" si="221"/>
        <v>0.14329109749682778</v>
      </c>
      <c r="BK140" s="8">
        <f t="shared" si="222"/>
        <v>0.21348642264027187</v>
      </c>
      <c r="BL140" s="8">
        <f t="shared" si="223"/>
        <v>0.56000238409023761</v>
      </c>
      <c r="BM140" s="8">
        <f t="shared" si="224"/>
        <v>0.49587541558685011</v>
      </c>
      <c r="BN140" s="8">
        <f t="shared" si="225"/>
        <v>0.50060786733854179</v>
      </c>
    </row>
    <row r="141" spans="1:66" x14ac:dyDescent="0.25">
      <c r="A141" t="s">
        <v>112</v>
      </c>
      <c r="B141" t="s">
        <v>113</v>
      </c>
      <c r="C141" t="s">
        <v>358</v>
      </c>
      <c r="D141" s="7" t="s">
        <v>522</v>
      </c>
      <c r="E141">
        <f>VLOOKUP(A141,home!$A$2:$E$405,3,FALSE)</f>
        <v>1.2826</v>
      </c>
      <c r="F141">
        <f>VLOOKUP(B141,home!$B$2:$E$405,3,FALSE)</f>
        <v>0.98309999999999997</v>
      </c>
      <c r="G141">
        <f>VLOOKUP(C141,away!$B$2:$E$405,4,FALSE)</f>
        <v>1.2542</v>
      </c>
      <c r="H141">
        <f>VLOOKUP(A141,away!$A$2:$E$405,3,FALSE)</f>
        <v>1.0616000000000001</v>
      </c>
      <c r="I141">
        <f>VLOOKUP(C141,away!$B$2:$E$405,3,FALSE)</f>
        <v>0.81910000000000005</v>
      </c>
      <c r="J141">
        <f>VLOOKUP(B141,home!$B$2:$E$405,4,FALSE)</f>
        <v>0.7782</v>
      </c>
      <c r="K141" s="3">
        <f t="shared" si="170"/>
        <v>1.581450956052</v>
      </c>
      <c r="L141" s="3">
        <f t="shared" si="171"/>
        <v>0.67668891499200012</v>
      </c>
      <c r="M141" s="5">
        <f t="shared" si="172"/>
        <v>0.10454477075551745</v>
      </c>
      <c r="N141" s="5">
        <f t="shared" si="173"/>
        <v>0.16533242766155024</v>
      </c>
      <c r="O141" s="5">
        <f t="shared" si="174"/>
        <v>7.0744287490638477E-2</v>
      </c>
      <c r="P141" s="5">
        <f t="shared" si="175"/>
        <v>0.11187862108728776</v>
      </c>
      <c r="Q141" s="5">
        <f t="shared" si="176"/>
        <v>0.1307325628958784</v>
      </c>
      <c r="R141" s="5">
        <f t="shared" si="177"/>
        <v>2.3935937571961136E-2</v>
      </c>
      <c r="S141" s="5">
        <f t="shared" si="178"/>
        <v>2.9931735862867931E-2</v>
      </c>
      <c r="T141" s="5">
        <f t="shared" si="179"/>
        <v>8.8465276140135357E-2</v>
      </c>
      <c r="U141" s="5">
        <f t="shared" si="180"/>
        <v>3.7853511357178925E-2</v>
      </c>
      <c r="V141" s="5">
        <f t="shared" si="181"/>
        <v>3.5590507842145429E-3</v>
      </c>
      <c r="W141" s="5">
        <f t="shared" si="182"/>
        <v>6.8915712192938391E-2</v>
      </c>
      <c r="X141" s="5">
        <f t="shared" si="183"/>
        <v>4.6634498509740434E-2</v>
      </c>
      <c r="Y141" s="5">
        <f t="shared" si="184"/>
        <v>1.5778524098876145E-2</v>
      </c>
      <c r="Z141" s="5">
        <f t="shared" si="185"/>
        <v>5.399061208295545E-3</v>
      </c>
      <c r="AA141" s="5">
        <f t="shared" si="186"/>
        <v>8.5383505096422556E-3</v>
      </c>
      <c r="AB141" s="5">
        <f t="shared" si="187"/>
        <v>6.7514912882904142E-3</v>
      </c>
      <c r="AC141" s="5">
        <f t="shared" si="188"/>
        <v>2.3804496104874436E-4</v>
      </c>
      <c r="AD141" s="5">
        <f t="shared" si="189"/>
        <v>2.7246704733631704E-2</v>
      </c>
      <c r="AE141" s="5">
        <f t="shared" si="190"/>
        <v>1.843754306330863E-2</v>
      </c>
      <c r="AF141" s="5">
        <f t="shared" si="191"/>
        <v>6.2382405053142964E-3</v>
      </c>
      <c r="AG141" s="5">
        <f t="shared" si="192"/>
        <v>1.4071160663334263E-3</v>
      </c>
      <c r="AH141" s="5">
        <f t="shared" si="193"/>
        <v>9.1337121775422725E-4</v>
      </c>
      <c r="AI141" s="5">
        <f t="shared" si="194"/>
        <v>1.4444517855478022E-3</v>
      </c>
      <c r="AJ141" s="5">
        <f t="shared" si="195"/>
        <v>1.1421648286127953E-3</v>
      </c>
      <c r="AK141" s="5">
        <f t="shared" si="196"/>
        <v>6.0209255339289155E-4</v>
      </c>
      <c r="AL141" s="5">
        <f t="shared" si="197"/>
        <v>1.0189755759737087E-5</v>
      </c>
      <c r="AM141" s="5">
        <f t="shared" si="198"/>
        <v>8.6178654500536911E-3</v>
      </c>
      <c r="AN141" s="5">
        <f t="shared" si="199"/>
        <v>5.8316140209438757E-3</v>
      </c>
      <c r="AO141" s="5">
        <f t="shared" si="200"/>
        <v>1.9730942822423227E-3</v>
      </c>
      <c r="AP141" s="5">
        <f t="shared" si="201"/>
        <v>4.4505700967582568E-4</v>
      </c>
      <c r="AQ141" s="5">
        <f t="shared" si="202"/>
        <v>7.5291286246779638E-5</v>
      </c>
      <c r="AR141" s="5">
        <f t="shared" si="203"/>
        <v>1.2361363566540604E-4</v>
      </c>
      <c r="AS141" s="5">
        <f t="shared" si="204"/>
        <v>1.9548890230411994E-4</v>
      </c>
      <c r="AT141" s="5">
        <f t="shared" si="205"/>
        <v>1.5457805572320328E-4</v>
      </c>
      <c r="AU141" s="5">
        <f t="shared" si="206"/>
        <v>8.1485871336039762E-5</v>
      </c>
      <c r="AV141" s="5">
        <f t="shared" si="207"/>
        <v>3.2216477282277561E-5</v>
      </c>
      <c r="AW141" s="5">
        <f t="shared" si="208"/>
        <v>3.0290473624549087E-7</v>
      </c>
      <c r="AX141" s="5">
        <f t="shared" si="209"/>
        <v>2.2714552591858147E-3</v>
      </c>
      <c r="AY141" s="5">
        <f t="shared" si="210"/>
        <v>1.5370685947913212E-3</v>
      </c>
      <c r="AZ141" s="5">
        <f t="shared" si="211"/>
        <v>5.2005863983880856E-4</v>
      </c>
      <c r="BA141" s="5">
        <f t="shared" si="212"/>
        <v>1.1730597224157962E-4</v>
      </c>
      <c r="BB141" s="5">
        <f t="shared" si="213"/>
        <v>1.9844912769559048E-5</v>
      </c>
      <c r="BC141" s="5">
        <f t="shared" si="214"/>
        <v>2.685766498028761E-6</v>
      </c>
      <c r="BD141" s="5">
        <f t="shared" si="215"/>
        <v>1.3941329499439995E-5</v>
      </c>
      <c r="BE141" s="5">
        <f t="shared" si="216"/>
        <v>2.2047528865525332E-5</v>
      </c>
      <c r="BF141" s="5">
        <f t="shared" si="217"/>
        <v>1.7433542801484553E-5</v>
      </c>
      <c r="BG141" s="5">
        <f t="shared" si="218"/>
        <v>9.19009764359374E-6</v>
      </c>
      <c r="BH141" s="5">
        <f t="shared" si="219"/>
        <v>3.6334221761681354E-6</v>
      </c>
      <c r="BI141" s="5">
        <f t="shared" si="220"/>
        <v>1.1492157948483283E-6</v>
      </c>
      <c r="BJ141" s="8">
        <f t="shared" si="221"/>
        <v>0.59059994706219443</v>
      </c>
      <c r="BK141" s="8">
        <f t="shared" si="222"/>
        <v>0.25169948180148743</v>
      </c>
      <c r="BL141" s="8">
        <f t="shared" si="223"/>
        <v>0.15258043668211099</v>
      </c>
      <c r="BM141" s="8">
        <f t="shared" si="224"/>
        <v>0.39157355360120022</v>
      </c>
      <c r="BN141" s="8">
        <f t="shared" si="225"/>
        <v>0.60716860746283341</v>
      </c>
    </row>
    <row r="142" spans="1:66" x14ac:dyDescent="0.25">
      <c r="A142" t="s">
        <v>112</v>
      </c>
      <c r="B142" t="s">
        <v>117</v>
      </c>
      <c r="C142" t="s">
        <v>119</v>
      </c>
      <c r="D142" s="7" t="s">
        <v>522</v>
      </c>
      <c r="E142">
        <f>VLOOKUP(A142,home!$A$2:$E$405,3,FALSE)</f>
        <v>1.2826</v>
      </c>
      <c r="F142">
        <f>VLOOKUP(B142,home!$B$2:$E$405,3,FALSE)</f>
        <v>1.1187</v>
      </c>
      <c r="G142">
        <f>VLOOKUP(C142,away!$B$2:$E$405,4,FALSE)</f>
        <v>0.94920000000000004</v>
      </c>
      <c r="H142">
        <f>VLOOKUP(A142,away!$A$2:$E$405,3,FALSE)</f>
        <v>1.0616000000000001</v>
      </c>
      <c r="I142">
        <f>VLOOKUP(C142,away!$B$2:$E$405,3,FALSE)</f>
        <v>0.7782</v>
      </c>
      <c r="J142">
        <f>VLOOKUP(B142,home!$B$2:$E$405,4,FALSE)</f>
        <v>0.94199999999999995</v>
      </c>
      <c r="K142" s="3">
        <f t="shared" si="170"/>
        <v>1.3619545133040001</v>
      </c>
      <c r="L142" s="3">
        <f t="shared" si="171"/>
        <v>0.77822116703999999</v>
      </c>
      <c r="M142" s="5">
        <f t="shared" si="172"/>
        <v>0.11763417519400256</v>
      </c>
      <c r="N142" s="5">
        <f t="shared" si="173"/>
        <v>0.16021239582426522</v>
      </c>
      <c r="O142" s="5">
        <f t="shared" si="174"/>
        <v>9.1545405103264491E-2</v>
      </c>
      <c r="P142" s="5">
        <f t="shared" si="175"/>
        <v>0.1246806776526341</v>
      </c>
      <c r="Q142" s="5">
        <f t="shared" si="176"/>
        <v>0.10910099779005249</v>
      </c>
      <c r="R142" s="5">
        <f t="shared" si="177"/>
        <v>3.5621285998306031E-2</v>
      </c>
      <c r="S142" s="5">
        <f t="shared" si="178"/>
        <v>3.3037319627316548E-2</v>
      </c>
      <c r="T142" s="5">
        <f t="shared" si="179"/>
        <v>8.4904705825403118E-2</v>
      </c>
      <c r="U142" s="5">
        <f t="shared" si="180"/>
        <v>4.8514571235085478E-2</v>
      </c>
      <c r="V142" s="5">
        <f t="shared" si="181"/>
        <v>3.8907017286310087E-3</v>
      </c>
      <c r="W142" s="5">
        <f t="shared" si="182"/>
        <v>4.9530198782043927E-2</v>
      </c>
      <c r="X142" s="5">
        <f t="shared" si="183"/>
        <v>3.8545449099885415E-2</v>
      </c>
      <c r="Y142" s="5">
        <f t="shared" si="184"/>
        <v>1.4998442191296871E-2</v>
      </c>
      <c r="Z142" s="5">
        <f t="shared" si="185"/>
        <v>9.2404129203557776E-3</v>
      </c>
      <c r="AA142" s="5">
        <f t="shared" si="186"/>
        <v>1.2585022081671145E-2</v>
      </c>
      <c r="AB142" s="5">
        <f t="shared" si="187"/>
        <v>8.5701138120812606E-3</v>
      </c>
      <c r="AC142" s="5">
        <f t="shared" si="188"/>
        <v>2.5773511782926201E-4</v>
      </c>
      <c r="AD142" s="5">
        <f t="shared" si="189"/>
        <v>1.6864469444012244E-2</v>
      </c>
      <c r="AE142" s="5">
        <f t="shared" si="190"/>
        <v>1.312428709222963E-2</v>
      </c>
      <c r="AF142" s="5">
        <f t="shared" si="191"/>
        <v>5.106799008741475E-3</v>
      </c>
      <c r="AG142" s="5">
        <f t="shared" si="192"/>
        <v>1.3247396948071687E-3</v>
      </c>
      <c r="AH142" s="5">
        <f t="shared" si="193"/>
        <v>1.7977712317026914E-3</v>
      </c>
      <c r="AI142" s="5">
        <f t="shared" si="194"/>
        <v>2.4484826429055718E-3</v>
      </c>
      <c r="AJ142" s="5">
        <f t="shared" si="195"/>
        <v>1.667360993125875E-3</v>
      </c>
      <c r="AK142" s="5">
        <f t="shared" si="196"/>
        <v>7.5695660996494209E-4</v>
      </c>
      <c r="AL142" s="5">
        <f t="shared" si="197"/>
        <v>1.0926956929935525E-5</v>
      </c>
      <c r="AM142" s="5">
        <f t="shared" si="198"/>
        <v>4.5937280547499746E-3</v>
      </c>
      <c r="AN142" s="5">
        <f t="shared" si="199"/>
        <v>3.5749364078319149E-3</v>
      </c>
      <c r="AO142" s="5">
        <f t="shared" si="200"/>
        <v>1.3910455916983689E-3</v>
      </c>
      <c r="AP142" s="5">
        <f t="shared" si="201"/>
        <v>3.6084704125911735E-4</v>
      </c>
      <c r="AQ142" s="5">
        <f t="shared" si="202"/>
        <v>7.020470139290031E-5</v>
      </c>
      <c r="AR142" s="5">
        <f t="shared" si="203"/>
        <v>2.7981272520132146E-4</v>
      </c>
      <c r="AS142" s="5">
        <f t="shared" si="204"/>
        <v>3.8109220396783164E-4</v>
      </c>
      <c r="AT142" s="5">
        <f t="shared" si="205"/>
        <v>2.5951512358947848E-4</v>
      </c>
      <c r="AU142" s="5">
        <f t="shared" si="206"/>
        <v>1.1781593128111192E-4</v>
      </c>
      <c r="AV142" s="5">
        <f t="shared" si="207"/>
        <v>4.0114984836856051E-5</v>
      </c>
      <c r="AW142" s="5">
        <f t="shared" si="208"/>
        <v>3.2170837930829674E-7</v>
      </c>
      <c r="AX142" s="5">
        <f t="shared" si="209"/>
        <v>1.0427414428429906E-3</v>
      </c>
      <c r="AY142" s="5">
        <f t="shared" si="210"/>
        <v>8.1148346257024567E-4</v>
      </c>
      <c r="AZ142" s="5">
        <f t="shared" si="211"/>
        <v>3.1575680363753834E-4</v>
      </c>
      <c r="BA142" s="5">
        <f t="shared" si="212"/>
        <v>8.1909542742541751E-5</v>
      </c>
      <c r="BB142" s="5">
        <f t="shared" si="213"/>
        <v>1.5935934986203395E-5</v>
      </c>
      <c r="BC142" s="5">
        <f t="shared" si="214"/>
        <v>2.4803363845673554E-6</v>
      </c>
      <c r="BD142" s="5">
        <f t="shared" si="215"/>
        <v>3.6292697593135849E-5</v>
      </c>
      <c r="BE142" s="5">
        <f t="shared" si="216"/>
        <v>4.9429003286948585E-5</v>
      </c>
      <c r="BF142" s="5">
        <f t="shared" si="217"/>
        <v>3.3660027057388942E-5</v>
      </c>
      <c r="BG142" s="5">
        <f t="shared" si="218"/>
        <v>1.5281141922915218E-5</v>
      </c>
      <c r="BH142" s="5">
        <f t="shared" si="219"/>
        <v>5.2030550525883341E-6</v>
      </c>
      <c r="BI142" s="5">
        <f t="shared" si="220"/>
        <v>1.4172648623683723E-6</v>
      </c>
      <c r="BJ142" s="8">
        <f t="shared" si="221"/>
        <v>0.50597355407283384</v>
      </c>
      <c r="BK142" s="8">
        <f t="shared" si="222"/>
        <v>0.28032301973991369</v>
      </c>
      <c r="BL142" s="8">
        <f t="shared" si="223"/>
        <v>0.20472660386675945</v>
      </c>
      <c r="BM142" s="8">
        <f t="shared" si="224"/>
        <v>0.36065749128314722</v>
      </c>
      <c r="BN142" s="8">
        <f t="shared" si="225"/>
        <v>0.63879493756252481</v>
      </c>
    </row>
    <row r="143" spans="1:66" x14ac:dyDescent="0.25">
      <c r="A143" t="s">
        <v>112</v>
      </c>
      <c r="B143" t="s">
        <v>93</v>
      </c>
      <c r="C143" t="s">
        <v>92</v>
      </c>
      <c r="D143" s="7" t="s">
        <v>522</v>
      </c>
      <c r="E143">
        <f>VLOOKUP(A143,home!$A$2:$E$405,3,FALSE)</f>
        <v>1.2826</v>
      </c>
      <c r="F143">
        <f>VLOOKUP(B143,home!$B$2:$E$405,3,FALSE)</f>
        <v>0.71189999999999998</v>
      </c>
      <c r="G143">
        <f>VLOOKUP(C143,away!$B$2:$E$405,4,FALSE)</f>
        <v>1.1677</v>
      </c>
      <c r="H143">
        <f>VLOOKUP(A143,away!$A$2:$E$405,3,FALSE)</f>
        <v>1.0616000000000001</v>
      </c>
      <c r="I143">
        <f>VLOOKUP(C143,away!$B$2:$E$405,3,FALSE)</f>
        <v>0.4929</v>
      </c>
      <c r="J143">
        <f>VLOOKUP(B143,home!$B$2:$E$405,4,FALSE)</f>
        <v>0.81910000000000005</v>
      </c>
      <c r="K143" s="3">
        <f t="shared" si="170"/>
        <v>1.066206949038</v>
      </c>
      <c r="L143" s="3">
        <f t="shared" si="171"/>
        <v>0.42860442842400004</v>
      </c>
      <c r="M143" s="5">
        <f t="shared" si="172"/>
        <v>0.22429090706096358</v>
      </c>
      <c r="N143" s="5">
        <f t="shared" si="173"/>
        <v>0.23914052371443559</v>
      </c>
      <c r="O143" s="5">
        <f t="shared" si="174"/>
        <v>9.6132076021564802E-2</v>
      </c>
      <c r="P143" s="5">
        <f t="shared" si="175"/>
        <v>0.10249668747964169</v>
      </c>
      <c r="Q143" s="5">
        <f t="shared" si="176"/>
        <v>0.12748664409045893</v>
      </c>
      <c r="R143" s="5">
        <f t="shared" si="177"/>
        <v>2.0601316748217652E-2</v>
      </c>
      <c r="S143" s="5">
        <f t="shared" si="178"/>
        <v>1.1709760197104046E-2</v>
      </c>
      <c r="T143" s="5">
        <f t="shared" si="179"/>
        <v>5.4641340222085069E-2</v>
      </c>
      <c r="U143" s="5">
        <f t="shared" si="180"/>
        <v>2.1965267076282591E-2</v>
      </c>
      <c r="V143" s="5">
        <f t="shared" si="181"/>
        <v>5.9457090650278516E-4</v>
      </c>
      <c r="W143" s="5">
        <f t="shared" si="182"/>
        <v>4.53090486129272E-2</v>
      </c>
      <c r="X143" s="5">
        <f t="shared" si="183"/>
        <v>1.941965888317889E-2</v>
      </c>
      <c r="Y143" s="5">
        <f t="shared" si="184"/>
        <v>4.161675897906972E-3</v>
      </c>
      <c r="Z143" s="5">
        <f t="shared" si="185"/>
        <v>2.9432718632172029E-3</v>
      </c>
      <c r="AA143" s="5">
        <f t="shared" si="186"/>
        <v>3.1381369134702033E-3</v>
      </c>
      <c r="AB143" s="5">
        <f t="shared" si="187"/>
        <v>1.6729516920872959E-3</v>
      </c>
      <c r="AC143" s="5">
        <f t="shared" si="188"/>
        <v>1.6981726206286565E-5</v>
      </c>
      <c r="AD143" s="5">
        <f t="shared" si="189"/>
        <v>1.2077205621350879E-2</v>
      </c>
      <c r="AE143" s="5">
        <f t="shared" si="190"/>
        <v>5.1763438122982139E-3</v>
      </c>
      <c r="AF143" s="5">
        <f t="shared" si="191"/>
        <v>1.1093019404980926E-3</v>
      </c>
      <c r="AG143" s="5">
        <f t="shared" si="192"/>
        <v>1.5848390805227308E-4</v>
      </c>
      <c r="AH143" s="5">
        <f t="shared" si="193"/>
        <v>3.1537483865766262E-4</v>
      </c>
      <c r="AI143" s="5">
        <f t="shared" si="194"/>
        <v>3.3625484452853795E-4</v>
      </c>
      <c r="AJ143" s="5">
        <f t="shared" si="195"/>
        <v>1.7925862594200974E-4</v>
      </c>
      <c r="AK143" s="5">
        <f t="shared" si="196"/>
        <v>6.3708930884791431E-5</v>
      </c>
      <c r="AL143" s="5">
        <f t="shared" si="197"/>
        <v>3.1041306250680943E-7</v>
      </c>
      <c r="AM143" s="5">
        <f t="shared" si="198"/>
        <v>2.5753601116890218E-3</v>
      </c>
      <c r="AN143" s="5">
        <f t="shared" si="199"/>
        <v>1.103810748656442E-3</v>
      </c>
      <c r="AO143" s="5">
        <f t="shared" si="200"/>
        <v>2.3654908750808093E-4</v>
      </c>
      <c r="AP143" s="5">
        <f t="shared" si="201"/>
        <v>3.3795328815206607E-5</v>
      </c>
      <c r="AQ143" s="5">
        <f t="shared" si="202"/>
        <v>3.621206897560691E-6</v>
      </c>
      <c r="AR143" s="5">
        <f t="shared" si="203"/>
        <v>2.703421049243576E-5</v>
      </c>
      <c r="AS143" s="5">
        <f t="shared" si="204"/>
        <v>2.8824063088791018E-5</v>
      </c>
      <c r="AT143" s="5">
        <f t="shared" si="205"/>
        <v>1.5366208182389352E-5</v>
      </c>
      <c r="AU143" s="5">
        <f t="shared" si="206"/>
        <v>5.4611859814760344E-6</v>
      </c>
      <c r="AV143" s="5">
        <f t="shared" si="207"/>
        <v>1.455688610859664E-6</v>
      </c>
      <c r="AW143" s="5">
        <f t="shared" si="208"/>
        <v>3.9403577199348525E-9</v>
      </c>
      <c r="AX143" s="5">
        <f t="shared" si="209"/>
        <v>4.5764447455968555E-4</v>
      </c>
      <c r="AY143" s="5">
        <f t="shared" si="210"/>
        <v>1.9614844844005586E-4</v>
      </c>
      <c r="AZ143" s="5">
        <f t="shared" si="211"/>
        <v>4.2035046814952292E-5</v>
      </c>
      <c r="BA143" s="5">
        <f t="shared" si="212"/>
        <v>6.0054690712995715E-6</v>
      </c>
      <c r="BB143" s="5">
        <f t="shared" si="213"/>
        <v>6.4349265968059067E-7</v>
      </c>
      <c r="BC143" s="5">
        <f t="shared" si="214"/>
        <v>5.5160760719487861E-8</v>
      </c>
      <c r="BD143" s="5">
        <f t="shared" si="215"/>
        <v>1.931163722667421E-6</v>
      </c>
      <c r="BE143" s="5">
        <f t="shared" si="216"/>
        <v>2.0590201808380976E-6</v>
      </c>
      <c r="BF143" s="5">
        <f t="shared" si="217"/>
        <v>1.0976708125095294E-6</v>
      </c>
      <c r="BG143" s="5">
        <f t="shared" si="218"/>
        <v>3.9011474935128268E-7</v>
      </c>
      <c r="BH143" s="5">
        <f t="shared" si="219"/>
        <v>1.0398576417013876E-7</v>
      </c>
      <c r="BI143" s="5">
        <f t="shared" si="220"/>
        <v>2.2174068871845731E-8</v>
      </c>
      <c r="BJ143" s="8">
        <f t="shared" si="221"/>
        <v>0.51333589527906465</v>
      </c>
      <c r="BK143" s="8">
        <f t="shared" si="222"/>
        <v>0.33930536623192098</v>
      </c>
      <c r="BL143" s="8">
        <f t="shared" si="223"/>
        <v>0.14448809117728981</v>
      </c>
      <c r="BM143" s="8">
        <f t="shared" si="224"/>
        <v>0.18972832492812813</v>
      </c>
      <c r="BN143" s="8">
        <f t="shared" si="225"/>
        <v>0.81014815511528226</v>
      </c>
    </row>
    <row r="144" spans="1:66" x14ac:dyDescent="0.25">
      <c r="A144" t="s">
        <v>112</v>
      </c>
      <c r="B144" t="s">
        <v>124</v>
      </c>
      <c r="C144" t="s">
        <v>121</v>
      </c>
      <c r="D144" s="7" t="s">
        <v>522</v>
      </c>
      <c r="E144">
        <f>VLOOKUP(A144,home!$A$2:$E$405,3,FALSE)</f>
        <v>1.2826</v>
      </c>
      <c r="F144">
        <f>VLOOKUP(B144,home!$B$2:$E$405,3,FALSE)</f>
        <v>1.0508999999999999</v>
      </c>
      <c r="G144">
        <f>VLOOKUP(C144,away!$B$2:$E$405,4,FALSE)</f>
        <v>1.4442999999999999</v>
      </c>
      <c r="H144">
        <f>VLOOKUP(A144,away!$A$2:$E$405,3,FALSE)</f>
        <v>1.0616000000000001</v>
      </c>
      <c r="I144">
        <f>VLOOKUP(C144,away!$B$2:$E$405,3,FALSE)</f>
        <v>0.60670000000000002</v>
      </c>
      <c r="J144">
        <f>VLOOKUP(B144,home!$B$2:$E$405,4,FALSE)</f>
        <v>1.3106</v>
      </c>
      <c r="K144" s="3">
        <f t="shared" si="170"/>
        <v>1.9467493522619996</v>
      </c>
      <c r="L144" s="3">
        <f t="shared" si="171"/>
        <v>0.84412170683200005</v>
      </c>
      <c r="M144" s="5">
        <f t="shared" si="172"/>
        <v>6.136773570277787E-2</v>
      </c>
      <c r="N144" s="5">
        <f t="shared" si="173"/>
        <v>0.1194675997291684</v>
      </c>
      <c r="O144" s="5">
        <f t="shared" si="174"/>
        <v>5.1801837805843923E-2</v>
      </c>
      <c r="P144" s="5">
        <f t="shared" si="175"/>
        <v>0.10084519419450781</v>
      </c>
      <c r="Q144" s="5">
        <f t="shared" si="176"/>
        <v>0.11628673619452723</v>
      </c>
      <c r="R144" s="5">
        <f t="shared" si="177"/>
        <v>2.1863527872851698E-2</v>
      </c>
      <c r="S144" s="5">
        <f t="shared" si="178"/>
        <v>4.1429560157568476E-2</v>
      </c>
      <c r="T144" s="5">
        <f t="shared" si="179"/>
        <v>9.8160158238446829E-2</v>
      </c>
      <c r="U144" s="5">
        <f t="shared" si="180"/>
        <v>4.2562808724636213E-2</v>
      </c>
      <c r="V144" s="5">
        <f t="shared" si="181"/>
        <v>7.5645469102276468E-3</v>
      </c>
      <c r="W144" s="5">
        <f t="shared" si="182"/>
        <v>7.5460376121119291E-2</v>
      </c>
      <c r="X144" s="5">
        <f t="shared" si="183"/>
        <v>6.3697741489543908E-2</v>
      </c>
      <c r="Y144" s="5">
        <f t="shared" si="184"/>
        <v>2.6884323133748656E-2</v>
      </c>
      <c r="Z144" s="5">
        <f t="shared" si="185"/>
        <v>6.1518261551335275E-3</v>
      </c>
      <c r="AA144" s="5">
        <f t="shared" si="186"/>
        <v>1.1976063582734623E-2</v>
      </c>
      <c r="AB144" s="5">
        <f t="shared" si="187"/>
        <v>1.1657197011168576E-2</v>
      </c>
      <c r="AC144" s="5">
        <f t="shared" si="188"/>
        <v>7.7692311910658451E-4</v>
      </c>
      <c r="AD144" s="5">
        <f t="shared" si="189"/>
        <v>3.6725609583808966E-2</v>
      </c>
      <c r="AE144" s="5">
        <f t="shared" si="190"/>
        <v>3.100088424633048E-2</v>
      </c>
      <c r="AF144" s="5">
        <f t="shared" si="191"/>
        <v>1.3084259661656873E-2</v>
      </c>
      <c r="AG144" s="5">
        <f t="shared" si="192"/>
        <v>3.6815691994102956E-3</v>
      </c>
      <c r="AH144" s="5">
        <f t="shared" si="193"/>
        <v>1.2982224985512633E-3</v>
      </c>
      <c r="AI144" s="5">
        <f t="shared" si="194"/>
        <v>2.5273138081466262E-3</v>
      </c>
      <c r="AJ144" s="5">
        <f t="shared" si="195"/>
        <v>2.4600232594861266E-3</v>
      </c>
      <c r="AK144" s="5">
        <f t="shared" si="196"/>
        <v>1.596349562318023E-3</v>
      </c>
      <c r="AL144" s="5">
        <f t="shared" si="197"/>
        <v>5.1068504922504272E-5</v>
      </c>
      <c r="AM144" s="5">
        <f t="shared" si="198"/>
        <v>1.4299111333741446E-2</v>
      </c>
      <c r="AN144" s="5">
        <f t="shared" si="199"/>
        <v>1.2070190265218625E-2</v>
      </c>
      <c r="AO144" s="5">
        <f t="shared" si="200"/>
        <v>5.094354804231668E-3</v>
      </c>
      <c r="AP144" s="5">
        <f t="shared" si="201"/>
        <v>1.4334184908519451E-3</v>
      </c>
      <c r="AQ144" s="5">
        <f t="shared" si="202"/>
        <v>3.0249491577562335E-4</v>
      </c>
      <c r="AR144" s="5">
        <f t="shared" si="203"/>
        <v>2.1917155826495929E-4</v>
      </c>
      <c r="AS144" s="5">
        <f t="shared" si="204"/>
        <v>4.2667208908656257E-4</v>
      </c>
      <c r="AT144" s="5">
        <f t="shared" si="205"/>
        <v>4.1531180652877001E-4</v>
      </c>
      <c r="AU144" s="5">
        <f t="shared" si="206"/>
        <v>2.6950266344888125E-4</v>
      </c>
      <c r="AV144" s="5">
        <f t="shared" si="207"/>
        <v>1.3116353387549834E-4</v>
      </c>
      <c r="AW144" s="5">
        <f t="shared" si="208"/>
        <v>2.3311260103427766E-6</v>
      </c>
      <c r="AX144" s="5">
        <f t="shared" si="209"/>
        <v>4.639464287813891E-3</v>
      </c>
      <c r="AY144" s="5">
        <f t="shared" si="210"/>
        <v>3.9162725134155706E-3</v>
      </c>
      <c r="AZ144" s="5">
        <f t="shared" si="211"/>
        <v>1.6529053192217993E-3</v>
      </c>
      <c r="BA144" s="5">
        <f t="shared" si="212"/>
        <v>4.6508441976439902E-4</v>
      </c>
      <c r="BB144" s="5">
        <f t="shared" si="213"/>
        <v>9.8146963558123703E-5</v>
      </c>
      <c r="BC144" s="5">
        <f t="shared" si="214"/>
        <v>1.6569596479812303E-5</v>
      </c>
      <c r="BD144" s="5">
        <f t="shared" si="215"/>
        <v>3.0834578308607758E-5</v>
      </c>
      <c r="BE144" s="5">
        <f t="shared" si="216"/>
        <v>6.0027195349554051E-5</v>
      </c>
      <c r="BF144" s="5">
        <f t="shared" si="217"/>
        <v>5.8428951832424439E-5</v>
      </c>
      <c r="BG144" s="5">
        <f t="shared" si="218"/>
        <v>3.791550804437328E-5</v>
      </c>
      <c r="BH144" s="5">
        <f t="shared" si="219"/>
        <v>1.8452997681517081E-5</v>
      </c>
      <c r="BI144" s="5">
        <f t="shared" si="220"/>
        <v>7.1846722567571155E-6</v>
      </c>
      <c r="BJ144" s="8">
        <f t="shared" si="221"/>
        <v>0.62843727050783393</v>
      </c>
      <c r="BK144" s="8">
        <f t="shared" si="222"/>
        <v>0.21595130110252647</v>
      </c>
      <c r="BL144" s="8">
        <f t="shared" si="223"/>
        <v>0.14941800968041496</v>
      </c>
      <c r="BM144" s="8">
        <f t="shared" si="224"/>
        <v>0.52441183455882678</v>
      </c>
      <c r="BN144" s="8">
        <f t="shared" si="225"/>
        <v>0.47163263149967694</v>
      </c>
    </row>
    <row r="145" spans="1:66" x14ac:dyDescent="0.25">
      <c r="A145" t="s">
        <v>112</v>
      </c>
      <c r="B145" t="s">
        <v>335</v>
      </c>
      <c r="C145" t="s">
        <v>127</v>
      </c>
      <c r="D145" s="7" t="s">
        <v>522</v>
      </c>
      <c r="E145">
        <f>VLOOKUP(A145,home!$A$2:$E$405,3,FALSE)</f>
        <v>1.2826</v>
      </c>
      <c r="F145">
        <f>VLOOKUP(B145,home!$B$2:$E$405,3,FALSE)</f>
        <v>1.2542</v>
      </c>
      <c r="G145">
        <f>VLOOKUP(C145,away!$B$2:$E$405,4,FALSE)</f>
        <v>1.4442999999999999</v>
      </c>
      <c r="H145">
        <f>VLOOKUP(A145,away!$A$2:$E$405,3,FALSE)</f>
        <v>1.0616000000000001</v>
      </c>
      <c r="I145">
        <f>VLOOKUP(C145,away!$B$2:$E$405,3,FALSE)</f>
        <v>0.64459999999999995</v>
      </c>
      <c r="J145">
        <f>VLOOKUP(B145,home!$B$2:$E$405,4,FALSE)</f>
        <v>1.2696000000000001</v>
      </c>
      <c r="K145" s="3">
        <f t="shared" si="170"/>
        <v>2.3233543035559996</v>
      </c>
      <c r="L145" s="3">
        <f t="shared" si="171"/>
        <v>0.86879662425600013</v>
      </c>
      <c r="M145" s="5">
        <f t="shared" si="172"/>
        <v>4.1083408389178198E-2</v>
      </c>
      <c r="N145" s="5">
        <f t="shared" si="173"/>
        <v>9.5451313685745817E-2</v>
      </c>
      <c r="O145" s="5">
        <f t="shared" si="174"/>
        <v>3.5693126521448661E-2</v>
      </c>
      <c r="P145" s="5">
        <f t="shared" si="175"/>
        <v>8.2927779110976527E-2</v>
      </c>
      <c r="Q145" s="5">
        <f t="shared" si="176"/>
        <v>0.11088361021592563</v>
      </c>
      <c r="R145" s="5">
        <f t="shared" si="177"/>
        <v>1.5505033915488452E-2</v>
      </c>
      <c r="S145" s="5">
        <f t="shared" si="178"/>
        <v>4.1847894429387175E-2</v>
      </c>
      <c r="T145" s="5">
        <f t="shared" si="179"/>
        <v>9.6335306240914326E-2</v>
      </c>
      <c r="U145" s="5">
        <f t="shared" si="180"/>
        <v>3.602368727433182E-2</v>
      </c>
      <c r="V145" s="5">
        <f t="shared" si="181"/>
        <v>9.3856568099095899E-3</v>
      </c>
      <c r="W145" s="5">
        <f t="shared" si="182"/>
        <v>8.5873970996332288E-2</v>
      </c>
      <c r="X145" s="5">
        <f t="shared" si="183"/>
        <v>7.4607016113071162E-2</v>
      </c>
      <c r="Y145" s="5">
        <f t="shared" si="184"/>
        <v>3.2409161872424617E-2</v>
      </c>
      <c r="Z145" s="5">
        <f t="shared" si="185"/>
        <v>4.4902403749170526E-3</v>
      </c>
      <c r="AA145" s="5">
        <f t="shared" si="186"/>
        <v>1.0432419299064438E-2</v>
      </c>
      <c r="AB145" s="5">
        <f t="shared" si="187"/>
        <v>1.2119103137491016E-2</v>
      </c>
      <c r="AC145" s="5">
        <f t="shared" si="188"/>
        <v>1.184072392695873E-3</v>
      </c>
      <c r="AD145" s="5">
        <f t="shared" si="189"/>
        <v>4.9878915019442915E-2</v>
      </c>
      <c r="AE145" s="5">
        <f t="shared" si="190"/>
        <v>4.3334632990443912E-2</v>
      </c>
      <c r="AF145" s="5">
        <f t="shared" si="191"/>
        <v>1.8824491427735183E-2</v>
      </c>
      <c r="AG145" s="5">
        <f t="shared" si="192"/>
        <v>5.4515515352507793E-3</v>
      </c>
      <c r="AH145" s="5">
        <f t="shared" si="193"/>
        <v>9.7527641995648286E-4</v>
      </c>
      <c r="AI145" s="5">
        <f t="shared" si="194"/>
        <v>2.2659126674625827E-3</v>
      </c>
      <c r="AJ145" s="5">
        <f t="shared" si="195"/>
        <v>2.6322589737156235E-3</v>
      </c>
      <c r="AK145" s="5">
        <f t="shared" si="196"/>
        <v>2.0385567382186979E-3</v>
      </c>
      <c r="AL145" s="5">
        <f t="shared" si="197"/>
        <v>9.5603064772740434E-5</v>
      </c>
      <c r="AM145" s="5">
        <f t="shared" si="198"/>
        <v>2.3177278373425328E-2</v>
      </c>
      <c r="AN145" s="5">
        <f t="shared" si="199"/>
        <v>2.0136341210273523E-2</v>
      </c>
      <c r="AO145" s="5">
        <f t="shared" si="200"/>
        <v>8.7471926341763078E-3</v>
      </c>
      <c r="AP145" s="5">
        <f t="shared" si="201"/>
        <v>2.533177144096442E-3</v>
      </c>
      <c r="AQ145" s="5">
        <f t="shared" si="202"/>
        <v>5.5020393785836094E-4</v>
      </c>
      <c r="AR145" s="5">
        <f t="shared" si="203"/>
        <v>1.6946337227493393E-4</v>
      </c>
      <c r="AS145" s="5">
        <f t="shared" si="204"/>
        <v>3.9372345527008016E-4</v>
      </c>
      <c r="AT145" s="5">
        <f t="shared" si="205"/>
        <v>4.5737954210633953E-4</v>
      </c>
      <c r="AU145" s="5">
        <f t="shared" si="206"/>
        <v>3.5421824250374549E-4</v>
      </c>
      <c r="AV145" s="5">
        <f t="shared" si="207"/>
        <v>2.0574361952977992E-4</v>
      </c>
      <c r="AW145" s="5">
        <f t="shared" si="208"/>
        <v>5.3604701512914263E-6</v>
      </c>
      <c r="AX145" s="5">
        <f t="shared" si="209"/>
        <v>8.9748382422688566E-3</v>
      </c>
      <c r="AY145" s="5">
        <f t="shared" si="210"/>
        <v>7.7973091681268376E-3</v>
      </c>
      <c r="AZ145" s="5">
        <f t="shared" si="211"/>
        <v>3.3871379417744784E-3</v>
      </c>
      <c r="BA145" s="5">
        <f t="shared" si="212"/>
        <v>9.8091133656769418E-4</v>
      </c>
      <c r="BB145" s="5">
        <f t="shared" si="213"/>
        <v>2.1305311447611348E-4</v>
      </c>
      <c r="BC145" s="5">
        <f t="shared" si="214"/>
        <v>3.7019965328814916E-5</v>
      </c>
      <c r="BD145" s="5">
        <f t="shared" si="215"/>
        <v>2.4538200961250067E-5</v>
      </c>
      <c r="BE145" s="5">
        <f t="shared" si="216"/>
        <v>5.7010934804842304E-5</v>
      </c>
      <c r="BF145" s="5">
        <f t="shared" si="217"/>
        <v>6.622830036429045E-5</v>
      </c>
      <c r="BG145" s="5">
        <f t="shared" si="218"/>
        <v>5.129060222285787E-5</v>
      </c>
      <c r="BH145" s="5">
        <f t="shared" si="219"/>
        <v>2.9791560351613936E-5</v>
      </c>
      <c r="BI145" s="5">
        <f t="shared" si="220"/>
        <v>1.3843269990514098E-5</v>
      </c>
      <c r="BJ145" s="8">
        <f t="shared" si="221"/>
        <v>0.68958443316565943</v>
      </c>
      <c r="BK145" s="8">
        <f t="shared" si="222"/>
        <v>0.18432172336504699</v>
      </c>
      <c r="BL145" s="8">
        <f t="shared" si="223"/>
        <v>0.119508606047558</v>
      </c>
      <c r="BM145" s="8">
        <f t="shared" si="224"/>
        <v>0.60856878241644263</v>
      </c>
      <c r="BN145" s="8">
        <f t="shared" si="225"/>
        <v>0.38154427183876327</v>
      </c>
    </row>
    <row r="146" spans="1:66" x14ac:dyDescent="0.25">
      <c r="A146" t="s">
        <v>112</v>
      </c>
      <c r="B146" t="s">
        <v>105</v>
      </c>
      <c r="C146" t="s">
        <v>131</v>
      </c>
      <c r="D146" s="7" t="s">
        <v>522</v>
      </c>
      <c r="E146">
        <f>VLOOKUP(A146,home!$A$2:$E$405,3,FALSE)</f>
        <v>1.2826</v>
      </c>
      <c r="F146">
        <f>VLOOKUP(B146,home!$B$2:$E$405,3,FALSE)</f>
        <v>0.61460000000000004</v>
      </c>
      <c r="G146">
        <f>VLOOKUP(C146,away!$B$2:$E$405,4,FALSE)</f>
        <v>0.94920000000000004</v>
      </c>
      <c r="H146">
        <f>VLOOKUP(A146,away!$A$2:$E$405,3,FALSE)</f>
        <v>1.0616000000000001</v>
      </c>
      <c r="I146">
        <f>VLOOKUP(C146,away!$B$2:$E$405,3,FALSE)</f>
        <v>0.73719999999999997</v>
      </c>
      <c r="J146">
        <f>VLOOKUP(B146,home!$B$2:$E$405,4,FALSE)</f>
        <v>1.2512000000000001</v>
      </c>
      <c r="K146" s="3">
        <f t="shared" si="170"/>
        <v>0.74824103323200009</v>
      </c>
      <c r="L146" s="3">
        <f t="shared" si="171"/>
        <v>0.97920353382400005</v>
      </c>
      <c r="M146" s="5">
        <f t="shared" si="172"/>
        <v>0.17773802773961619</v>
      </c>
      <c r="N146" s="5">
        <f t="shared" si="173"/>
        <v>0.13299088552050831</v>
      </c>
      <c r="O146" s="5">
        <f t="shared" si="174"/>
        <v>0.17404170485754028</v>
      </c>
      <c r="P146" s="5">
        <f t="shared" si="175"/>
        <v>0.13022514506806476</v>
      </c>
      <c r="Q146" s="5">
        <f t="shared" si="176"/>
        <v>4.9754618796151881E-2</v>
      </c>
      <c r="R146" s="5">
        <f t="shared" si="177"/>
        <v>8.5211126214628549E-2</v>
      </c>
      <c r="S146" s="5">
        <f t="shared" si="178"/>
        <v>2.3853348413490072E-2</v>
      </c>
      <c r="T146" s="5">
        <f t="shared" si="179"/>
        <v>4.8719898549257935E-2</v>
      </c>
      <c r="U146" s="5">
        <f t="shared" si="180"/>
        <v>6.3758461121696031E-2</v>
      </c>
      <c r="V146" s="5">
        <f t="shared" si="181"/>
        <v>1.9418752900361214E-3</v>
      </c>
      <c r="W146" s="5">
        <f t="shared" si="182"/>
        <v>1.2409482458698995E-2</v>
      </c>
      <c r="X146" s="5">
        <f t="shared" si="183"/>
        <v>1.2151409076484996E-2</v>
      </c>
      <c r="Y146" s="5">
        <f t="shared" si="184"/>
        <v>5.9493513543175678E-3</v>
      </c>
      <c r="Z146" s="5">
        <f t="shared" si="185"/>
        <v>2.781301197016239E-2</v>
      </c>
      <c r="AA146" s="5">
        <f t="shared" si="186"/>
        <v>2.0810836813848294E-2</v>
      </c>
      <c r="AB146" s="5">
        <f t="shared" si="187"/>
        <v>7.7857610200081952E-3</v>
      </c>
      <c r="AC146" s="5">
        <f t="shared" si="188"/>
        <v>8.8923356246922358E-5</v>
      </c>
      <c r="AD146" s="5">
        <f t="shared" si="189"/>
        <v>2.3213209941928287E-3</v>
      </c>
      <c r="AE146" s="5">
        <f t="shared" si="190"/>
        <v>2.2730457206534588E-3</v>
      </c>
      <c r="AF146" s="5">
        <f t="shared" si="191"/>
        <v>1.1128872011036937E-3</v>
      </c>
      <c r="AG146" s="5">
        <f t="shared" si="192"/>
        <v>3.6324769335607923E-4</v>
      </c>
      <c r="AH146" s="5">
        <f t="shared" si="193"/>
        <v>6.8086499018680541E-3</v>
      </c>
      <c r="AI146" s="5">
        <f t="shared" si="194"/>
        <v>5.0945112374887096E-3</v>
      </c>
      <c r="AJ146" s="5">
        <f t="shared" si="195"/>
        <v>1.9059611760752933E-3</v>
      </c>
      <c r="AK146" s="5">
        <f t="shared" si="196"/>
        <v>4.7537278656221863E-4</v>
      </c>
      <c r="AL146" s="5">
        <f t="shared" si="197"/>
        <v>2.6060955248494828E-6</v>
      </c>
      <c r="AM146" s="5">
        <f t="shared" si="198"/>
        <v>3.4738152383159525E-4</v>
      </c>
      <c r="AN146" s="5">
        <f t="shared" si="199"/>
        <v>3.4015721572106412E-4</v>
      </c>
      <c r="AO146" s="5">
        <f t="shared" si="200"/>
        <v>1.6654157384489934E-4</v>
      </c>
      <c r="AP146" s="5">
        <f t="shared" si="201"/>
        <v>5.4359365879178706E-5</v>
      </c>
      <c r="AQ146" s="5">
        <f t="shared" si="202"/>
        <v>1.3307220791330885E-5</v>
      </c>
      <c r="AR146" s="5">
        <f t="shared" si="203"/>
        <v>1.3334108088959265E-3</v>
      </c>
      <c r="AS146" s="5">
        <f t="shared" si="204"/>
        <v>9.9771268137100518E-4</v>
      </c>
      <c r="AT146" s="5">
        <f t="shared" si="205"/>
        <v>3.7326478378885505E-4</v>
      </c>
      <c r="AU146" s="5">
        <f t="shared" si="206"/>
        <v>9.3097342497097354E-5</v>
      </c>
      <c r="AV146" s="5">
        <f t="shared" si="207"/>
        <v>1.7414812935295374E-5</v>
      </c>
      <c r="AW146" s="5">
        <f t="shared" si="208"/>
        <v>5.3039854357689219E-8</v>
      </c>
      <c r="AX146" s="5">
        <f t="shared" si="209"/>
        <v>4.3320851719576566E-5</v>
      </c>
      <c r="AY146" s="5">
        <f t="shared" si="210"/>
        <v>4.2419931092074875E-5</v>
      </c>
      <c r="AZ146" s="5">
        <f t="shared" si="211"/>
        <v>2.0768873214965147E-5</v>
      </c>
      <c r="BA146" s="5">
        <f t="shared" si="212"/>
        <v>6.7789846818788319E-6</v>
      </c>
      <c r="BB146" s="5">
        <f t="shared" si="213"/>
        <v>1.6595014390586286E-6</v>
      </c>
      <c r="BC146" s="5">
        <f t="shared" si="214"/>
        <v>3.2499793470244467E-7</v>
      </c>
      <c r="BD146" s="5">
        <f t="shared" si="215"/>
        <v>2.176134293516682E-4</v>
      </c>
      <c r="BE146" s="5">
        <f t="shared" si="216"/>
        <v>1.6282729722325108E-4</v>
      </c>
      <c r="BF146" s="5">
        <f t="shared" si="217"/>
        <v>6.0917032556349672E-5</v>
      </c>
      <c r="BG146" s="5">
        <f t="shared" si="218"/>
        <v>1.5193541127130159E-5</v>
      </c>
      <c r="BH146" s="5">
        <f t="shared" si="219"/>
        <v>2.8421077278541887E-6</v>
      </c>
      <c r="BI146" s="5">
        <f t="shared" si="220"/>
        <v>4.2531632456925416E-7</v>
      </c>
      <c r="BJ146" s="8">
        <f t="shared" si="221"/>
        <v>0.26908316740487603</v>
      </c>
      <c r="BK146" s="8">
        <f t="shared" si="222"/>
        <v>0.33389234589407096</v>
      </c>
      <c r="BL146" s="8">
        <f t="shared" si="223"/>
        <v>0.36916710428351457</v>
      </c>
      <c r="BM146" s="8">
        <f t="shared" si="224"/>
        <v>0.24995175446487641</v>
      </c>
      <c r="BN146" s="8">
        <f t="shared" si="225"/>
        <v>0.74996150819650997</v>
      </c>
    </row>
    <row r="147" spans="1:66" x14ac:dyDescent="0.25">
      <c r="A147" t="s">
        <v>112</v>
      </c>
      <c r="B147" t="s">
        <v>128</v>
      </c>
      <c r="C147" t="s">
        <v>111</v>
      </c>
      <c r="D147" s="7" t="s">
        <v>522</v>
      </c>
      <c r="E147">
        <f>VLOOKUP(A147,home!$A$2:$E$405,3,FALSE)</f>
        <v>1.2826</v>
      </c>
      <c r="F147">
        <f>VLOOKUP(B147,home!$B$2:$E$405,3,FALSE)</f>
        <v>0.9153</v>
      </c>
      <c r="G147">
        <f>VLOOKUP(C147,away!$B$2:$E$405,4,FALSE)</f>
        <v>1.1863999999999999</v>
      </c>
      <c r="H147">
        <f>VLOOKUP(A147,away!$A$2:$E$405,3,FALSE)</f>
        <v>1.0616000000000001</v>
      </c>
      <c r="I147">
        <f>VLOOKUP(C147,away!$B$2:$E$405,3,FALSE)</f>
        <v>0.7782</v>
      </c>
      <c r="J147">
        <f>VLOOKUP(B147,home!$B$2:$E$405,4,FALSE)</f>
        <v>1.2286999999999999</v>
      </c>
      <c r="K147" s="3">
        <f t="shared" si="170"/>
        <v>1.392790628592</v>
      </c>
      <c r="L147" s="3">
        <f t="shared" si="171"/>
        <v>1.015074679344</v>
      </c>
      <c r="M147" s="5">
        <f t="shared" si="172"/>
        <v>9.0007227354605479E-2</v>
      </c>
      <c r="N147" s="5">
        <f t="shared" si="173"/>
        <v>0.12536122276504402</v>
      </c>
      <c r="O147" s="5">
        <f t="shared" si="174"/>
        <v>9.1364057445618638E-2</v>
      </c>
      <c r="P147" s="5">
        <f t="shared" si="175"/>
        <v>0.12725100300039879</v>
      </c>
      <c r="Q147" s="5">
        <f t="shared" si="176"/>
        <v>8.7300968127993706E-2</v>
      </c>
      <c r="R147" s="5">
        <f t="shared" si="177"/>
        <v>4.6370670657589062E-2</v>
      </c>
      <c r="S147" s="5">
        <f t="shared" si="178"/>
        <v>4.4976437560985905E-2</v>
      </c>
      <c r="T147" s="5">
        <f t="shared" si="179"/>
        <v>8.8617002228943961E-2</v>
      </c>
      <c r="U147" s="5">
        <f t="shared" si="180"/>
        <v>6.4584635533416077E-2</v>
      </c>
      <c r="V147" s="5">
        <f t="shared" si="181"/>
        <v>7.0652311415343267E-3</v>
      </c>
      <c r="W147" s="5">
        <f t="shared" si="182"/>
        <v>4.0530656758559512E-2</v>
      </c>
      <c r="X147" s="5">
        <f t="shared" si="183"/>
        <v>4.1141643412796518E-2</v>
      </c>
      <c r="Y147" s="5">
        <f t="shared" si="184"/>
        <v>2.0880920247464803E-2</v>
      </c>
      <c r="Z147" s="5">
        <f t="shared" si="185"/>
        <v>1.5689897882906156E-2</v>
      </c>
      <c r="AA147" s="5">
        <f t="shared" si="186"/>
        <v>2.1852742734877154E-2</v>
      </c>
      <c r="AB147" s="5">
        <f t="shared" si="187"/>
        <v>1.5218147645084407E-2</v>
      </c>
      <c r="AC147" s="5">
        <f t="shared" si="188"/>
        <v>6.2429552576916808E-4</v>
      </c>
      <c r="AD147" s="5">
        <f t="shared" si="189"/>
        <v>1.4112679726000176E-2</v>
      </c>
      <c r="AE147" s="5">
        <f t="shared" si="190"/>
        <v>1.4325423847554197E-2</v>
      </c>
      <c r="AF147" s="5">
        <f t="shared" si="191"/>
        <v>7.2706875092614824E-3</v>
      </c>
      <c r="AG147" s="5">
        <f t="shared" si="192"/>
        <v>2.4600969306913423E-3</v>
      </c>
      <c r="AH147" s="5">
        <f t="shared" si="193"/>
        <v>3.9816045156077663E-3</v>
      </c>
      <c r="AI147" s="5">
        <f t="shared" si="194"/>
        <v>5.5455414560980857E-3</v>
      </c>
      <c r="AJ147" s="5">
        <f t="shared" si="195"/>
        <v>3.8618890852609245E-3</v>
      </c>
      <c r="AK147" s="5">
        <f t="shared" si="196"/>
        <v>1.7929343088710493E-3</v>
      </c>
      <c r="AL147" s="5">
        <f t="shared" si="197"/>
        <v>3.5304823471477814E-5</v>
      </c>
      <c r="AM147" s="5">
        <f t="shared" si="198"/>
        <v>3.9312016133386668E-3</v>
      </c>
      <c r="AN147" s="5">
        <f t="shared" si="199"/>
        <v>3.9904632170963614E-3</v>
      </c>
      <c r="AO147" s="5">
        <f t="shared" si="200"/>
        <v>2.0253090852640578E-3</v>
      </c>
      <c r="AP147" s="5">
        <f t="shared" si="201"/>
        <v>6.8527999009896799E-4</v>
      </c>
      <c r="AQ147" s="5">
        <f t="shared" si="202"/>
        <v>1.739025915526423E-4</v>
      </c>
      <c r="AR147" s="5">
        <f t="shared" si="203"/>
        <v>8.0832518539103546E-4</v>
      </c>
      <c r="AS147" s="5">
        <f t="shared" si="204"/>
        <v>1.1258277430675253E-3</v>
      </c>
      <c r="AT147" s="5">
        <f t="shared" si="205"/>
        <v>7.8402116497666566E-4</v>
      </c>
      <c r="AU147" s="5">
        <f t="shared" si="206"/>
        <v>3.6399244373242748E-4</v>
      </c>
      <c r="AV147" s="5">
        <f t="shared" si="207"/>
        <v>1.2674131612720648E-4</v>
      </c>
      <c r="AW147" s="5">
        <f t="shared" si="208"/>
        <v>1.3864856342770185E-6</v>
      </c>
      <c r="AX147" s="5">
        <f t="shared" si="209"/>
        <v>9.1255679436064163E-4</v>
      </c>
      <c r="AY147" s="5">
        <f t="shared" si="210"/>
        <v>9.263132954188168E-4</v>
      </c>
      <c r="AZ147" s="5">
        <f t="shared" si="211"/>
        <v>4.7013858565966962E-4</v>
      </c>
      <c r="BA147" s="5">
        <f t="shared" si="212"/>
        <v>1.59075258028577E-4</v>
      </c>
      <c r="BB147" s="5">
        <f t="shared" si="213"/>
        <v>4.0368316633730449E-5</v>
      </c>
      <c r="BC147" s="5">
        <f t="shared" si="214"/>
        <v>8.1953712125282035E-6</v>
      </c>
      <c r="BD147" s="5">
        <f t="shared" si="215"/>
        <v>1.3675173806108071E-4</v>
      </c>
      <c r="BE147" s="5">
        <f t="shared" si="216"/>
        <v>1.9046653921514115E-4</v>
      </c>
      <c r="BF147" s="5">
        <f t="shared" si="217"/>
        <v>1.3264000543959965E-4</v>
      </c>
      <c r="BG147" s="5">
        <f t="shared" si="218"/>
        <v>6.1579918850888769E-5</v>
      </c>
      <c r="BH147" s="5">
        <f t="shared" si="219"/>
        <v>2.1441983471243435E-5</v>
      </c>
      <c r="BI147" s="5">
        <f t="shared" si="220"/>
        <v>5.9728387274344747E-6</v>
      </c>
      <c r="BJ147" s="8">
        <f t="shared" si="221"/>
        <v>0.45532410567297432</v>
      </c>
      <c r="BK147" s="8">
        <f t="shared" si="222"/>
        <v>0.27088581270218393</v>
      </c>
      <c r="BL147" s="8">
        <f t="shared" si="223"/>
        <v>0.25832998425948345</v>
      </c>
      <c r="BM147" s="8">
        <f t="shared" si="224"/>
        <v>0.43164972435651361</v>
      </c>
      <c r="BN147" s="8">
        <f t="shared" si="225"/>
        <v>0.56765514935124972</v>
      </c>
    </row>
    <row r="148" spans="1:66" x14ac:dyDescent="0.25">
      <c r="A148" t="s">
        <v>112</v>
      </c>
      <c r="B148" t="s">
        <v>338</v>
      </c>
      <c r="C148" t="s">
        <v>447</v>
      </c>
      <c r="D148" s="7" t="s">
        <v>522</v>
      </c>
      <c r="E148">
        <f>VLOOKUP(A148,home!$A$2:$E$405,3,FALSE)</f>
        <v>1.2826</v>
      </c>
      <c r="F148">
        <f>VLOOKUP(B148,home!$B$2:$E$405,3,FALSE)</f>
        <v>1.5246999999999999</v>
      </c>
      <c r="G148">
        <f>VLOOKUP(C148,away!$B$2:$E$405,4,FALSE)</f>
        <v>1.0508999999999999</v>
      </c>
      <c r="H148">
        <f>VLOOKUP(A148,away!$A$2:$E$405,3,FALSE)</f>
        <v>1.0616000000000001</v>
      </c>
      <c r="I148">
        <f>VLOOKUP(C148,away!$B$2:$E$405,3,FALSE)</f>
        <v>1.0239</v>
      </c>
      <c r="J148">
        <f>VLOOKUP(B148,home!$B$2:$E$405,4,FALSE)</f>
        <v>0.41739999999999999</v>
      </c>
      <c r="K148" s="3">
        <f t="shared" si="170"/>
        <v>2.0551192531979998</v>
      </c>
      <c r="L148" s="3">
        <f t="shared" si="171"/>
        <v>0.45370221297600005</v>
      </c>
      <c r="M148" s="5">
        <f t="shared" si="172"/>
        <v>8.136407307042913E-2</v>
      </c>
      <c r="N148" s="5">
        <f t="shared" si="173"/>
        <v>0.16721287308564778</v>
      </c>
      <c r="O148" s="5">
        <f t="shared" si="174"/>
        <v>3.6915060008794673E-2</v>
      </c>
      <c r="P148" s="5">
        <f t="shared" si="175"/>
        <v>7.5864850557033459E-2</v>
      </c>
      <c r="Q148" s="5">
        <f t="shared" si="176"/>
        <v>0.17182119743043428</v>
      </c>
      <c r="R148" s="5">
        <f t="shared" si="177"/>
        <v>8.3742222090659908E-3</v>
      </c>
      <c r="S148" s="5">
        <f t="shared" si="178"/>
        <v>1.7684327163227966E-2</v>
      </c>
      <c r="T148" s="5">
        <f t="shared" si="179"/>
        <v>7.7955657510374254E-2</v>
      </c>
      <c r="U148" s="5">
        <f t="shared" si="180"/>
        <v>1.7210025292409802E-2</v>
      </c>
      <c r="V148" s="5">
        <f t="shared" si="181"/>
        <v>1.8321201740541964E-3</v>
      </c>
      <c r="W148" s="5">
        <f t="shared" si="182"/>
        <v>0.11770435031560672</v>
      </c>
      <c r="X148" s="5">
        <f t="shared" si="183"/>
        <v>5.3402724215093123E-2</v>
      </c>
      <c r="Y148" s="5">
        <f t="shared" si="184"/>
        <v>1.2114467077667387E-2</v>
      </c>
      <c r="Z148" s="5">
        <f t="shared" si="185"/>
        <v>1.2664677160686693E-3</v>
      </c>
      <c r="AA148" s="5">
        <f t="shared" si="186"/>
        <v>2.6027421868464197E-3</v>
      </c>
      <c r="AB148" s="5">
        <f t="shared" si="187"/>
        <v>2.6744727896493726E-3</v>
      </c>
      <c r="AC148" s="5">
        <f t="shared" si="188"/>
        <v>1.067681947648705E-4</v>
      </c>
      <c r="AD148" s="5">
        <f t="shared" si="189"/>
        <v>6.0474119129691355E-2</v>
      </c>
      <c r="AE148" s="5">
        <f t="shared" si="190"/>
        <v>2.743724167691523E-2</v>
      </c>
      <c r="AF148" s="5">
        <f t="shared" si="191"/>
        <v>6.2241686333868885E-3</v>
      </c>
      <c r="AG148" s="5">
        <f t="shared" si="192"/>
        <v>9.4130636096781233E-4</v>
      </c>
      <c r="AH148" s="5">
        <f t="shared" si="193"/>
        <v>1.4364980136075394E-4</v>
      </c>
      <c r="AI148" s="5">
        <f t="shared" si="194"/>
        <v>2.9521747249455364E-4</v>
      </c>
      <c r="AJ148" s="5">
        <f t="shared" si="195"/>
        <v>3.0335355580200416E-4</v>
      </c>
      <c r="AK148" s="5">
        <f t="shared" si="196"/>
        <v>2.0780924435159084E-4</v>
      </c>
      <c r="AL148" s="5">
        <f t="shared" si="197"/>
        <v>3.9820784945560853E-6</v>
      </c>
      <c r="AM148" s="5">
        <f t="shared" si="198"/>
        <v>2.4856305308723629E-2</v>
      </c>
      <c r="AN148" s="5">
        <f t="shared" si="199"/>
        <v>1.1277360724975011E-2</v>
      </c>
      <c r="AO148" s="5">
        <f t="shared" si="200"/>
        <v>2.5582817587248949E-3</v>
      </c>
      <c r="AP148" s="5">
        <f t="shared" si="201"/>
        <v>3.8689936511653944E-4</v>
      </c>
      <c r="AQ148" s="5">
        <f t="shared" si="202"/>
        <v>4.3884274538095845E-5</v>
      </c>
      <c r="AR148" s="5">
        <f t="shared" si="203"/>
        <v>1.3034846554187383E-5</v>
      </c>
      <c r="AS148" s="5">
        <f t="shared" si="204"/>
        <v>2.6788164115992092E-5</v>
      </c>
      <c r="AT148" s="5">
        <f t="shared" si="205"/>
        <v>2.7526435916301574E-5</v>
      </c>
      <c r="AU148" s="5">
        <f t="shared" si="206"/>
        <v>1.885670280783743E-5</v>
      </c>
      <c r="AV148" s="5">
        <f t="shared" si="207"/>
        <v>9.6881932480548699E-6</v>
      </c>
      <c r="AW148" s="5">
        <f t="shared" si="208"/>
        <v>1.0313717730400587E-7</v>
      </c>
      <c r="AX148" s="5">
        <f t="shared" si="209"/>
        <v>8.5137786005542639E-3</v>
      </c>
      <c r="AY148" s="5">
        <f t="shared" si="210"/>
        <v>3.8627201918591831E-3</v>
      </c>
      <c r="AZ148" s="5">
        <f t="shared" si="211"/>
        <v>8.7626234957679529E-4</v>
      </c>
      <c r="BA148" s="5">
        <f t="shared" si="212"/>
        <v>1.325207223835138E-4</v>
      </c>
      <c r="BB148" s="5">
        <f t="shared" si="213"/>
        <v>1.5031236252644588E-5</v>
      </c>
      <c r="BC148" s="5">
        <f t="shared" si="214"/>
        <v>1.3639410303179863E-6</v>
      </c>
      <c r="BD148" s="5">
        <f t="shared" si="215"/>
        <v>9.8565645457289958E-7</v>
      </c>
      <c r="BE148" s="5">
        <f t="shared" si="216"/>
        <v>2.0256415568316454E-6</v>
      </c>
      <c r="BF148" s="5">
        <f t="shared" si="217"/>
        <v>2.0814674817613433E-6</v>
      </c>
      <c r="BG148" s="5">
        <f t="shared" si="218"/>
        <v>1.4258879655577643E-6</v>
      </c>
      <c r="BH148" s="5">
        <f t="shared" si="219"/>
        <v>7.3259245273027192E-7</v>
      </c>
      <c r="BI148" s="5">
        <f t="shared" si="220"/>
        <v>3.011129708707054E-7</v>
      </c>
      <c r="BJ148" s="8">
        <f t="shared" si="221"/>
        <v>0.74781251390951975</v>
      </c>
      <c r="BK148" s="8">
        <f t="shared" si="222"/>
        <v>0.18071884142986339</v>
      </c>
      <c r="BL148" s="8">
        <f t="shared" si="223"/>
        <v>6.8829999262299879E-2</v>
      </c>
      <c r="BM148" s="8">
        <f t="shared" si="224"/>
        <v>0.45321292890166442</v>
      </c>
      <c r="BN148" s="8">
        <f t="shared" si="225"/>
        <v>0.54155227636140535</v>
      </c>
    </row>
    <row r="149" spans="1:66" x14ac:dyDescent="0.25">
      <c r="A149" t="s">
        <v>112</v>
      </c>
      <c r="B149" t="s">
        <v>129</v>
      </c>
      <c r="C149" t="s">
        <v>118</v>
      </c>
      <c r="D149" s="7" t="s">
        <v>522</v>
      </c>
      <c r="E149">
        <f>VLOOKUP(A149,home!$A$2:$E$405,3,FALSE)</f>
        <v>1.2826</v>
      </c>
      <c r="F149">
        <f>VLOOKUP(B149,home!$B$2:$E$405,3,FALSE)</f>
        <v>0.94920000000000004</v>
      </c>
      <c r="G149">
        <f>VLOOKUP(C149,away!$B$2:$E$405,4,FALSE)</f>
        <v>1.3897999999999999</v>
      </c>
      <c r="H149">
        <f>VLOOKUP(A149,away!$A$2:$E$405,3,FALSE)</f>
        <v>1.0616000000000001</v>
      </c>
      <c r="I149">
        <f>VLOOKUP(C149,away!$B$2:$E$405,3,FALSE)</f>
        <v>0.69620000000000004</v>
      </c>
      <c r="J149">
        <f>VLOOKUP(B149,home!$B$2:$E$405,4,FALSE)</f>
        <v>0.94199999999999995</v>
      </c>
      <c r="K149" s="3">
        <f t="shared" si="170"/>
        <v>1.6920035600159999</v>
      </c>
      <c r="L149" s="3">
        <f t="shared" si="171"/>
        <v>0.69621893664000001</v>
      </c>
      <c r="M149" s="5">
        <f t="shared" si="172"/>
        <v>9.1792700785635215E-2</v>
      </c>
      <c r="N149" s="5">
        <f t="shared" si="173"/>
        <v>0.15531357651277827</v>
      </c>
      <c r="O149" s="5">
        <f t="shared" si="174"/>
        <v>6.3907816532288636E-2</v>
      </c>
      <c r="P149" s="5">
        <f t="shared" si="175"/>
        <v>0.10813225308548176</v>
      </c>
      <c r="Q149" s="5">
        <f t="shared" si="176"/>
        <v>0.13139556218921911</v>
      </c>
      <c r="R149" s="5">
        <f t="shared" si="177"/>
        <v>2.2246916034547103E-2</v>
      </c>
      <c r="S149" s="5">
        <f t="shared" si="178"/>
        <v>3.1845081518650752E-2</v>
      </c>
      <c r="T149" s="5">
        <f t="shared" si="179"/>
        <v>9.1480078586593128E-2</v>
      </c>
      <c r="U149" s="5">
        <f t="shared" si="180"/>
        <v>3.7641861129830735E-2</v>
      </c>
      <c r="V149" s="5">
        <f t="shared" si="181"/>
        <v>4.1681847428807718E-3</v>
      </c>
      <c r="W149" s="5">
        <f t="shared" si="182"/>
        <v>7.4107252998154141E-2</v>
      </c>
      <c r="X149" s="5">
        <f t="shared" si="183"/>
        <v>5.1594872879686324E-2</v>
      </c>
      <c r="Y149" s="5">
        <f t="shared" si="184"/>
        <v>1.7960663766185592E-2</v>
      </c>
      <c r="Z149" s="5">
        <f t="shared" si="185"/>
        <v>5.162908075030585E-3</v>
      </c>
      <c r="AA149" s="5">
        <f t="shared" si="186"/>
        <v>8.735658842987104E-3</v>
      </c>
      <c r="AB149" s="5">
        <f t="shared" si="187"/>
        <v>7.3903829307097159E-3</v>
      </c>
      <c r="AC149" s="5">
        <f t="shared" si="188"/>
        <v>3.0688388324088319E-4</v>
      </c>
      <c r="AD149" s="5">
        <f t="shared" si="189"/>
        <v>3.1347433973970801E-2</v>
      </c>
      <c r="AE149" s="5">
        <f t="shared" si="190"/>
        <v>2.1824677147750559E-2</v>
      </c>
      <c r="AF149" s="5">
        <f t="shared" si="191"/>
        <v>7.5973767581591009E-3</v>
      </c>
      <c r="AG149" s="5">
        <f t="shared" si="192"/>
        <v>1.7631458559396603E-3</v>
      </c>
      <c r="AH149" s="5">
        <f t="shared" si="193"/>
        <v>8.9862859249196559E-4</v>
      </c>
      <c r="AI149" s="5">
        <f t="shared" si="194"/>
        <v>1.5204827776285732E-3</v>
      </c>
      <c r="AJ149" s="5">
        <f t="shared" si="195"/>
        <v>1.2863311363452809E-3</v>
      </c>
      <c r="AK149" s="5">
        <f t="shared" si="196"/>
        <v>7.2549228735188046E-4</v>
      </c>
      <c r="AL149" s="5">
        <f t="shared" si="197"/>
        <v>1.4460428965023598E-5</v>
      </c>
      <c r="AM149" s="5">
        <f t="shared" si="198"/>
        <v>1.0607993976265009E-2</v>
      </c>
      <c r="AN149" s="5">
        <f t="shared" si="199"/>
        <v>7.3854862860387501E-3</v>
      </c>
      <c r="AO149" s="5">
        <f t="shared" si="200"/>
        <v>2.5709577043176008E-3</v>
      </c>
      <c r="AP149" s="5">
        <f t="shared" si="201"/>
        <v>5.9664981301547199E-4</v>
      </c>
      <c r="AQ149" s="5">
        <f t="shared" si="202"/>
        <v>1.0384972459102167E-4</v>
      </c>
      <c r="AR149" s="5">
        <f t="shared" si="203"/>
        <v>1.2512844861981126E-4</v>
      </c>
      <c r="AS149" s="5">
        <f t="shared" si="204"/>
        <v>2.1171778052399984E-4</v>
      </c>
      <c r="AT149" s="5">
        <f t="shared" si="205"/>
        <v>1.7911361918264692E-4</v>
      </c>
      <c r="AU149" s="5">
        <f t="shared" si="206"/>
        <v>1.0102029376812955E-4</v>
      </c>
      <c r="AV149" s="5">
        <f t="shared" si="207"/>
        <v>4.2731674172384336E-5</v>
      </c>
      <c r="AW149" s="5">
        <f t="shared" si="208"/>
        <v>4.7317934601786156E-7</v>
      </c>
      <c r="AX149" s="5">
        <f t="shared" si="209"/>
        <v>2.9914605954114502E-3</v>
      </c>
      <c r="AY149" s="5">
        <f t="shared" si="210"/>
        <v>2.0827115147378211E-3</v>
      </c>
      <c r="AZ149" s="5">
        <f t="shared" si="211"/>
        <v>7.2501159805932473E-4</v>
      </c>
      <c r="BA149" s="5">
        <f t="shared" si="212"/>
        <v>1.6825560128417677E-4</v>
      </c>
      <c r="BB149" s="5">
        <f t="shared" si="213"/>
        <v>2.9285683952448335E-5</v>
      </c>
      <c r="BC149" s="5">
        <f t="shared" si="214"/>
        <v>4.0778495480297401E-6</v>
      </c>
      <c r="BD149" s="5">
        <f t="shared" si="215"/>
        <v>1.451946590691631E-5</v>
      </c>
      <c r="BE149" s="5">
        <f t="shared" si="216"/>
        <v>2.4566988004033338E-5</v>
      </c>
      <c r="BF149" s="5">
        <f t="shared" si="217"/>
        <v>2.0783715580847385E-5</v>
      </c>
      <c r="BG149" s="5">
        <f t="shared" si="218"/>
        <v>1.1722040251051258E-5</v>
      </c>
      <c r="BH149" s="5">
        <f t="shared" si="219"/>
        <v>4.9584334588573946E-6</v>
      </c>
      <c r="BI149" s="5">
        <f t="shared" si="220"/>
        <v>1.6779374128978304E-6</v>
      </c>
      <c r="BJ149" s="8">
        <f t="shared" si="221"/>
        <v>0.61165038101565761</v>
      </c>
      <c r="BK149" s="8">
        <f t="shared" si="222"/>
        <v>0.23834227595959223</v>
      </c>
      <c r="BL149" s="8">
        <f t="shared" si="223"/>
        <v>0.14509151066106254</v>
      </c>
      <c r="BM149" s="8">
        <f t="shared" si="224"/>
        <v>0.42537601223600136</v>
      </c>
      <c r="BN149" s="8">
        <f t="shared" si="225"/>
        <v>0.57278882513995</v>
      </c>
    </row>
    <row r="150" spans="1:66" x14ac:dyDescent="0.25">
      <c r="A150" t="s">
        <v>112</v>
      </c>
      <c r="B150" t="s">
        <v>110</v>
      </c>
      <c r="C150" t="s">
        <v>107</v>
      </c>
      <c r="D150" s="7" t="s">
        <v>522</v>
      </c>
      <c r="E150">
        <f>VLOOKUP(A150,home!$A$2:$E$405,3,FALSE)</f>
        <v>1.2826</v>
      </c>
      <c r="F150">
        <f>VLOOKUP(B150,home!$B$2:$E$405,3,FALSE)</f>
        <v>1.0508999999999999</v>
      </c>
      <c r="G150">
        <f>VLOOKUP(C150,away!$B$2:$E$405,4,FALSE)</f>
        <v>1.1526000000000001</v>
      </c>
      <c r="H150">
        <f>VLOOKUP(A150,away!$A$2:$E$405,3,FALSE)</f>
        <v>1.0616000000000001</v>
      </c>
      <c r="I150">
        <f>VLOOKUP(C150,away!$B$2:$E$405,3,FALSE)</f>
        <v>0.65529999999999999</v>
      </c>
      <c r="J150">
        <f>VLOOKUP(B150,home!$B$2:$E$405,4,FALSE)</f>
        <v>0.9829</v>
      </c>
      <c r="K150" s="3">
        <f t="shared" si="170"/>
        <v>1.5535714902839999</v>
      </c>
      <c r="L150" s="3">
        <f t="shared" si="171"/>
        <v>0.68377058319200013</v>
      </c>
      <c r="M150" s="5">
        <f t="shared" si="172"/>
        <v>0.10674183963709276</v>
      </c>
      <c r="N150" s="5">
        <f t="shared" si="173"/>
        <v>0.16583107888065393</v>
      </c>
      <c r="O150" s="5">
        <f t="shared" si="174"/>
        <v>7.298692993964187E-2</v>
      </c>
      <c r="P150" s="5">
        <f t="shared" si="175"/>
        <v>0.11339041351758329</v>
      </c>
      <c r="Q150" s="5">
        <f t="shared" si="176"/>
        <v>0.12881521817601058</v>
      </c>
      <c r="R150" s="5">
        <f t="shared" si="177"/>
        <v>2.4953157825111288E-2</v>
      </c>
      <c r="S150" s="5">
        <f t="shared" si="178"/>
        <v>3.0113275922079498E-2</v>
      </c>
      <c r="T150" s="5">
        <f t="shared" si="179"/>
        <v>8.8080056856215477E-2</v>
      </c>
      <c r="U150" s="5">
        <f t="shared" si="180"/>
        <v>3.8766514589649997E-2</v>
      </c>
      <c r="V150" s="5">
        <f t="shared" si="181"/>
        <v>3.5543251110266398E-3</v>
      </c>
      <c r="W150" s="5">
        <f t="shared" si="182"/>
        <v>6.670788349098776E-2</v>
      </c>
      <c r="X150" s="5">
        <f t="shared" si="183"/>
        <v>4.5612888398136694E-2</v>
      </c>
      <c r="Y150" s="5">
        <f t="shared" si="184"/>
        <v>1.5594375650532772E-2</v>
      </c>
      <c r="Z150" s="5">
        <f t="shared" si="185"/>
        <v>5.687411759519455E-3</v>
      </c>
      <c r="AA150" s="5">
        <f t="shared" si="186"/>
        <v>8.835800763095385E-3</v>
      </c>
      <c r="AB150" s="5">
        <f t="shared" si="187"/>
        <v>6.8635240796873038E-3</v>
      </c>
      <c r="AC150" s="5">
        <f t="shared" si="188"/>
        <v>2.3598197031119309E-4</v>
      </c>
      <c r="AD150" s="5">
        <f t="shared" si="189"/>
        <v>2.5908866492196321E-2</v>
      </c>
      <c r="AE150" s="5">
        <f t="shared" si="190"/>
        <v>1.7715720751212749E-2</v>
      </c>
      <c r="AF150" s="5">
        <f t="shared" si="191"/>
        <v>6.0567443548616802E-3</v>
      </c>
      <c r="AG150" s="5">
        <f t="shared" si="192"/>
        <v>1.3804745399228751E-3</v>
      </c>
      <c r="AH150" s="5">
        <f t="shared" si="193"/>
        <v>9.7222121391491432E-4</v>
      </c>
      <c r="AI150" s="5">
        <f t="shared" si="194"/>
        <v>1.510415160187513E-3</v>
      </c>
      <c r="AJ150" s="5">
        <f t="shared" si="195"/>
        <v>1.1732689656800308E-3</v>
      </c>
      <c r="AK150" s="5">
        <f t="shared" si="196"/>
        <v>6.0758573850516404E-4</v>
      </c>
      <c r="AL150" s="5">
        <f t="shared" si="197"/>
        <v>1.0027218300622895E-5</v>
      </c>
      <c r="AM150" s="5">
        <f t="shared" si="198"/>
        <v>8.0502552655701293E-3</v>
      </c>
      <c r="AN150" s="5">
        <f t="shared" si="199"/>
        <v>5.5045277377833565E-3</v>
      </c>
      <c r="AO150" s="5">
        <f t="shared" si="200"/>
        <v>1.8819170707303336E-3</v>
      </c>
      <c r="AP150" s="5">
        <f t="shared" si="201"/>
        <v>4.2893317765742024E-4</v>
      </c>
      <c r="AQ150" s="5">
        <f t="shared" si="202"/>
        <v>7.3322972259303002E-5</v>
      </c>
      <c r="AR150" s="5">
        <f t="shared" si="203"/>
        <v>1.3295525328604709E-4</v>
      </c>
      <c r="AS150" s="5">
        <f t="shared" si="204"/>
        <v>2.0655549098869084E-4</v>
      </c>
      <c r="AT150" s="5">
        <f t="shared" si="205"/>
        <v>1.6044936098082193E-4</v>
      </c>
      <c r="AU150" s="5">
        <f t="shared" si="206"/>
        <v>8.308985095136363E-5</v>
      </c>
      <c r="AV150" s="5">
        <f t="shared" si="207"/>
        <v>3.2271505892496354E-5</v>
      </c>
      <c r="AW150" s="5">
        <f t="shared" si="208"/>
        <v>2.9588273534130859E-7</v>
      </c>
      <c r="AX150" s="5">
        <f t="shared" si="209"/>
        <v>2.0844411783497315E-3</v>
      </c>
      <c r="AY150" s="5">
        <f t="shared" si="210"/>
        <v>1.4252795601496159E-3</v>
      </c>
      <c r="AZ150" s="5">
        <f t="shared" si="211"/>
        <v>4.8728211802757015E-4</v>
      </c>
      <c r="BA150" s="5">
        <f t="shared" si="212"/>
        <v>1.1106305934091489E-4</v>
      </c>
      <c r="BB150" s="5">
        <f t="shared" si="213"/>
        <v>1.8985413214156274E-5</v>
      </c>
      <c r="BC150" s="5">
        <f t="shared" si="214"/>
        <v>2.5963334131169486E-6</v>
      </c>
      <c r="BD150" s="5">
        <f t="shared" si="215"/>
        <v>1.515181517964008E-5</v>
      </c>
      <c r="BE150" s="5">
        <f t="shared" si="216"/>
        <v>2.3539428089141168E-5</v>
      </c>
      <c r="BF150" s="5">
        <f t="shared" si="217"/>
        <v>1.8285092188440054E-5</v>
      </c>
      <c r="BG150" s="5">
        <f t="shared" si="218"/>
        <v>9.4690659737250439E-6</v>
      </c>
      <c r="BH150" s="5">
        <f t="shared" si="219"/>
        <v>3.6777177340993825E-6</v>
      </c>
      <c r="BI150" s="5">
        <f t="shared" si="220"/>
        <v>1.1427194842017351E-6</v>
      </c>
      <c r="BJ150" s="8">
        <f t="shared" si="221"/>
        <v>0.58177191147722662</v>
      </c>
      <c r="BK150" s="8">
        <f t="shared" si="222"/>
        <v>0.25547114293654366</v>
      </c>
      <c r="BL150" s="8">
        <f t="shared" si="223"/>
        <v>0.15735600557622217</v>
      </c>
      <c r="BM150" s="8">
        <f t="shared" si="224"/>
        <v>0.38614285009600369</v>
      </c>
      <c r="BN150" s="8">
        <f t="shared" si="225"/>
        <v>0.61271863797609372</v>
      </c>
    </row>
    <row r="151" spans="1:66" x14ac:dyDescent="0.25">
      <c r="A151" t="s">
        <v>112</v>
      </c>
      <c r="B151" t="s">
        <v>132</v>
      </c>
      <c r="C151" t="s">
        <v>356</v>
      </c>
      <c r="D151" s="7" t="s">
        <v>522</v>
      </c>
      <c r="E151">
        <f>VLOOKUP(A151,home!$A$2:$E$405,3,FALSE)</f>
        <v>1.2826</v>
      </c>
      <c r="F151">
        <f>VLOOKUP(B151,home!$B$2:$E$405,3,FALSE)</f>
        <v>0.94920000000000004</v>
      </c>
      <c r="G151">
        <f>VLOOKUP(C151,away!$B$2:$E$405,4,FALSE)</f>
        <v>0.71189999999999998</v>
      </c>
      <c r="H151">
        <f>VLOOKUP(A151,away!$A$2:$E$405,3,FALSE)</f>
        <v>1.0616000000000001</v>
      </c>
      <c r="I151">
        <f>VLOOKUP(C151,away!$B$2:$E$405,3,FALSE)</f>
        <v>1.3514999999999999</v>
      </c>
      <c r="J151">
        <f>VLOOKUP(B151,home!$B$2:$E$405,4,FALSE)</f>
        <v>0.7782</v>
      </c>
      <c r="K151" s="3">
        <f t="shared" si="170"/>
        <v>0.86669832664799995</v>
      </c>
      <c r="L151" s="3">
        <f t="shared" si="171"/>
        <v>1.1165243176799999</v>
      </c>
      <c r="M151" s="5">
        <f t="shared" si="172"/>
        <v>0.1376250054515043</v>
      </c>
      <c r="N151" s="5">
        <f t="shared" si="173"/>
        <v>0.11927936192974066</v>
      </c>
      <c r="O151" s="5">
        <f t="shared" si="174"/>
        <v>0.15366166530744713</v>
      </c>
      <c r="P151" s="5">
        <f t="shared" si="175"/>
        <v>0.13317830819190946</v>
      </c>
      <c r="Q151" s="5">
        <f t="shared" si="176"/>
        <v>5.1689611694073684E-2</v>
      </c>
      <c r="R151" s="5">
        <f t="shared" si="177"/>
        <v>8.5783493005484976E-2</v>
      </c>
      <c r="S151" s="5">
        <f t="shared" si="178"/>
        <v>3.2218821199446045E-2</v>
      </c>
      <c r="T151" s="5">
        <f t="shared" si="179"/>
        <v>5.7712708427869769E-2</v>
      </c>
      <c r="U151" s="5">
        <f t="shared" si="180"/>
        <v>7.4348409841874241E-2</v>
      </c>
      <c r="V151" s="5">
        <f t="shared" si="181"/>
        <v>3.4642025869926845E-3</v>
      </c>
      <c r="W151" s="5">
        <f t="shared" si="182"/>
        <v>1.4933099986779517E-2</v>
      </c>
      <c r="X151" s="5">
        <f t="shared" si="183"/>
        <v>1.6673169273586218E-2</v>
      </c>
      <c r="Y151" s="5">
        <f t="shared" si="184"/>
        <v>9.3079994733769982E-3</v>
      </c>
      <c r="Z151" s="5">
        <f t="shared" si="185"/>
        <v>3.1926451998718727E-2</v>
      </c>
      <c r="AA151" s="5">
        <f t="shared" si="186"/>
        <v>2.7670602523097217E-2</v>
      </c>
      <c r="AB151" s="5">
        <f t="shared" si="187"/>
        <v>1.1991032452055139E-2</v>
      </c>
      <c r="AC151" s="5">
        <f t="shared" si="188"/>
        <v>2.0951708514749723E-4</v>
      </c>
      <c r="AD151" s="5">
        <f t="shared" si="189"/>
        <v>3.2356231925522692E-3</v>
      </c>
      <c r="AE151" s="5">
        <f t="shared" si="190"/>
        <v>3.6126519773340055E-3</v>
      </c>
      <c r="AF151" s="5">
        <f t="shared" si="191"/>
        <v>2.0168068920040773E-3</v>
      </c>
      <c r="AG151" s="5">
        <f t="shared" si="192"/>
        <v>7.5060464632905797E-4</v>
      </c>
      <c r="AH151" s="5">
        <f t="shared" si="193"/>
        <v>8.9116650084531714E-3</v>
      </c>
      <c r="AI151" s="5">
        <f t="shared" si="194"/>
        <v>7.7237251504738988E-3</v>
      </c>
      <c r="AJ151" s="5">
        <f t="shared" si="195"/>
        <v>3.3470698317023995E-3</v>
      </c>
      <c r="AK151" s="5">
        <f t="shared" si="196"/>
        <v>9.6696660743682413E-4</v>
      </c>
      <c r="AL151" s="5">
        <f t="shared" si="197"/>
        <v>8.1099014952123063E-6</v>
      </c>
      <c r="AM151" s="5">
        <f t="shared" si="198"/>
        <v>5.6086184132970248E-4</v>
      </c>
      <c r="AN151" s="5">
        <f t="shared" si="199"/>
        <v>6.2621588470339437E-4</v>
      </c>
      <c r="AO151" s="5">
        <f t="shared" si="200"/>
        <v>3.4959263169441756E-4</v>
      </c>
      <c r="AP151" s="5">
        <f t="shared" si="201"/>
        <v>1.3010955818952173E-4</v>
      </c>
      <c r="AQ151" s="5">
        <f t="shared" si="202"/>
        <v>3.631762142030049E-5</v>
      </c>
      <c r="AR151" s="5">
        <f t="shared" si="203"/>
        <v>1.9900181385911807E-3</v>
      </c>
      <c r="AS151" s="5">
        <f t="shared" si="204"/>
        <v>1.7247453907161441E-3</v>
      </c>
      <c r="AT151" s="5">
        <f t="shared" si="205"/>
        <v>7.4741697201376634E-4</v>
      </c>
      <c r="AU151" s="5">
        <f t="shared" si="206"/>
        <v>2.1592834631754877E-4</v>
      </c>
      <c r="AV151" s="5">
        <f t="shared" si="207"/>
        <v>4.6786184107322333E-5</v>
      </c>
      <c r="AW151" s="5">
        <f t="shared" si="208"/>
        <v>2.1799635037899323E-7</v>
      </c>
      <c r="AX151" s="5">
        <f t="shared" si="209"/>
        <v>8.1016336560194819E-5</v>
      </c>
      <c r="AY151" s="5">
        <f t="shared" si="210"/>
        <v>9.0456709898804742E-5</v>
      </c>
      <c r="AZ151" s="5">
        <f t="shared" si="211"/>
        <v>5.0498558149670345E-5</v>
      </c>
      <c r="BA151" s="5">
        <f t="shared" si="212"/>
        <v>1.8794289393961499E-5</v>
      </c>
      <c r="BB151" s="5">
        <f t="shared" si="213"/>
        <v>5.2460702854683289E-6</v>
      </c>
      <c r="BC151" s="5">
        <f t="shared" si="214"/>
        <v>1.1714730091967691E-6</v>
      </c>
      <c r="BD151" s="5">
        <f t="shared" si="215"/>
        <v>3.7031727406022373E-4</v>
      </c>
      <c r="BE151" s="5">
        <f t="shared" si="216"/>
        <v>3.2095336175684471E-4</v>
      </c>
      <c r="BF151" s="5">
        <f t="shared" si="217"/>
        <v>1.3908487078335372E-4</v>
      </c>
      <c r="BG151" s="5">
        <f t="shared" si="218"/>
        <v>4.0181541589995324E-5</v>
      </c>
      <c r="BH151" s="5">
        <f t="shared" si="219"/>
        <v>8.7063187145464903E-6</v>
      </c>
      <c r="BI151" s="5">
        <f t="shared" si="220"/>
        <v>1.5091503722323224E-6</v>
      </c>
      <c r="BJ151" s="8">
        <f t="shared" si="221"/>
        <v>0.28116191846828092</v>
      </c>
      <c r="BK151" s="8">
        <f t="shared" si="222"/>
        <v>0.30679442112639399</v>
      </c>
      <c r="BL151" s="8">
        <f t="shared" si="223"/>
        <v>0.38001027727704817</v>
      </c>
      <c r="BM151" s="8">
        <f t="shared" si="224"/>
        <v>0.31858538457673313</v>
      </c>
      <c r="BN151" s="8">
        <f t="shared" si="225"/>
        <v>0.68121744558016017</v>
      </c>
    </row>
    <row r="152" spans="1:66" x14ac:dyDescent="0.25">
      <c r="A152" t="s">
        <v>134</v>
      </c>
      <c r="B152" t="s">
        <v>300</v>
      </c>
      <c r="C152" t="s">
        <v>324</v>
      </c>
      <c r="D152" s="7" t="s">
        <v>522</v>
      </c>
      <c r="E152">
        <f>VLOOKUP(A152,home!$A$2:$E$405,3,FALSE)</f>
        <v>1.5399</v>
      </c>
      <c r="F152">
        <f>VLOOKUP(B152,home!$B$2:$E$405,3,FALSE)</f>
        <v>0.62119999999999997</v>
      </c>
      <c r="G152">
        <f>VLOOKUP(C152,away!$B$2:$E$405,4,FALSE)</f>
        <v>0.70589999999999997</v>
      </c>
      <c r="H152">
        <f>VLOOKUP(A152,away!$A$2:$E$405,3,FALSE)</f>
        <v>1.25</v>
      </c>
      <c r="I152">
        <f>VLOOKUP(C152,away!$B$2:$E$405,3,FALSE)</f>
        <v>0.55649999999999999</v>
      </c>
      <c r="J152">
        <f>VLOOKUP(B152,home!$B$2:$E$405,4,FALSE)</f>
        <v>0.66090000000000004</v>
      </c>
      <c r="K152" s="3">
        <f t="shared" si="170"/>
        <v>0.67525397269199994</v>
      </c>
      <c r="L152" s="3">
        <f t="shared" si="171"/>
        <v>0.4597385625</v>
      </c>
      <c r="M152" s="5">
        <f t="shared" si="172"/>
        <v>0.3214245206977695</v>
      </c>
      <c r="N152" s="5">
        <f t="shared" si="173"/>
        <v>0.21704318452179078</v>
      </c>
      <c r="O152" s="5">
        <f t="shared" si="174"/>
        <v>0.14777124709784406</v>
      </c>
      <c r="P152" s="5">
        <f t="shared" si="175"/>
        <v>9.9783121652470358E-2</v>
      </c>
      <c r="Q152" s="5">
        <f t="shared" si="176"/>
        <v>7.3279636297031006E-2</v>
      </c>
      <c r="R152" s="5">
        <f t="shared" si="177"/>
        <v>3.3968070359797556E-2</v>
      </c>
      <c r="S152" s="5">
        <f t="shared" si="178"/>
        <v>7.7441753238809367E-3</v>
      </c>
      <c r="T152" s="5">
        <f t="shared" si="179"/>
        <v>3.3689474651719863E-2</v>
      </c>
      <c r="U152" s="5">
        <f t="shared" si="180"/>
        <v>2.2937074455134668E-2</v>
      </c>
      <c r="V152" s="5">
        <f t="shared" si="181"/>
        <v>2.6712267099921329E-4</v>
      </c>
      <c r="W152" s="5">
        <f t="shared" si="182"/>
        <v>1.6494121842331691E-2</v>
      </c>
      <c r="X152" s="5">
        <f t="shared" si="183"/>
        <v>7.5829838654934241E-3</v>
      </c>
      <c r="Y152" s="5">
        <f t="shared" si="184"/>
        <v>1.7430950508913194E-3</v>
      </c>
      <c r="Z152" s="5">
        <f t="shared" si="185"/>
        <v>5.2054772793707306E-3</v>
      </c>
      <c r="AA152" s="5">
        <f t="shared" si="186"/>
        <v>3.5150192126530292E-3</v>
      </c>
      <c r="AB152" s="5">
        <f t="shared" si="187"/>
        <v>1.1867653437163317E-3</v>
      </c>
      <c r="AC152" s="5">
        <f t="shared" si="188"/>
        <v>5.1828524778119601E-6</v>
      </c>
      <c r="AD152" s="5">
        <f t="shared" si="189"/>
        <v>2.7844303250250902E-3</v>
      </c>
      <c r="AE152" s="5">
        <f t="shared" si="190"/>
        <v>1.2801099950084428E-3</v>
      </c>
      <c r="AF152" s="5">
        <f t="shared" si="191"/>
        <v>2.9425796447353177E-4</v>
      </c>
      <c r="AG152" s="5">
        <f t="shared" si="192"/>
        <v>4.5093911197079205E-5</v>
      </c>
      <c r="AH152" s="5">
        <f t="shared" si="193"/>
        <v>5.9828966038607742E-4</v>
      </c>
      <c r="AI152" s="5">
        <f t="shared" si="194"/>
        <v>4.039974699962462E-4</v>
      </c>
      <c r="AJ152" s="5">
        <f t="shared" si="195"/>
        <v>1.3640044828624114E-4</v>
      </c>
      <c r="AK152" s="5">
        <f t="shared" si="196"/>
        <v>3.070164819408468E-5</v>
      </c>
      <c r="AL152" s="5">
        <f t="shared" si="197"/>
        <v>6.4358649200456883E-8</v>
      </c>
      <c r="AM152" s="5">
        <f t="shared" si="198"/>
        <v>3.7603952773145386E-4</v>
      </c>
      <c r="AN152" s="5">
        <f t="shared" si="199"/>
        <v>1.7287987192243751E-4</v>
      </c>
      <c r="AO152" s="5">
        <f t="shared" si="200"/>
        <v>3.9739771901402755E-5</v>
      </c>
      <c r="AP152" s="5">
        <f t="shared" si="201"/>
        <v>6.0899685360096006E-6</v>
      </c>
      <c r="AQ152" s="5">
        <f t="shared" si="202"/>
        <v>6.9994834510382061E-7</v>
      </c>
      <c r="AR152" s="5">
        <f t="shared" si="203"/>
        <v>5.5011365684901697E-5</v>
      </c>
      <c r="AS152" s="5">
        <f t="shared" si="204"/>
        <v>3.7146643221942228E-5</v>
      </c>
      <c r="AT152" s="5">
        <f t="shared" si="205"/>
        <v>1.254170920389442E-5</v>
      </c>
      <c r="AU152" s="5">
        <f t="shared" si="206"/>
        <v>2.8229463214258427E-6</v>
      </c>
      <c r="AV152" s="5">
        <f t="shared" si="207"/>
        <v>4.7655142955976682E-7</v>
      </c>
      <c r="AW152" s="5">
        <f t="shared" si="208"/>
        <v>5.5498660468445907E-10</v>
      </c>
      <c r="AX152" s="5">
        <f t="shared" si="209"/>
        <v>4.2320364164981266E-5</v>
      </c>
      <c r="AY152" s="5">
        <f t="shared" si="210"/>
        <v>1.9456303385685004E-5</v>
      </c>
      <c r="AZ152" s="5">
        <f t="shared" si="211"/>
        <v>4.472406475049352E-6</v>
      </c>
      <c r="BA152" s="5">
        <f t="shared" si="212"/>
        <v>6.8537924125162735E-7</v>
      </c>
      <c r="BB152" s="5">
        <f t="shared" si="213"/>
        <v>7.8773816785090945E-8</v>
      </c>
      <c r="BC152" s="5">
        <f t="shared" si="214"/>
        <v>7.2430722582832169E-9</v>
      </c>
      <c r="BD152" s="5">
        <f t="shared" si="215"/>
        <v>4.2151410301897554E-6</v>
      </c>
      <c r="BE152" s="5">
        <f t="shared" si="216"/>
        <v>2.8462907260926813E-6</v>
      </c>
      <c r="BF152" s="5">
        <f t="shared" si="217"/>
        <v>9.6098456011523999E-7</v>
      </c>
      <c r="BG152" s="5">
        <f t="shared" si="218"/>
        <v>2.1630288063782996E-7</v>
      </c>
      <c r="BH152" s="5">
        <f t="shared" si="219"/>
        <v>3.6514844863854535E-8</v>
      </c>
      <c r="BI152" s="5">
        <f t="shared" si="220"/>
        <v>4.93135881130997E-9</v>
      </c>
      <c r="BJ152" s="8">
        <f t="shared" si="221"/>
        <v>0.35489885798355458</v>
      </c>
      <c r="BK152" s="8">
        <f t="shared" si="222"/>
        <v>0.42924364385963271</v>
      </c>
      <c r="BL152" s="8">
        <f t="shared" si="223"/>
        <v>0.21066384507727073</v>
      </c>
      <c r="BM152" s="8">
        <f t="shared" si="224"/>
        <v>0.10672258782472646</v>
      </c>
      <c r="BN152" s="8">
        <f t="shared" si="225"/>
        <v>0.89326978062670337</v>
      </c>
    </row>
    <row r="153" spans="1:66" x14ac:dyDescent="0.25">
      <c r="A153" t="s">
        <v>134</v>
      </c>
      <c r="B153" t="s">
        <v>310</v>
      </c>
      <c r="C153" t="s">
        <v>123</v>
      </c>
      <c r="D153" s="7" t="s">
        <v>522</v>
      </c>
      <c r="E153">
        <f>VLOOKUP(A153,home!$A$2:$E$405,3,FALSE)</f>
        <v>1.5399</v>
      </c>
      <c r="F153">
        <f>VLOOKUP(B153,home!$B$2:$E$405,3,FALSE)</f>
        <v>0.93169999999999997</v>
      </c>
      <c r="G153">
        <f>VLOOKUP(C153,away!$B$2:$E$405,4,FALSE)</f>
        <v>0.73409999999999997</v>
      </c>
      <c r="H153">
        <f>VLOOKUP(A153,away!$A$2:$E$405,3,FALSE)</f>
        <v>1.25</v>
      </c>
      <c r="I153">
        <f>VLOOKUP(C153,away!$B$2:$E$405,3,FALSE)</f>
        <v>0.86960000000000004</v>
      </c>
      <c r="J153">
        <f>VLOOKUP(B153,home!$B$2:$E$405,4,FALSE)</f>
        <v>1.1826000000000001</v>
      </c>
      <c r="K153" s="3">
        <f t="shared" si="170"/>
        <v>1.053231497703</v>
      </c>
      <c r="L153" s="3">
        <f t="shared" si="171"/>
        <v>1.2854862</v>
      </c>
      <c r="M153" s="5">
        <f t="shared" si="172"/>
        <v>9.645123861185069E-2</v>
      </c>
      <c r="N153" s="5">
        <f t="shared" si="173"/>
        <v>0.10158548249846891</v>
      </c>
      <c r="O153" s="5">
        <f t="shared" si="174"/>
        <v>0.12398673620844124</v>
      </c>
      <c r="P153" s="5">
        <f t="shared" si="175"/>
        <v>0.13058673587212333</v>
      </c>
      <c r="Q153" s="5">
        <f t="shared" si="176"/>
        <v>5.3496514938372153E-2</v>
      </c>
      <c r="R153" s="5">
        <f t="shared" si="177"/>
        <v>7.9691619189495772E-2</v>
      </c>
      <c r="S153" s="5">
        <f t="shared" si="178"/>
        <v>4.4200820619737645E-2</v>
      </c>
      <c r="T153" s="5">
        <f t="shared" si="179"/>
        <v>6.8769031701371261E-2</v>
      </c>
      <c r="U153" s="5">
        <f t="shared" si="180"/>
        <v>8.3933723433329763E-2</v>
      </c>
      <c r="V153" s="5">
        <f t="shared" si="181"/>
        <v>6.6493482678955202E-3</v>
      </c>
      <c r="W153" s="5">
        <f t="shared" si="182"/>
        <v>1.8781404850144207E-2</v>
      </c>
      <c r="X153" s="5">
        <f t="shared" si="183"/>
        <v>2.4143236751473451E-2</v>
      </c>
      <c r="Y153" s="5">
        <f t="shared" si="184"/>
        <v>1.5517898833675976E-2</v>
      </c>
      <c r="Z153" s="5">
        <f t="shared" si="185"/>
        <v>3.4147492241250667E-2</v>
      </c>
      <c r="AA153" s="5">
        <f t="shared" si="186"/>
        <v>3.5965214396054004E-2</v>
      </c>
      <c r="AB153" s="5">
        <f t="shared" si="187"/>
        <v>1.8939848311782727E-2</v>
      </c>
      <c r="AC153" s="5">
        <f t="shared" si="188"/>
        <v>5.6266558786495047E-4</v>
      </c>
      <c r="AD153" s="5">
        <f t="shared" si="189"/>
        <v>4.9452917898209414E-3</v>
      </c>
      <c r="AE153" s="5">
        <f t="shared" si="190"/>
        <v>6.3571043507881222E-3</v>
      </c>
      <c r="AF153" s="5">
        <f t="shared" si="191"/>
        <v>4.0859849574490454E-3</v>
      </c>
      <c r="AG153" s="5">
        <f t="shared" si="192"/>
        <v>1.7508257587361116E-3</v>
      </c>
      <c r="AH153" s="5">
        <f t="shared" si="193"/>
        <v>1.0974032510183706E-2</v>
      </c>
      <c r="AI153" s="5">
        <f t="shared" si="194"/>
        <v>1.1558196696542195E-2</v>
      </c>
      <c r="AJ153" s="5">
        <f t="shared" si="195"/>
        <v>6.0867284087225016E-3</v>
      </c>
      <c r="AK153" s="5">
        <f t="shared" si="196"/>
        <v>2.1369113593433997E-3</v>
      </c>
      <c r="AL153" s="5">
        <f t="shared" si="197"/>
        <v>3.047204517613124E-5</v>
      </c>
      <c r="AM153" s="5">
        <f t="shared" si="198"/>
        <v>1.0417074156742923E-3</v>
      </c>
      <c r="AN153" s="5">
        <f t="shared" si="199"/>
        <v>1.3391005072869665E-3</v>
      </c>
      <c r="AO153" s="5">
        <f t="shared" si="200"/>
        <v>8.6069761126519753E-4</v>
      </c>
      <c r="AP153" s="5">
        <f t="shared" si="201"/>
        <v>3.6880496721812528E-4</v>
      </c>
      <c r="AQ153" s="5">
        <f t="shared" si="202"/>
        <v>1.1852342396258817E-4</v>
      </c>
      <c r="AR153" s="5">
        <f t="shared" si="203"/>
        <v>2.8213934700384987E-3</v>
      </c>
      <c r="AS153" s="5">
        <f t="shared" si="204"/>
        <v>2.9715804700581119E-3</v>
      </c>
      <c r="AT153" s="5">
        <f t="shared" si="205"/>
        <v>1.5648810745121449E-3</v>
      </c>
      <c r="AU153" s="5">
        <f t="shared" si="206"/>
        <v>5.4939401261183544E-4</v>
      </c>
      <c r="AV153" s="5">
        <f t="shared" si="207"/>
        <v>1.4465976968305606E-4</v>
      </c>
      <c r="AW153" s="5">
        <f t="shared" si="208"/>
        <v>1.1460151529441504E-6</v>
      </c>
      <c r="AX153" s="5">
        <f t="shared" si="209"/>
        <v>1.8285984359649266E-4</v>
      </c>
      <c r="AY153" s="5">
        <f t="shared" si="210"/>
        <v>2.3506380547744972E-4</v>
      </c>
      <c r="AZ153" s="5">
        <f t="shared" si="211"/>
        <v>1.5108563903037302E-4</v>
      </c>
      <c r="BA153" s="5">
        <f t="shared" si="212"/>
        <v>6.4739501330575297E-5</v>
      </c>
      <c r="BB153" s="5">
        <f t="shared" si="213"/>
        <v>2.0805433888834056E-5</v>
      </c>
      <c r="BC153" s="5">
        <f t="shared" si="214"/>
        <v>5.3490196298216955E-6</v>
      </c>
      <c r="BD153" s="5">
        <f t="shared" si="215"/>
        <v>6.0447706175076766E-4</v>
      </c>
      <c r="BE153" s="5">
        <f t="shared" si="216"/>
        <v>6.3665428107486971E-4</v>
      </c>
      <c r="BF153" s="5">
        <f t="shared" si="217"/>
        <v>3.3527217098775587E-4</v>
      </c>
      <c r="BG153" s="5">
        <f t="shared" si="218"/>
        <v>1.1770640359585682E-4</v>
      </c>
      <c r="BH153" s="5">
        <f t="shared" si="219"/>
        <v>3.099302293712451E-5</v>
      </c>
      <c r="BI153" s="5">
        <f t="shared" si="220"/>
        <v>6.5285655932822166E-6</v>
      </c>
      <c r="BJ153" s="8">
        <f t="shared" si="221"/>
        <v>0.30382151359866089</v>
      </c>
      <c r="BK153" s="8">
        <f t="shared" si="222"/>
        <v>0.27871634481012569</v>
      </c>
      <c r="BL153" s="8">
        <f t="shared" si="223"/>
        <v>0.38305655081673862</v>
      </c>
      <c r="BM153" s="8">
        <f t="shared" si="224"/>
        <v>0.4137096563576993</v>
      </c>
      <c r="BN153" s="8">
        <f t="shared" si="225"/>
        <v>0.58579832731875203</v>
      </c>
    </row>
    <row r="154" spans="1:66" x14ac:dyDescent="0.25">
      <c r="A154" t="s">
        <v>134</v>
      </c>
      <c r="B154" t="s">
        <v>472</v>
      </c>
      <c r="C154" t="s">
        <v>135</v>
      </c>
      <c r="D154" s="7" t="s">
        <v>522</v>
      </c>
      <c r="E154">
        <f>VLOOKUP(A154,home!$A$2:$E$405,3,FALSE)</f>
        <v>1.5399</v>
      </c>
      <c r="F154">
        <f>VLOOKUP(B154,home!$B$2:$E$405,3,FALSE)</f>
        <v>1.1294</v>
      </c>
      <c r="G154">
        <f>VLOOKUP(C154,away!$B$2:$E$405,4,FALSE)</f>
        <v>1.1294</v>
      </c>
      <c r="H154">
        <f>VLOOKUP(A154,away!$A$2:$E$405,3,FALSE)</f>
        <v>1.25</v>
      </c>
      <c r="I154">
        <f>VLOOKUP(C154,away!$B$2:$E$405,3,FALSE)</f>
        <v>0.69569999999999999</v>
      </c>
      <c r="J154">
        <f>VLOOKUP(B154,home!$B$2:$E$405,4,FALSE)</f>
        <v>1.4609000000000001</v>
      </c>
      <c r="K154" s="3">
        <f t="shared" si="170"/>
        <v>1.964210759964</v>
      </c>
      <c r="L154" s="3">
        <f t="shared" si="171"/>
        <v>1.2704351625000001</v>
      </c>
      <c r="M154" s="5">
        <f t="shared" si="172"/>
        <v>3.9374143972091213E-2</v>
      </c>
      <c r="N154" s="5">
        <f t="shared" si="173"/>
        <v>7.7339117254353204E-2</v>
      </c>
      <c r="O154" s="5">
        <f t="shared" si="174"/>
        <v>5.00222969954821E-2</v>
      </c>
      <c r="P154" s="5">
        <f t="shared" si="175"/>
        <v>9.8254333996640783E-2</v>
      </c>
      <c r="Q154" s="5">
        <f t="shared" si="176"/>
        <v>7.5955163138559031E-2</v>
      </c>
      <c r="R154" s="5">
        <f t="shared" si="177"/>
        <v>3.177504250603929E-2</v>
      </c>
      <c r="S154" s="5">
        <f t="shared" si="178"/>
        <v>6.1296025609891606E-2</v>
      </c>
      <c r="T154" s="5">
        <f t="shared" si="179"/>
        <v>9.6496110024649279E-2</v>
      </c>
      <c r="U154" s="5">
        <f t="shared" si="180"/>
        <v>6.2412880388675818E-2</v>
      </c>
      <c r="V154" s="5">
        <f t="shared" si="181"/>
        <v>1.6995361155476986E-2</v>
      </c>
      <c r="W154" s="5">
        <f t="shared" si="182"/>
        <v>4.9730649570526204E-2</v>
      </c>
      <c r="X154" s="5">
        <f t="shared" si="183"/>
        <v>6.3179565868362028E-2</v>
      </c>
      <c r="Y154" s="5">
        <f t="shared" si="184"/>
        <v>4.0132771015325988E-2</v>
      </c>
      <c r="Z154" s="5">
        <f t="shared" si="185"/>
        <v>1.3456043763201477E-2</v>
      </c>
      <c r="AA154" s="5">
        <f t="shared" si="186"/>
        <v>2.6430505946226809E-2</v>
      </c>
      <c r="AB154" s="5">
        <f t="shared" si="187"/>
        <v>2.59575420854356E-2</v>
      </c>
      <c r="AC154" s="5">
        <f t="shared" si="188"/>
        <v>2.6506415805309168E-3</v>
      </c>
      <c r="AD154" s="5">
        <f t="shared" si="189"/>
        <v>2.4420369246606656E-2</v>
      </c>
      <c r="AE154" s="5">
        <f t="shared" si="190"/>
        <v>3.1024495772122736E-2</v>
      </c>
      <c r="AF154" s="5">
        <f t="shared" si="191"/>
        <v>1.970730516386866E-2</v>
      </c>
      <c r="AG154" s="5">
        <f t="shared" si="192"/>
        <v>8.3456178127655229E-3</v>
      </c>
      <c r="AH154" s="5">
        <f t="shared" si="193"/>
        <v>4.2737577862274976E-3</v>
      </c>
      <c r="AI154" s="5">
        <f t="shared" si="194"/>
        <v>8.3945610291879733E-3</v>
      </c>
      <c r="AJ154" s="5">
        <f t="shared" si="195"/>
        <v>8.2443435493527468E-3</v>
      </c>
      <c r="AK154" s="5">
        <f t="shared" si="196"/>
        <v>5.3978761028261515E-3</v>
      </c>
      <c r="AL154" s="5">
        <f t="shared" si="197"/>
        <v>2.6457669616230254E-4</v>
      </c>
      <c r="AM154" s="5">
        <f t="shared" si="198"/>
        <v>9.5933504072957532E-3</v>
      </c>
      <c r="AN154" s="5">
        <f t="shared" si="199"/>
        <v>1.2187729683612224E-2</v>
      </c>
      <c r="AO154" s="5">
        <f t="shared" si="200"/>
        <v>7.7418601705529864E-3</v>
      </c>
      <c r="AP154" s="5">
        <f t="shared" si="201"/>
        <v>3.2785104612762538E-3</v>
      </c>
      <c r="AQ154" s="5">
        <f t="shared" si="202"/>
        <v>1.0412837426573623E-3</v>
      </c>
      <c r="AR154" s="5">
        <f t="shared" si="203"/>
        <v>1.0859064335263127E-3</v>
      </c>
      <c r="AS154" s="5">
        <f t="shared" si="204"/>
        <v>2.1329491010465152E-3</v>
      </c>
      <c r="AT154" s="5">
        <f t="shared" si="205"/>
        <v>2.0947807873655539E-3</v>
      </c>
      <c r="AU154" s="5">
        <f t="shared" si="206"/>
        <v>1.3715303207697599E-3</v>
      </c>
      <c r="AV154" s="5">
        <f t="shared" si="207"/>
        <v>6.7349365341820957E-4</v>
      </c>
      <c r="AW154" s="5">
        <f t="shared" si="208"/>
        <v>1.8339592411826787E-5</v>
      </c>
      <c r="AX154" s="5">
        <f t="shared" si="209"/>
        <v>3.140560349019223E-3</v>
      </c>
      <c r="AY154" s="5">
        <f t="shared" si="210"/>
        <v>3.989878297347294E-3</v>
      </c>
      <c r="AZ154" s="5">
        <f t="shared" si="211"/>
        <v>2.5344408415228169E-3</v>
      </c>
      <c r="BA154" s="5">
        <f t="shared" si="212"/>
        <v>1.0732809207822254E-3</v>
      </c>
      <c r="BB154" s="5">
        <f t="shared" si="213"/>
        <v>3.4088345525052927E-4</v>
      </c>
      <c r="BC154" s="5">
        <f t="shared" si="214"/>
        <v>8.661406557295342E-5</v>
      </c>
      <c r="BD154" s="5">
        <f t="shared" si="215"/>
        <v>2.2992895272279943E-4</v>
      </c>
      <c r="BE154" s="5">
        <f t="shared" si="216"/>
        <v>4.5162892296537642E-4</v>
      </c>
      <c r="BF154" s="5">
        <f t="shared" si="217"/>
        <v>4.4354719499977254E-4</v>
      </c>
      <c r="BG154" s="5">
        <f t="shared" si="218"/>
        <v>2.9040672432346785E-4</v>
      </c>
      <c r="BH154" s="5">
        <f t="shared" si="219"/>
        <v>1.4260500317051362E-4</v>
      </c>
      <c r="BI154" s="5">
        <f t="shared" si="220"/>
        <v>5.6021256330444654E-5</v>
      </c>
      <c r="BJ154" s="8">
        <f t="shared" si="221"/>
        <v>0.53133955726202886</v>
      </c>
      <c r="BK154" s="8">
        <f t="shared" si="222"/>
        <v>0.22282496130814111</v>
      </c>
      <c r="BL154" s="8">
        <f t="shared" si="223"/>
        <v>0.23188160474009276</v>
      </c>
      <c r="BM154" s="8">
        <f t="shared" si="224"/>
        <v>0.62281053050536306</v>
      </c>
      <c r="BN154" s="8">
        <f t="shared" si="225"/>
        <v>0.37272009786316562</v>
      </c>
    </row>
    <row r="155" spans="1:66" s="10" customFormat="1" x14ac:dyDescent="0.25">
      <c r="A155" t="s">
        <v>134</v>
      </c>
      <c r="B155" t="s">
        <v>445</v>
      </c>
      <c r="C155" t="s">
        <v>365</v>
      </c>
      <c r="D155" s="7" t="s">
        <v>522</v>
      </c>
      <c r="E155">
        <f>VLOOKUP(A155,home!$A$2:$E$405,3,FALSE)</f>
        <v>1.5399</v>
      </c>
      <c r="F155">
        <f>VLOOKUP(B155,home!$B$2:$E$405,3,FALSE)</f>
        <v>0.93169999999999997</v>
      </c>
      <c r="G155">
        <f>VLOOKUP(C155,away!$B$2:$E$405,4,FALSE)</f>
        <v>1.1294</v>
      </c>
      <c r="H155">
        <f>VLOOKUP(A155,away!$A$2:$E$405,3,FALSE)</f>
        <v>1.25</v>
      </c>
      <c r="I155">
        <f>VLOOKUP(C155,away!$B$2:$E$405,3,FALSE)</f>
        <v>0.76519999999999999</v>
      </c>
      <c r="J155">
        <f>VLOOKUP(B155,home!$B$2:$E$405,4,FALSE)</f>
        <v>0.76519999999999999</v>
      </c>
      <c r="K155" s="3">
        <f t="shared" si="170"/>
        <v>1.6203782230019999</v>
      </c>
      <c r="L155" s="3">
        <f t="shared" si="171"/>
        <v>0.73191380000000006</v>
      </c>
      <c r="M155" s="5">
        <f t="shared" si="172"/>
        <v>9.5150824215513435E-2</v>
      </c>
      <c r="N155" s="5">
        <f t="shared" si="173"/>
        <v>0.15418032345950933</v>
      </c>
      <c r="O155" s="5">
        <f t="shared" si="174"/>
        <v>6.9642201324708469E-2</v>
      </c>
      <c r="P155" s="5">
        <f t="shared" si="175"/>
        <v>0.11284670642847862</v>
      </c>
      <c r="Q155" s="5">
        <f t="shared" si="176"/>
        <v>0.12491521927459666</v>
      </c>
      <c r="R155" s="5">
        <f t="shared" si="177"/>
        <v>2.54860441059662E-2</v>
      </c>
      <c r="S155" s="5">
        <f t="shared" si="178"/>
        <v>3.3458404739911386E-2</v>
      </c>
      <c r="T155" s="5">
        <f t="shared" si="179"/>
        <v>9.1427172817103289E-2</v>
      </c>
      <c r="U155" s="5">
        <f t="shared" si="180"/>
        <v>4.1297030859776103E-2</v>
      </c>
      <c r="V155" s="5">
        <f t="shared" si="181"/>
        <v>4.4089893987655148E-3</v>
      </c>
      <c r="W155" s="5">
        <f t="shared" si="182"/>
        <v>6.7469967011358684E-2</v>
      </c>
      <c r="X155" s="5">
        <f t="shared" si="183"/>
        <v>4.9382199941158181E-2</v>
      </c>
      <c r="Y155" s="5">
        <f t="shared" si="184"/>
        <v>1.8071756805646429E-2</v>
      </c>
      <c r="Z155" s="5">
        <f t="shared" si="185"/>
        <v>6.2178624628551104E-3</v>
      </c>
      <c r="AA155" s="5">
        <f t="shared" si="186"/>
        <v>1.0075288928432001E-2</v>
      </c>
      <c r="AB155" s="5">
        <f t="shared" si="187"/>
        <v>8.1628893850421869E-3</v>
      </c>
      <c r="AC155" s="5">
        <f t="shared" si="188"/>
        <v>3.2681005158837053E-4</v>
      </c>
      <c r="AD155" s="5">
        <f t="shared" si="189"/>
        <v>2.7331716312967255E-2</v>
      </c>
      <c r="AE155" s="5">
        <f t="shared" si="190"/>
        <v>2.0004460347145855E-2</v>
      </c>
      <c r="AF155" s="5">
        <f t="shared" si="191"/>
        <v>7.3207702948144193E-3</v>
      </c>
      <c r="AG155" s="5">
        <f t="shared" si="192"/>
        <v>1.7860576018015814E-3</v>
      </c>
      <c r="AH155" s="5">
        <f t="shared" si="193"/>
        <v>1.1377348357664106E-3</v>
      </c>
      <c r="AI155" s="5">
        <f t="shared" si="194"/>
        <v>1.8435607514266485E-3</v>
      </c>
      <c r="AJ155" s="5">
        <f t="shared" si="195"/>
        <v>1.4936328471964724E-3</v>
      </c>
      <c r="AK155" s="5">
        <f t="shared" si="196"/>
        <v>8.067500462525457E-4</v>
      </c>
      <c r="AL155" s="5">
        <f t="shared" si="197"/>
        <v>1.5503570569578296E-5</v>
      </c>
      <c r="AM155" s="5">
        <f t="shared" si="198"/>
        <v>8.8575435821601264E-3</v>
      </c>
      <c r="AN155" s="5">
        <f t="shared" si="199"/>
        <v>6.4829583818844317E-3</v>
      </c>
      <c r="AO155" s="5">
        <f t="shared" si="200"/>
        <v>2.3724833522634423E-3</v>
      </c>
      <c r="AP155" s="5">
        <f t="shared" si="201"/>
        <v>5.7881776859729174E-4</v>
      </c>
      <c r="AQ155" s="5">
        <f t="shared" si="202"/>
        <v>1.0591117813039112E-4</v>
      </c>
      <c r="AR155" s="5">
        <f t="shared" si="203"/>
        <v>1.6654476540763397E-4</v>
      </c>
      <c r="AS155" s="5">
        <f t="shared" si="204"/>
        <v>2.6986551102150684E-4</v>
      </c>
      <c r="AT155" s="5">
        <f t="shared" si="205"/>
        <v>2.1864209859927798E-4</v>
      </c>
      <c r="AU155" s="5">
        <f t="shared" si="206"/>
        <v>1.1809429840057534E-4</v>
      </c>
      <c r="AV155" s="5">
        <f t="shared" si="207"/>
        <v>4.7839357347248079E-5</v>
      </c>
      <c r="AW155" s="5">
        <f t="shared" si="208"/>
        <v>5.1074669291349455E-7</v>
      </c>
      <c r="AX155" s="5">
        <f t="shared" si="209"/>
        <v>2.3920951216372327E-3</v>
      </c>
      <c r="AY155" s="5">
        <f t="shared" si="210"/>
        <v>1.7508074304389692E-3</v>
      </c>
      <c r="AZ155" s="5">
        <f t="shared" si="211"/>
        <v>6.4072005974041076E-4</v>
      </c>
      <c r="BA155" s="5">
        <f t="shared" si="212"/>
        <v>1.5631728455361041E-4</v>
      </c>
      <c r="BB155" s="5">
        <f t="shared" si="213"/>
        <v>2.8602694435828572E-5</v>
      </c>
      <c r="BC155" s="5">
        <f t="shared" si="214"/>
        <v>4.1869413549532309E-6</v>
      </c>
      <c r="BD155" s="5">
        <f t="shared" si="215"/>
        <v>2.0316068686601647E-5</v>
      </c>
      <c r="BE155" s="5">
        <f t="shared" si="216"/>
        <v>3.2919715276782148E-5</v>
      </c>
      <c r="BF155" s="5">
        <f t="shared" si="217"/>
        <v>2.6671194870962028E-5</v>
      </c>
      <c r="BG155" s="5">
        <f t="shared" si="218"/>
        <v>1.4405807783449832E-5</v>
      </c>
      <c r="BH155" s="5">
        <f t="shared" si="219"/>
        <v>5.8357143042637086E-6</v>
      </c>
      <c r="BI155" s="5">
        <f t="shared" si="220"/>
        <v>1.8912128748580354E-6</v>
      </c>
      <c r="BJ155" s="8">
        <f t="shared" si="221"/>
        <v>0.58526008766129822</v>
      </c>
      <c r="BK155" s="8">
        <f t="shared" si="222"/>
        <v>0.24795804583526593</v>
      </c>
      <c r="BL155" s="8">
        <f t="shared" si="223"/>
        <v>0.16086815882914021</v>
      </c>
      <c r="BM155" s="8">
        <f t="shared" si="224"/>
        <v>0.4163325392960408</v>
      </c>
      <c r="BN155" s="8">
        <f t="shared" si="225"/>
        <v>0.5822213188087727</v>
      </c>
    </row>
    <row r="156" spans="1:66" x14ac:dyDescent="0.25">
      <c r="A156" t="s">
        <v>134</v>
      </c>
      <c r="B156" t="s">
        <v>499</v>
      </c>
      <c r="C156" t="s">
        <v>352</v>
      </c>
      <c r="D156" s="7" t="s">
        <v>522</v>
      </c>
      <c r="E156">
        <f>VLOOKUP(A156,home!$A$2:$E$405,3,FALSE)</f>
        <v>1.5399</v>
      </c>
      <c r="F156" t="e">
        <f>VLOOKUP(B156,home!$B$2:$E$405,3,FALSE)</f>
        <v>#N/A</v>
      </c>
      <c r="G156">
        <f>VLOOKUP(C156,away!$B$2:$E$405,4,FALSE)</f>
        <v>1.1011</v>
      </c>
      <c r="H156">
        <f>VLOOKUP(A156,away!$A$2:$E$405,3,FALSE)</f>
        <v>1.25</v>
      </c>
      <c r="I156">
        <f>VLOOKUP(C156,away!$B$2:$E$405,3,FALSE)</f>
        <v>0.90429999999999999</v>
      </c>
      <c r="J156" t="e">
        <f>VLOOKUP(B156,home!$B$2:$E$405,4,FALSE)</f>
        <v>#N/A</v>
      </c>
      <c r="K156" s="3" t="e">
        <f t="shared" si="170"/>
        <v>#N/A</v>
      </c>
      <c r="L156" s="3" t="e">
        <f t="shared" si="171"/>
        <v>#N/A</v>
      </c>
      <c r="M156" s="5" t="e">
        <f t="shared" si="172"/>
        <v>#N/A</v>
      </c>
      <c r="N156" s="5" t="e">
        <f t="shared" si="173"/>
        <v>#N/A</v>
      </c>
      <c r="O156" s="5" t="e">
        <f t="shared" si="174"/>
        <v>#N/A</v>
      </c>
      <c r="P156" s="5" t="e">
        <f t="shared" si="175"/>
        <v>#N/A</v>
      </c>
      <c r="Q156" s="5" t="e">
        <f t="shared" si="176"/>
        <v>#N/A</v>
      </c>
      <c r="R156" s="5" t="e">
        <f t="shared" si="177"/>
        <v>#N/A</v>
      </c>
      <c r="S156" s="5" t="e">
        <f t="shared" si="178"/>
        <v>#N/A</v>
      </c>
      <c r="T156" s="5" t="e">
        <f t="shared" si="179"/>
        <v>#N/A</v>
      </c>
      <c r="U156" s="5" t="e">
        <f t="shared" si="180"/>
        <v>#N/A</v>
      </c>
      <c r="V156" s="5" t="e">
        <f t="shared" si="181"/>
        <v>#N/A</v>
      </c>
      <c r="W156" s="5" t="e">
        <f t="shared" si="182"/>
        <v>#N/A</v>
      </c>
      <c r="X156" s="5" t="e">
        <f t="shared" si="183"/>
        <v>#N/A</v>
      </c>
      <c r="Y156" s="5" t="e">
        <f t="shared" si="184"/>
        <v>#N/A</v>
      </c>
      <c r="Z156" s="5" t="e">
        <f t="shared" si="185"/>
        <v>#N/A</v>
      </c>
      <c r="AA156" s="5" t="e">
        <f t="shared" si="186"/>
        <v>#N/A</v>
      </c>
      <c r="AB156" s="5" t="e">
        <f t="shared" si="187"/>
        <v>#N/A</v>
      </c>
      <c r="AC156" s="5" t="e">
        <f t="shared" si="188"/>
        <v>#N/A</v>
      </c>
      <c r="AD156" s="5" t="e">
        <f t="shared" si="189"/>
        <v>#N/A</v>
      </c>
      <c r="AE156" s="5" t="e">
        <f t="shared" si="190"/>
        <v>#N/A</v>
      </c>
      <c r="AF156" s="5" t="e">
        <f t="shared" si="191"/>
        <v>#N/A</v>
      </c>
      <c r="AG156" s="5" t="e">
        <f t="shared" si="192"/>
        <v>#N/A</v>
      </c>
      <c r="AH156" s="5" t="e">
        <f t="shared" si="193"/>
        <v>#N/A</v>
      </c>
      <c r="AI156" s="5" t="e">
        <f t="shared" si="194"/>
        <v>#N/A</v>
      </c>
      <c r="AJ156" s="5" t="e">
        <f t="shared" si="195"/>
        <v>#N/A</v>
      </c>
      <c r="AK156" s="5" t="e">
        <f t="shared" si="196"/>
        <v>#N/A</v>
      </c>
      <c r="AL156" s="5" t="e">
        <f t="shared" si="197"/>
        <v>#N/A</v>
      </c>
      <c r="AM156" s="5" t="e">
        <f t="shared" si="198"/>
        <v>#N/A</v>
      </c>
      <c r="AN156" s="5" t="e">
        <f t="shared" si="199"/>
        <v>#N/A</v>
      </c>
      <c r="AO156" s="5" t="e">
        <f t="shared" si="200"/>
        <v>#N/A</v>
      </c>
      <c r="AP156" s="5" t="e">
        <f t="shared" si="201"/>
        <v>#N/A</v>
      </c>
      <c r="AQ156" s="5" t="e">
        <f t="shared" si="202"/>
        <v>#N/A</v>
      </c>
      <c r="AR156" s="5" t="e">
        <f t="shared" si="203"/>
        <v>#N/A</v>
      </c>
      <c r="AS156" s="5" t="e">
        <f t="shared" si="204"/>
        <v>#N/A</v>
      </c>
      <c r="AT156" s="5" t="e">
        <f t="shared" si="205"/>
        <v>#N/A</v>
      </c>
      <c r="AU156" s="5" t="e">
        <f t="shared" si="206"/>
        <v>#N/A</v>
      </c>
      <c r="AV156" s="5" t="e">
        <f t="shared" si="207"/>
        <v>#N/A</v>
      </c>
      <c r="AW156" s="5" t="e">
        <f t="shared" si="208"/>
        <v>#N/A</v>
      </c>
      <c r="AX156" s="5" t="e">
        <f t="shared" si="209"/>
        <v>#N/A</v>
      </c>
      <c r="AY156" s="5" t="e">
        <f t="shared" si="210"/>
        <v>#N/A</v>
      </c>
      <c r="AZ156" s="5" t="e">
        <f t="shared" si="211"/>
        <v>#N/A</v>
      </c>
      <c r="BA156" s="5" t="e">
        <f t="shared" si="212"/>
        <v>#N/A</v>
      </c>
      <c r="BB156" s="5" t="e">
        <f t="shared" si="213"/>
        <v>#N/A</v>
      </c>
      <c r="BC156" s="5" t="e">
        <f t="shared" si="214"/>
        <v>#N/A</v>
      </c>
      <c r="BD156" s="5" t="e">
        <f t="shared" si="215"/>
        <v>#N/A</v>
      </c>
      <c r="BE156" s="5" t="e">
        <f t="shared" si="216"/>
        <v>#N/A</v>
      </c>
      <c r="BF156" s="5" t="e">
        <f t="shared" si="217"/>
        <v>#N/A</v>
      </c>
      <c r="BG156" s="5" t="e">
        <f t="shared" si="218"/>
        <v>#N/A</v>
      </c>
      <c r="BH156" s="5" t="e">
        <f t="shared" si="219"/>
        <v>#N/A</v>
      </c>
      <c r="BI156" s="5" t="e">
        <f t="shared" si="220"/>
        <v>#N/A</v>
      </c>
      <c r="BJ156" s="8" t="e">
        <f t="shared" si="221"/>
        <v>#N/A</v>
      </c>
      <c r="BK156" s="8" t="e">
        <f t="shared" si="222"/>
        <v>#N/A</v>
      </c>
      <c r="BL156" s="8" t="e">
        <f t="shared" si="223"/>
        <v>#N/A</v>
      </c>
      <c r="BM156" s="8" t="e">
        <f t="shared" si="224"/>
        <v>#N/A</v>
      </c>
      <c r="BN156" s="8" t="e">
        <f t="shared" si="225"/>
        <v>#N/A</v>
      </c>
    </row>
    <row r="157" spans="1:66" x14ac:dyDescent="0.25">
      <c r="A157" t="s">
        <v>134</v>
      </c>
      <c r="B157" t="s">
        <v>498</v>
      </c>
      <c r="C157" t="s">
        <v>306</v>
      </c>
      <c r="D157" s="7" t="s">
        <v>522</v>
      </c>
      <c r="E157">
        <f>VLOOKUP(A157,home!$A$2:$E$405,3,FALSE)</f>
        <v>1.5399</v>
      </c>
      <c r="F157" t="e">
        <f>VLOOKUP(B157,home!$B$2:$E$405,3,FALSE)</f>
        <v>#N/A</v>
      </c>
      <c r="G157">
        <f>VLOOKUP(C157,away!$B$2:$E$405,4,FALSE)</f>
        <v>0.70589999999999997</v>
      </c>
      <c r="H157">
        <f>VLOOKUP(A157,away!$A$2:$E$405,3,FALSE)</f>
        <v>1.25</v>
      </c>
      <c r="I157">
        <f>VLOOKUP(C157,away!$B$2:$E$405,3,FALSE)</f>
        <v>1.1477999999999999</v>
      </c>
      <c r="J157" t="e">
        <f>VLOOKUP(B157,home!$B$2:$E$405,4,FALSE)</f>
        <v>#N/A</v>
      </c>
      <c r="K157" s="3" t="e">
        <f t="shared" si="170"/>
        <v>#N/A</v>
      </c>
      <c r="L157" s="3" t="e">
        <f t="shared" si="171"/>
        <v>#N/A</v>
      </c>
      <c r="M157" s="5" t="e">
        <f t="shared" si="172"/>
        <v>#N/A</v>
      </c>
      <c r="N157" s="5" t="e">
        <f t="shared" si="173"/>
        <v>#N/A</v>
      </c>
      <c r="O157" s="5" t="e">
        <f t="shared" si="174"/>
        <v>#N/A</v>
      </c>
      <c r="P157" s="5" t="e">
        <f t="shared" si="175"/>
        <v>#N/A</v>
      </c>
      <c r="Q157" s="5" t="e">
        <f t="shared" si="176"/>
        <v>#N/A</v>
      </c>
      <c r="R157" s="5" t="e">
        <f t="shared" si="177"/>
        <v>#N/A</v>
      </c>
      <c r="S157" s="5" t="e">
        <f t="shared" si="178"/>
        <v>#N/A</v>
      </c>
      <c r="T157" s="5" t="e">
        <f t="shared" si="179"/>
        <v>#N/A</v>
      </c>
      <c r="U157" s="5" t="e">
        <f t="shared" si="180"/>
        <v>#N/A</v>
      </c>
      <c r="V157" s="5" t="e">
        <f t="shared" si="181"/>
        <v>#N/A</v>
      </c>
      <c r="W157" s="5" t="e">
        <f t="shared" si="182"/>
        <v>#N/A</v>
      </c>
      <c r="X157" s="5" t="e">
        <f t="shared" si="183"/>
        <v>#N/A</v>
      </c>
      <c r="Y157" s="5" t="e">
        <f t="shared" si="184"/>
        <v>#N/A</v>
      </c>
      <c r="Z157" s="5" t="e">
        <f t="shared" si="185"/>
        <v>#N/A</v>
      </c>
      <c r="AA157" s="5" t="e">
        <f t="shared" si="186"/>
        <v>#N/A</v>
      </c>
      <c r="AB157" s="5" t="e">
        <f t="shared" si="187"/>
        <v>#N/A</v>
      </c>
      <c r="AC157" s="5" t="e">
        <f t="shared" si="188"/>
        <v>#N/A</v>
      </c>
      <c r="AD157" s="5" t="e">
        <f t="shared" si="189"/>
        <v>#N/A</v>
      </c>
      <c r="AE157" s="5" t="e">
        <f t="shared" si="190"/>
        <v>#N/A</v>
      </c>
      <c r="AF157" s="5" t="e">
        <f t="shared" si="191"/>
        <v>#N/A</v>
      </c>
      <c r="AG157" s="5" t="e">
        <f t="shared" si="192"/>
        <v>#N/A</v>
      </c>
      <c r="AH157" s="5" t="e">
        <f t="shared" si="193"/>
        <v>#N/A</v>
      </c>
      <c r="AI157" s="5" t="e">
        <f t="shared" si="194"/>
        <v>#N/A</v>
      </c>
      <c r="AJ157" s="5" t="e">
        <f t="shared" si="195"/>
        <v>#N/A</v>
      </c>
      <c r="AK157" s="5" t="e">
        <f t="shared" si="196"/>
        <v>#N/A</v>
      </c>
      <c r="AL157" s="5" t="e">
        <f t="shared" si="197"/>
        <v>#N/A</v>
      </c>
      <c r="AM157" s="5" t="e">
        <f t="shared" si="198"/>
        <v>#N/A</v>
      </c>
      <c r="AN157" s="5" t="e">
        <f t="shared" si="199"/>
        <v>#N/A</v>
      </c>
      <c r="AO157" s="5" t="e">
        <f t="shared" si="200"/>
        <v>#N/A</v>
      </c>
      <c r="AP157" s="5" t="e">
        <f t="shared" si="201"/>
        <v>#N/A</v>
      </c>
      <c r="AQ157" s="5" t="e">
        <f t="shared" si="202"/>
        <v>#N/A</v>
      </c>
      <c r="AR157" s="5" t="e">
        <f t="shared" si="203"/>
        <v>#N/A</v>
      </c>
      <c r="AS157" s="5" t="e">
        <f t="shared" si="204"/>
        <v>#N/A</v>
      </c>
      <c r="AT157" s="5" t="e">
        <f t="shared" si="205"/>
        <v>#N/A</v>
      </c>
      <c r="AU157" s="5" t="e">
        <f t="shared" si="206"/>
        <v>#N/A</v>
      </c>
      <c r="AV157" s="5" t="e">
        <f t="shared" si="207"/>
        <v>#N/A</v>
      </c>
      <c r="AW157" s="5" t="e">
        <f t="shared" si="208"/>
        <v>#N/A</v>
      </c>
      <c r="AX157" s="5" t="e">
        <f t="shared" si="209"/>
        <v>#N/A</v>
      </c>
      <c r="AY157" s="5" t="e">
        <f t="shared" si="210"/>
        <v>#N/A</v>
      </c>
      <c r="AZ157" s="5" t="e">
        <f t="shared" si="211"/>
        <v>#N/A</v>
      </c>
      <c r="BA157" s="5" t="e">
        <f t="shared" si="212"/>
        <v>#N/A</v>
      </c>
      <c r="BB157" s="5" t="e">
        <f t="shared" si="213"/>
        <v>#N/A</v>
      </c>
      <c r="BC157" s="5" t="e">
        <f t="shared" si="214"/>
        <v>#N/A</v>
      </c>
      <c r="BD157" s="5" t="e">
        <f t="shared" si="215"/>
        <v>#N/A</v>
      </c>
      <c r="BE157" s="5" t="e">
        <f t="shared" si="216"/>
        <v>#N/A</v>
      </c>
      <c r="BF157" s="5" t="e">
        <f t="shared" si="217"/>
        <v>#N/A</v>
      </c>
      <c r="BG157" s="5" t="e">
        <f t="shared" si="218"/>
        <v>#N/A</v>
      </c>
      <c r="BH157" s="5" t="e">
        <f t="shared" si="219"/>
        <v>#N/A</v>
      </c>
      <c r="BI157" s="5" t="e">
        <f t="shared" si="220"/>
        <v>#N/A</v>
      </c>
      <c r="BJ157" s="8" t="e">
        <f t="shared" si="221"/>
        <v>#N/A</v>
      </c>
      <c r="BK157" s="8" t="e">
        <f t="shared" si="222"/>
        <v>#N/A</v>
      </c>
      <c r="BL157" s="8" t="e">
        <f t="shared" si="223"/>
        <v>#N/A</v>
      </c>
      <c r="BM157" s="8" t="e">
        <f t="shared" si="224"/>
        <v>#N/A</v>
      </c>
      <c r="BN157" s="8" t="e">
        <f t="shared" si="225"/>
        <v>#N/A</v>
      </c>
    </row>
    <row r="158" spans="1:66" x14ac:dyDescent="0.25">
      <c r="A158" t="s">
        <v>134</v>
      </c>
      <c r="B158" t="s">
        <v>325</v>
      </c>
      <c r="C158" t="s">
        <v>471</v>
      </c>
      <c r="D158" s="7" t="s">
        <v>522</v>
      </c>
      <c r="E158">
        <f>VLOOKUP(A158,home!$A$2:$E$405,3,FALSE)</f>
        <v>1.5399</v>
      </c>
      <c r="F158">
        <f>VLOOKUP(B158,home!$B$2:$E$405,3,FALSE)</f>
        <v>0.9153</v>
      </c>
      <c r="G158">
        <f>VLOOKUP(C158,away!$B$2:$E$405,4,FALSE)</f>
        <v>0.93169999999999997</v>
      </c>
      <c r="H158">
        <f>VLOOKUP(A158,away!$A$2:$E$405,3,FALSE)</f>
        <v>1.25</v>
      </c>
      <c r="I158">
        <f>VLOOKUP(C158,away!$B$2:$E$405,3,FALSE)</f>
        <v>1.1477999999999999</v>
      </c>
      <c r="J158">
        <f>VLOOKUP(B158,home!$B$2:$E$405,4,FALSE)</f>
        <v>1.4743999999999999</v>
      </c>
      <c r="K158" s="3">
        <f t="shared" si="170"/>
        <v>1.3132036368989999</v>
      </c>
      <c r="L158" s="3">
        <f t="shared" si="171"/>
        <v>2.1153953999999997</v>
      </c>
      <c r="M158" s="5">
        <f t="shared" si="172"/>
        <v>3.2432345479617215E-2</v>
      </c>
      <c r="N158" s="5">
        <f t="shared" si="173"/>
        <v>4.2590274036998173E-2</v>
      </c>
      <c r="O158" s="5">
        <f t="shared" si="174"/>
        <v>6.8607234438793047E-2</v>
      </c>
      <c r="P158" s="5">
        <f t="shared" si="175"/>
        <v>9.0095269782605347E-2</v>
      </c>
      <c r="Q158" s="5">
        <f t="shared" si="176"/>
        <v>2.7964851380955526E-2</v>
      </c>
      <c r="R158" s="5">
        <f t="shared" si="177"/>
        <v>7.2565714069272202E-2</v>
      </c>
      <c r="S158" s="5">
        <f t="shared" si="178"/>
        <v>6.2569924539545255E-2</v>
      </c>
      <c r="T158" s="5">
        <f t="shared" si="179"/>
        <v>5.9156717972956963E-2</v>
      </c>
      <c r="U158" s="5">
        <f t="shared" si="180"/>
        <v>9.5293559629941196E-2</v>
      </c>
      <c r="V158" s="5">
        <f t="shared" si="181"/>
        <v>1.9312867201974292E-2</v>
      </c>
      <c r="W158" s="5">
        <f t="shared" si="182"/>
        <v>1.2241181512936941E-2</v>
      </c>
      <c r="X158" s="5">
        <f t="shared" si="183"/>
        <v>2.5894939063031842E-2</v>
      </c>
      <c r="Y158" s="5">
        <f t="shared" si="184"/>
        <v>2.738901748860894E-2</v>
      </c>
      <c r="Z158" s="5">
        <f t="shared" si="185"/>
        <v>5.1168392579951205E-2</v>
      </c>
      <c r="AA158" s="5">
        <f t="shared" si="186"/>
        <v>6.719451923026773E-2</v>
      </c>
      <c r="AB158" s="5">
        <f t="shared" si="187"/>
        <v>4.4120043516433692E-2</v>
      </c>
      <c r="AC158" s="5">
        <f t="shared" si="188"/>
        <v>3.3531300987987493E-3</v>
      </c>
      <c r="AD158" s="5">
        <f t="shared" si="189"/>
        <v>4.0187910206823992E-3</v>
      </c>
      <c r="AE158" s="5">
        <f t="shared" si="190"/>
        <v>8.501332038712851E-3</v>
      </c>
      <c r="AF158" s="5">
        <f t="shared" si="191"/>
        <v>8.9918393442828953E-3</v>
      </c>
      <c r="AG158" s="5">
        <f t="shared" si="192"/>
        <v>6.3404318621450139E-3</v>
      </c>
      <c r="AH158" s="5">
        <f t="shared" si="193"/>
        <v>2.7060345572255728E-2</v>
      </c>
      <c r="AI158" s="5">
        <f t="shared" si="194"/>
        <v>3.5535744221229973E-2</v>
      </c>
      <c r="AJ158" s="5">
        <f t="shared" si="195"/>
        <v>2.3332834275615912E-2</v>
      </c>
      <c r="AK158" s="5">
        <f t="shared" si="196"/>
        <v>1.0213587609966822E-2</v>
      </c>
      <c r="AL158" s="5">
        <f t="shared" si="197"/>
        <v>3.7259243067364192E-4</v>
      </c>
      <c r="AM158" s="5">
        <f t="shared" si="198"/>
        <v>1.0554981968594328E-3</v>
      </c>
      <c r="AN158" s="5">
        <f t="shared" si="199"/>
        <v>2.2327960303447384E-3</v>
      </c>
      <c r="AO158" s="5">
        <f t="shared" si="200"/>
        <v>2.3616232258647607E-3</v>
      </c>
      <c r="AP158" s="5">
        <f t="shared" si="201"/>
        <v>1.6652556361758243E-3</v>
      </c>
      <c r="AQ158" s="5">
        <f t="shared" si="202"/>
        <v>8.8066852814760305E-4</v>
      </c>
      <c r="AR158" s="5">
        <f t="shared" si="203"/>
        <v>1.1448666109192025E-2</v>
      </c>
      <c r="AS158" s="5">
        <f t="shared" si="204"/>
        <v>1.5034429972233291E-2</v>
      </c>
      <c r="AT158" s="5">
        <f t="shared" si="205"/>
        <v>9.8716340591200446E-3</v>
      </c>
      <c r="AU158" s="5">
        <f t="shared" si="206"/>
        <v>4.321155249524161E-3</v>
      </c>
      <c r="AV158" s="5">
        <f t="shared" si="207"/>
        <v>1.4186391973200836E-3</v>
      </c>
      <c r="AW158" s="5">
        <f t="shared" si="208"/>
        <v>2.8751145965954323E-5</v>
      </c>
      <c r="AX158" s="5">
        <f t="shared" si="209"/>
        <v>2.3101401180935729E-4</v>
      </c>
      <c r="AY158" s="5">
        <f t="shared" si="210"/>
        <v>4.8868597791706003E-4</v>
      </c>
      <c r="AZ158" s="5">
        <f t="shared" si="211"/>
        <v>5.168820348651253E-4</v>
      </c>
      <c r="BA158" s="5">
        <f t="shared" si="212"/>
        <v>3.6446995963210834E-4</v>
      </c>
      <c r="BB158" s="5">
        <f t="shared" si="213"/>
        <v>1.9274951901098692E-4</v>
      </c>
      <c r="BC158" s="5">
        <f t="shared" si="214"/>
        <v>8.1548289173610837E-5</v>
      </c>
      <c r="BD158" s="5">
        <f t="shared" si="215"/>
        <v>4.036409270586779E-3</v>
      </c>
      <c r="BE158" s="5">
        <f t="shared" si="216"/>
        <v>5.3006273341473977E-3</v>
      </c>
      <c r="BF158" s="5">
        <f t="shared" si="217"/>
        <v>3.4804015465243073E-3</v>
      </c>
      <c r="BG158" s="5">
        <f t="shared" si="218"/>
        <v>1.5234919895882083E-3</v>
      </c>
      <c r="BH158" s="5">
        <f t="shared" si="219"/>
        <v>5.0016380537843221E-4</v>
      </c>
      <c r="BI158" s="5">
        <f t="shared" si="220"/>
        <v>1.3136338565364E-4</v>
      </c>
      <c r="BJ158" s="8">
        <f t="shared" si="221"/>
        <v>0.23316056713111211</v>
      </c>
      <c r="BK158" s="8">
        <f t="shared" si="222"/>
        <v>0.20862481551113154</v>
      </c>
      <c r="BL158" s="8">
        <f t="shared" si="223"/>
        <v>0.50099056448304469</v>
      </c>
      <c r="BM158" s="8">
        <f t="shared" si="224"/>
        <v>0.65922871568504693</v>
      </c>
      <c r="BN158" s="8">
        <f t="shared" si="225"/>
        <v>0.3342556891882415</v>
      </c>
    </row>
    <row r="159" spans="1:66" x14ac:dyDescent="0.25">
      <c r="A159" t="s">
        <v>134</v>
      </c>
      <c r="B159" t="s">
        <v>133</v>
      </c>
      <c r="C159" t="s">
        <v>290</v>
      </c>
      <c r="D159" s="7" t="s">
        <v>522</v>
      </c>
      <c r="E159">
        <f>VLOOKUP(A159,home!$A$2:$E$405,3,FALSE)</f>
        <v>1.5399</v>
      </c>
      <c r="F159">
        <f>VLOOKUP(B159,home!$B$2:$E$405,3,FALSE)</f>
        <v>1.0447</v>
      </c>
      <c r="G159">
        <f>VLOOKUP(C159,away!$B$2:$E$405,4,FALSE)</f>
        <v>1.1294</v>
      </c>
      <c r="H159">
        <f>VLOOKUP(A159,away!$A$2:$E$405,3,FALSE)</f>
        <v>1.25</v>
      </c>
      <c r="I159">
        <f>VLOOKUP(C159,away!$B$2:$E$405,3,FALSE)</f>
        <v>1.1477999999999999</v>
      </c>
      <c r="J159">
        <f>VLOOKUP(B159,home!$B$2:$E$405,4,FALSE)</f>
        <v>1.0435000000000001</v>
      </c>
      <c r="K159" s="3">
        <f t="shared" si="170"/>
        <v>1.8169036487820001</v>
      </c>
      <c r="L159" s="3">
        <f t="shared" si="171"/>
        <v>1.4971616250000002</v>
      </c>
      <c r="M159" s="5">
        <f t="shared" si="172"/>
        <v>3.6368026842865185E-2</v>
      </c>
      <c r="N159" s="5">
        <f t="shared" si="173"/>
        <v>6.6077200669803479E-2</v>
      </c>
      <c r="O159" s="5">
        <f t="shared" si="174"/>
        <v>5.4448814166107661E-2</v>
      </c>
      <c r="P159" s="5">
        <f t="shared" si="175"/>
        <v>9.8928249130254067E-2</v>
      </c>
      <c r="Q159" s="5">
        <f t="shared" si="176"/>
        <v>6.0027953499133195E-2</v>
      </c>
      <c r="R159" s="5">
        <f t="shared" si="177"/>
        <v>4.0759337548126398E-2</v>
      </c>
      <c r="S159" s="5">
        <f t="shared" si="178"/>
        <v>6.7276116726536342E-2</v>
      </c>
      <c r="T159" s="5">
        <f t="shared" si="179"/>
        <v>8.9871548406186691E-2</v>
      </c>
      <c r="U159" s="5">
        <f t="shared" si="180"/>
        <v>7.4055789113128032E-2</v>
      </c>
      <c r="V159" s="5">
        <f t="shared" si="181"/>
        <v>2.0333820708305132E-2</v>
      </c>
      <c r="W159" s="5">
        <f t="shared" si="182"/>
        <v>3.6355002580497106E-2</v>
      </c>
      <c r="X159" s="5">
        <f t="shared" si="183"/>
        <v>5.442931474029624E-2</v>
      </c>
      <c r="Y159" s="5">
        <f t="shared" si="184"/>
        <v>4.0744740652109201E-2</v>
      </c>
      <c r="Z159" s="5">
        <f t="shared" si="185"/>
        <v>2.0341105345825485E-2</v>
      </c>
      <c r="AA159" s="5">
        <f t="shared" si="186"/>
        <v>3.6957828523089369E-2</v>
      </c>
      <c r="AB159" s="5">
        <f t="shared" si="187"/>
        <v>3.3574406747330289E-2</v>
      </c>
      <c r="AC159" s="5">
        <f t="shared" si="188"/>
        <v>3.4570016842894961E-3</v>
      </c>
      <c r="AD159" s="5">
        <f t="shared" si="189"/>
        <v>1.6513384209996061E-2</v>
      </c>
      <c r="AE159" s="5">
        <f t="shared" si="190"/>
        <v>2.4723205138087043E-2</v>
      </c>
      <c r="AF159" s="5">
        <f t="shared" si="191"/>
        <v>1.8507316989873381E-2</v>
      </c>
      <c r="AG159" s="5">
        <f t="shared" si="192"/>
        <v>9.2361482596496503E-3</v>
      </c>
      <c r="AH159" s="5">
        <f t="shared" si="193"/>
        <v>7.613480583463064E-3</v>
      </c>
      <c r="AI159" s="5">
        <f t="shared" si="194"/>
        <v>1.3832960652024951E-2</v>
      </c>
      <c r="AJ159" s="5">
        <f t="shared" si="195"/>
        <v>1.2566578341060989E-2</v>
      </c>
      <c r="AK159" s="5">
        <f t="shared" si="196"/>
        <v>7.6107540135261862E-3</v>
      </c>
      <c r="AL159" s="5">
        <f t="shared" si="197"/>
        <v>3.7614922068194949E-4</v>
      </c>
      <c r="AM159" s="5">
        <f t="shared" si="198"/>
        <v>6.0006456049761792E-3</v>
      </c>
      <c r="AN159" s="5">
        <f t="shared" si="199"/>
        <v>8.9839363249952439E-3</v>
      </c>
      <c r="AO159" s="5">
        <f t="shared" si="200"/>
        <v>6.7252023536132077E-3</v>
      </c>
      <c r="AP159" s="5">
        <f t="shared" si="201"/>
        <v>3.3562382947297923E-3</v>
      </c>
      <c r="AQ159" s="5">
        <f t="shared" si="202"/>
        <v>1.2562077948062205E-3</v>
      </c>
      <c r="AR159" s="5">
        <f t="shared" si="203"/>
        <v>2.2797221924487012E-3</v>
      </c>
      <c r="AS159" s="5">
        <f t="shared" si="204"/>
        <v>4.1420355696693461E-3</v>
      </c>
      <c r="AT159" s="5">
        <f t="shared" si="205"/>
        <v>3.762839769958534E-3</v>
      </c>
      <c r="AU159" s="5">
        <f t="shared" si="206"/>
        <v>2.2789057692732271E-3</v>
      </c>
      <c r="AV159" s="5">
        <f t="shared" si="207"/>
        <v>1.0351380518557195E-3</v>
      </c>
      <c r="AW159" s="5">
        <f t="shared" si="208"/>
        <v>2.8422236542000715E-5</v>
      </c>
      <c r="AX159" s="5">
        <f t="shared" si="209"/>
        <v>1.8170991491214827E-3</v>
      </c>
      <c r="AY159" s="5">
        <f t="shared" si="210"/>
        <v>2.7204911148848367E-3</v>
      </c>
      <c r="AZ159" s="5">
        <f t="shared" si="211"/>
        <v>2.0365074491795225E-3</v>
      </c>
      <c r="BA159" s="5">
        <f t="shared" si="212"/>
        <v>1.0163269339794067E-3</v>
      </c>
      <c r="BB159" s="5">
        <f t="shared" si="213"/>
        <v>3.8040142100196885E-4</v>
      </c>
      <c r="BC159" s="5">
        <f t="shared" si="214"/>
        <v>1.1390448192392335E-4</v>
      </c>
      <c r="BD159" s="5">
        <f t="shared" si="215"/>
        <v>5.688520970325104E-4</v>
      </c>
      <c r="BE159" s="5">
        <f t="shared" si="216"/>
        <v>1.0335494507156605E-3</v>
      </c>
      <c r="BF159" s="5">
        <f t="shared" si="217"/>
        <v>9.3892988410095805E-4</v>
      </c>
      <c r="BG159" s="5">
        <f t="shared" si="218"/>
        <v>5.6864837745783023E-4</v>
      </c>
      <c r="BH159" s="5">
        <f t="shared" si="219"/>
        <v>2.5829482796927404E-4</v>
      </c>
      <c r="BI159" s="5">
        <f t="shared" si="220"/>
        <v>9.3859363079778561E-5</v>
      </c>
      <c r="BJ159" s="8">
        <f t="shared" si="221"/>
        <v>0.45089277606884393</v>
      </c>
      <c r="BK159" s="8">
        <f t="shared" si="222"/>
        <v>0.22945985542781702</v>
      </c>
      <c r="BL159" s="8">
        <f t="shared" si="223"/>
        <v>0.29838072504141855</v>
      </c>
      <c r="BM159" s="8">
        <f t="shared" si="224"/>
        <v>0.63977281114927198</v>
      </c>
      <c r="BN159" s="8">
        <f t="shared" si="225"/>
        <v>0.35660958185628999</v>
      </c>
    </row>
    <row r="160" spans="1:66" x14ac:dyDescent="0.25">
      <c r="A160" t="s">
        <v>134</v>
      </c>
      <c r="B160" t="s">
        <v>496</v>
      </c>
      <c r="C160" t="s">
        <v>108</v>
      </c>
      <c r="D160" s="7" t="s">
        <v>522</v>
      </c>
      <c r="E160">
        <f>VLOOKUP(A160,home!$A$2:$E$405,3,FALSE)</f>
        <v>1.5399</v>
      </c>
      <c r="F160" t="e">
        <f>VLOOKUP(B160,home!$B$2:$E$405,3,FALSE)</f>
        <v>#N/A</v>
      </c>
      <c r="G160">
        <f>VLOOKUP(C160,away!$B$2:$E$405,4,FALSE)</f>
        <v>1.0848</v>
      </c>
      <c r="H160">
        <f>VLOOKUP(A160,away!$A$2:$E$405,3,FALSE)</f>
        <v>1.25</v>
      </c>
      <c r="I160">
        <f>VLOOKUP(C160,away!$B$2:$E$405,3,FALSE)</f>
        <v>0.69620000000000004</v>
      </c>
      <c r="J160" t="e">
        <f>VLOOKUP(B160,home!$B$2:$E$405,4,FALSE)</f>
        <v>#N/A</v>
      </c>
      <c r="K160" s="3" t="e">
        <f t="shared" si="170"/>
        <v>#N/A</v>
      </c>
      <c r="L160" s="3" t="e">
        <f t="shared" si="171"/>
        <v>#N/A</v>
      </c>
      <c r="M160" s="5" t="e">
        <f t="shared" si="172"/>
        <v>#N/A</v>
      </c>
      <c r="N160" s="5" t="e">
        <f t="shared" si="173"/>
        <v>#N/A</v>
      </c>
      <c r="O160" s="5" t="e">
        <f t="shared" si="174"/>
        <v>#N/A</v>
      </c>
      <c r="P160" s="5" t="e">
        <f t="shared" si="175"/>
        <v>#N/A</v>
      </c>
      <c r="Q160" s="5" t="e">
        <f t="shared" si="176"/>
        <v>#N/A</v>
      </c>
      <c r="R160" s="5" t="e">
        <f t="shared" si="177"/>
        <v>#N/A</v>
      </c>
      <c r="S160" s="5" t="e">
        <f t="shared" si="178"/>
        <v>#N/A</v>
      </c>
      <c r="T160" s="5" t="e">
        <f t="shared" si="179"/>
        <v>#N/A</v>
      </c>
      <c r="U160" s="5" t="e">
        <f t="shared" si="180"/>
        <v>#N/A</v>
      </c>
      <c r="V160" s="5" t="e">
        <f t="shared" si="181"/>
        <v>#N/A</v>
      </c>
      <c r="W160" s="5" t="e">
        <f t="shared" si="182"/>
        <v>#N/A</v>
      </c>
      <c r="X160" s="5" t="e">
        <f t="shared" si="183"/>
        <v>#N/A</v>
      </c>
      <c r="Y160" s="5" t="e">
        <f t="shared" si="184"/>
        <v>#N/A</v>
      </c>
      <c r="Z160" s="5" t="e">
        <f t="shared" si="185"/>
        <v>#N/A</v>
      </c>
      <c r="AA160" s="5" t="e">
        <f t="shared" si="186"/>
        <v>#N/A</v>
      </c>
      <c r="AB160" s="5" t="e">
        <f t="shared" si="187"/>
        <v>#N/A</v>
      </c>
      <c r="AC160" s="5" t="e">
        <f t="shared" si="188"/>
        <v>#N/A</v>
      </c>
      <c r="AD160" s="5" t="e">
        <f t="shared" si="189"/>
        <v>#N/A</v>
      </c>
      <c r="AE160" s="5" t="e">
        <f t="shared" si="190"/>
        <v>#N/A</v>
      </c>
      <c r="AF160" s="5" t="e">
        <f t="shared" si="191"/>
        <v>#N/A</v>
      </c>
      <c r="AG160" s="5" t="e">
        <f t="shared" si="192"/>
        <v>#N/A</v>
      </c>
      <c r="AH160" s="5" t="e">
        <f t="shared" si="193"/>
        <v>#N/A</v>
      </c>
      <c r="AI160" s="5" t="e">
        <f t="shared" si="194"/>
        <v>#N/A</v>
      </c>
      <c r="AJ160" s="5" t="e">
        <f t="shared" si="195"/>
        <v>#N/A</v>
      </c>
      <c r="AK160" s="5" t="e">
        <f t="shared" si="196"/>
        <v>#N/A</v>
      </c>
      <c r="AL160" s="5" t="e">
        <f t="shared" si="197"/>
        <v>#N/A</v>
      </c>
      <c r="AM160" s="5" t="e">
        <f t="shared" si="198"/>
        <v>#N/A</v>
      </c>
      <c r="AN160" s="5" t="e">
        <f t="shared" si="199"/>
        <v>#N/A</v>
      </c>
      <c r="AO160" s="5" t="e">
        <f t="shared" si="200"/>
        <v>#N/A</v>
      </c>
      <c r="AP160" s="5" t="e">
        <f t="shared" si="201"/>
        <v>#N/A</v>
      </c>
      <c r="AQ160" s="5" t="e">
        <f t="shared" si="202"/>
        <v>#N/A</v>
      </c>
      <c r="AR160" s="5" t="e">
        <f t="shared" si="203"/>
        <v>#N/A</v>
      </c>
      <c r="AS160" s="5" t="e">
        <f t="shared" si="204"/>
        <v>#N/A</v>
      </c>
      <c r="AT160" s="5" t="e">
        <f t="shared" si="205"/>
        <v>#N/A</v>
      </c>
      <c r="AU160" s="5" t="e">
        <f t="shared" si="206"/>
        <v>#N/A</v>
      </c>
      <c r="AV160" s="5" t="e">
        <f t="shared" si="207"/>
        <v>#N/A</v>
      </c>
      <c r="AW160" s="5" t="e">
        <f t="shared" si="208"/>
        <v>#N/A</v>
      </c>
      <c r="AX160" s="5" t="e">
        <f t="shared" si="209"/>
        <v>#N/A</v>
      </c>
      <c r="AY160" s="5" t="e">
        <f t="shared" si="210"/>
        <v>#N/A</v>
      </c>
      <c r="AZ160" s="5" t="e">
        <f t="shared" si="211"/>
        <v>#N/A</v>
      </c>
      <c r="BA160" s="5" t="e">
        <f t="shared" si="212"/>
        <v>#N/A</v>
      </c>
      <c r="BB160" s="5" t="e">
        <f t="shared" si="213"/>
        <v>#N/A</v>
      </c>
      <c r="BC160" s="5" t="e">
        <f t="shared" si="214"/>
        <v>#N/A</v>
      </c>
      <c r="BD160" s="5" t="e">
        <f t="shared" si="215"/>
        <v>#N/A</v>
      </c>
      <c r="BE160" s="5" t="e">
        <f t="shared" si="216"/>
        <v>#N/A</v>
      </c>
      <c r="BF160" s="5" t="e">
        <f t="shared" si="217"/>
        <v>#N/A</v>
      </c>
      <c r="BG160" s="5" t="e">
        <f t="shared" si="218"/>
        <v>#N/A</v>
      </c>
      <c r="BH160" s="5" t="e">
        <f t="shared" si="219"/>
        <v>#N/A</v>
      </c>
      <c r="BI160" s="5" t="e">
        <f t="shared" si="220"/>
        <v>#N/A</v>
      </c>
      <c r="BJ160" s="8" t="e">
        <f t="shared" si="221"/>
        <v>#N/A</v>
      </c>
      <c r="BK160" s="8" t="e">
        <f t="shared" si="222"/>
        <v>#N/A</v>
      </c>
      <c r="BL160" s="8" t="e">
        <f t="shared" si="223"/>
        <v>#N/A</v>
      </c>
      <c r="BM160" s="8" t="e">
        <f t="shared" si="224"/>
        <v>#N/A</v>
      </c>
      <c r="BN160" s="8" t="e">
        <f t="shared" si="225"/>
        <v>#N/A</v>
      </c>
    </row>
    <row r="161" spans="1:66" x14ac:dyDescent="0.25">
      <c r="A161" t="s">
        <v>134</v>
      </c>
      <c r="B161" t="s">
        <v>366</v>
      </c>
      <c r="C161" t="s">
        <v>292</v>
      </c>
      <c r="D161" s="7" t="s">
        <v>522</v>
      </c>
      <c r="E161">
        <f>VLOOKUP(A161,home!$A$2:$E$405,3,FALSE)</f>
        <v>1.5399</v>
      </c>
      <c r="F161">
        <f>VLOOKUP(B161,home!$B$2:$E$405,3,FALSE)</f>
        <v>1.0729</v>
      </c>
      <c r="G161">
        <f>VLOOKUP(C161,away!$B$2:$E$405,4,FALSE)</f>
        <v>1.44</v>
      </c>
      <c r="H161">
        <f>VLOOKUP(A161,away!$A$2:$E$405,3,FALSE)</f>
        <v>1.25</v>
      </c>
      <c r="I161">
        <f>VLOOKUP(C161,away!$B$2:$E$405,3,FALSE)</f>
        <v>1.1477999999999999</v>
      </c>
      <c r="J161">
        <f>VLOOKUP(B161,home!$B$2:$E$405,4,FALSE)</f>
        <v>0.83479999999999999</v>
      </c>
      <c r="K161" s="3">
        <f t="shared" si="170"/>
        <v>2.3791085423999996</v>
      </c>
      <c r="L161" s="3">
        <f t="shared" si="171"/>
        <v>1.1977293</v>
      </c>
      <c r="M161" s="5">
        <f t="shared" si="172"/>
        <v>2.7963985121265557E-2</v>
      </c>
      <c r="N161" s="5">
        <f t="shared" si="173"/>
        <v>6.6529355881549374E-2</v>
      </c>
      <c r="O161" s="5">
        <f t="shared" si="174"/>
        <v>3.3493284324503811E-2</v>
      </c>
      <c r="P161" s="5">
        <f t="shared" si="175"/>
        <v>7.9684158849459008E-2</v>
      </c>
      <c r="Q161" s="5">
        <f t="shared" si="176"/>
        <v>7.9140279449081891E-2</v>
      </c>
      <c r="R161" s="5">
        <f t="shared" si="177"/>
        <v>2.0057943994344466E-2</v>
      </c>
      <c r="S161" s="5">
        <f t="shared" si="178"/>
        <v>5.676556063103122E-2</v>
      </c>
      <c r="T161" s="5">
        <f t="shared" si="179"/>
        <v>9.4788631506353249E-2</v>
      </c>
      <c r="U161" s="5">
        <f t="shared" si="180"/>
        <v>4.7720025899925689E-2</v>
      </c>
      <c r="V161" s="5">
        <f t="shared" si="181"/>
        <v>1.7972783885679196E-2</v>
      </c>
      <c r="W161" s="5">
        <f t="shared" si="182"/>
        <v>6.2761104961744613E-2</v>
      </c>
      <c r="X161" s="5">
        <f t="shared" si="183"/>
        <v>7.5170814313056902E-2</v>
      </c>
      <c r="Y161" s="5">
        <f t="shared" si="184"/>
        <v>4.5017143403803826E-2</v>
      </c>
      <c r="Z161" s="5">
        <f t="shared" si="185"/>
        <v>8.0079957399284696E-3</v>
      </c>
      <c r="AA161" s="5">
        <f t="shared" si="186"/>
        <v>1.9051891072366628E-2</v>
      </c>
      <c r="AB161" s="5">
        <f t="shared" si="187"/>
        <v>2.2663258399570868E-2</v>
      </c>
      <c r="AC161" s="5">
        <f t="shared" si="188"/>
        <v>3.2008719427483461E-3</v>
      </c>
      <c r="AD161" s="5">
        <f t="shared" si="189"/>
        <v>3.7328870236237419E-2</v>
      </c>
      <c r="AE161" s="5">
        <f t="shared" si="190"/>
        <v>4.4709881617839474E-2</v>
      </c>
      <c r="AF161" s="5">
        <f t="shared" si="191"/>
        <v>2.6775167606608877E-2</v>
      </c>
      <c r="AG161" s="5">
        <f t="shared" si="192"/>
        <v>1.0689800918282113E-2</v>
      </c>
      <c r="AH161" s="5">
        <f t="shared" si="193"/>
        <v>2.3978527829968755E-3</v>
      </c>
      <c r="AI161" s="5">
        <f t="shared" si="194"/>
        <v>5.7047520394454786E-3</v>
      </c>
      <c r="AJ161" s="5">
        <f t="shared" si="195"/>
        <v>6.7861121546592797E-3</v>
      </c>
      <c r="AK161" s="5">
        <f t="shared" si="196"/>
        <v>5.3816324656114529E-3</v>
      </c>
      <c r="AL161" s="5">
        <f t="shared" si="197"/>
        <v>3.6483897017778504E-4</v>
      </c>
      <c r="AM161" s="5">
        <f t="shared" si="198"/>
        <v>1.7761886811434709E-2</v>
      </c>
      <c r="AN161" s="5">
        <f t="shared" si="199"/>
        <v>2.1273932257338927E-2</v>
      </c>
      <c r="AO161" s="5">
        <f t="shared" si="200"/>
        <v>1.2740205995414989E-2</v>
      </c>
      <c r="AP161" s="5">
        <f t="shared" si="201"/>
        <v>5.0864393362480675E-3</v>
      </c>
      <c r="AQ161" s="5">
        <f t="shared" si="202"/>
        <v>1.5230443564242147E-3</v>
      </c>
      <c r="AR161" s="5">
        <f t="shared" si="203"/>
        <v>5.7439570705637992E-4</v>
      </c>
      <c r="AS161" s="5">
        <f t="shared" si="204"/>
        <v>1.3665497333757212E-3</v>
      </c>
      <c r="AT161" s="5">
        <f t="shared" si="205"/>
        <v>1.6255850721443104E-3</v>
      </c>
      <c r="AU161" s="5">
        <f t="shared" si="206"/>
        <v>1.2891477771788159E-3</v>
      </c>
      <c r="AV161" s="5">
        <f t="shared" si="207"/>
        <v>7.6675562227552336E-4</v>
      </c>
      <c r="AW161" s="5">
        <f t="shared" si="208"/>
        <v>2.8878301787151635E-5</v>
      </c>
      <c r="AX161" s="5">
        <f t="shared" si="209"/>
        <v>7.0429094403710356E-3</v>
      </c>
      <c r="AY161" s="5">
        <f t="shared" si="210"/>
        <v>8.4354989939789925E-3</v>
      </c>
      <c r="AZ161" s="5">
        <f t="shared" si="211"/>
        <v>5.0517221526045824E-3</v>
      </c>
      <c r="BA161" s="5">
        <f t="shared" si="212"/>
        <v>2.0168652125445272E-3</v>
      </c>
      <c r="BB161" s="5">
        <f t="shared" si="213"/>
        <v>6.0391463980382656E-4</v>
      </c>
      <c r="BC161" s="5">
        <f t="shared" si="214"/>
        <v>1.4466525175839789E-4</v>
      </c>
      <c r="BD161" s="5">
        <f t="shared" si="215"/>
        <v>1.1466176135594061E-4</v>
      </c>
      <c r="BE161" s="5">
        <f t="shared" si="216"/>
        <v>2.7279277592854846E-4</v>
      </c>
      <c r="BF161" s="5">
        <f t="shared" si="217"/>
        <v>3.2450181175830932E-4</v>
      </c>
      <c r="BG161" s="5">
        <f t="shared" si="218"/>
        <v>2.5734167745949011E-4</v>
      </c>
      <c r="BH161" s="5">
        <f t="shared" si="219"/>
        <v>1.5306094578985464E-4</v>
      </c>
      <c r="BI161" s="5">
        <f t="shared" si="220"/>
        <v>7.2829720727293293E-5</v>
      </c>
      <c r="BJ161" s="8">
        <f t="shared" si="221"/>
        <v>0.62459213434248018</v>
      </c>
      <c r="BK161" s="8">
        <f t="shared" si="222"/>
        <v>0.19438769839434009</v>
      </c>
      <c r="BL161" s="8">
        <f t="shared" si="223"/>
        <v>0.1700743757384747</v>
      </c>
      <c r="BM161" s="8">
        <f t="shared" si="224"/>
        <v>0.68178657590282743</v>
      </c>
      <c r="BN161" s="8">
        <f t="shared" si="225"/>
        <v>0.30686900762020408</v>
      </c>
    </row>
    <row r="162" spans="1:66" x14ac:dyDescent="0.25">
      <c r="A162" t="s">
        <v>134</v>
      </c>
      <c r="B162" t="s">
        <v>473</v>
      </c>
      <c r="C162" t="s">
        <v>497</v>
      </c>
      <c r="D162" s="7" t="s">
        <v>522</v>
      </c>
      <c r="E162">
        <f>VLOOKUP(A162,home!$A$2:$E$405,3,FALSE)</f>
        <v>1.5399</v>
      </c>
      <c r="F162">
        <f>VLOOKUP(B162,home!$B$2:$E$405,3,FALSE)</f>
        <v>0.76229999999999998</v>
      </c>
      <c r="G162" t="e">
        <f>VLOOKUP(C162,away!$B$2:$E$405,4,FALSE)</f>
        <v>#N/A</v>
      </c>
      <c r="H162">
        <f>VLOOKUP(A162,away!$A$2:$E$405,3,FALSE)</f>
        <v>1.25</v>
      </c>
      <c r="I162" t="e">
        <f>VLOOKUP(C162,away!$B$2:$E$405,3,FALSE)</f>
        <v>#N/A</v>
      </c>
      <c r="J162">
        <f>VLOOKUP(B162,home!$B$2:$E$405,4,FALSE)</f>
        <v>1.113</v>
      </c>
      <c r="K162" s="3" t="e">
        <f t="shared" ref="K162:K225" si="226">E162*F162*G162</f>
        <v>#N/A</v>
      </c>
      <c r="L162" s="3" t="e">
        <f t="shared" ref="L162:L225" si="227">H162*I162*J162</f>
        <v>#N/A</v>
      </c>
      <c r="M162" s="5" t="e">
        <f t="shared" ref="M162:M225" si="228">_xlfn.POISSON.DIST(0,K162,FALSE) * _xlfn.POISSON.DIST(0,L162,FALSE)</f>
        <v>#N/A</v>
      </c>
      <c r="N162" s="5" t="e">
        <f t="shared" ref="N162:N225" si="229">_xlfn.POISSON.DIST(1,K162,FALSE) * _xlfn.POISSON.DIST(0,L162,FALSE)</f>
        <v>#N/A</v>
      </c>
      <c r="O162" s="5" t="e">
        <f t="shared" ref="O162:O225" si="230">_xlfn.POISSON.DIST(0,K162,FALSE) * _xlfn.POISSON.DIST(1,L162,FALSE)</f>
        <v>#N/A</v>
      </c>
      <c r="P162" s="5" t="e">
        <f t="shared" ref="P162:P225" si="231">_xlfn.POISSON.DIST(1,K162,FALSE) * _xlfn.POISSON.DIST(1,L162,FALSE)</f>
        <v>#N/A</v>
      </c>
      <c r="Q162" s="5" t="e">
        <f t="shared" ref="Q162:Q225" si="232">_xlfn.POISSON.DIST(2,K162,FALSE) * _xlfn.POISSON.DIST(0,L162,FALSE)</f>
        <v>#N/A</v>
      </c>
      <c r="R162" s="5" t="e">
        <f t="shared" ref="R162:R225" si="233">_xlfn.POISSON.DIST(0,K162,FALSE) * _xlfn.POISSON.DIST(2,L162,FALSE)</f>
        <v>#N/A</v>
      </c>
      <c r="S162" s="5" t="e">
        <f t="shared" ref="S162:S225" si="234">_xlfn.POISSON.DIST(2,K162,FALSE) * _xlfn.POISSON.DIST(2,L162,FALSE)</f>
        <v>#N/A</v>
      </c>
      <c r="T162" s="5" t="e">
        <f t="shared" ref="T162:T225" si="235">_xlfn.POISSON.DIST(2,K162,FALSE) * _xlfn.POISSON.DIST(1,L162,FALSE)</f>
        <v>#N/A</v>
      </c>
      <c r="U162" s="5" t="e">
        <f t="shared" ref="U162:U225" si="236">_xlfn.POISSON.DIST(1,K162,FALSE) * _xlfn.POISSON.DIST(2,L162,FALSE)</f>
        <v>#N/A</v>
      </c>
      <c r="V162" s="5" t="e">
        <f t="shared" ref="V162:V225" si="237">_xlfn.POISSON.DIST(3,K162,FALSE) * _xlfn.POISSON.DIST(3,L162,FALSE)</f>
        <v>#N/A</v>
      </c>
      <c r="W162" s="5" t="e">
        <f t="shared" ref="W162:W225" si="238">_xlfn.POISSON.DIST(3,K162,FALSE) * _xlfn.POISSON.DIST(0,L162,FALSE)</f>
        <v>#N/A</v>
      </c>
      <c r="X162" s="5" t="e">
        <f t="shared" ref="X162:X225" si="239">_xlfn.POISSON.DIST(3,K162,FALSE) * _xlfn.POISSON.DIST(1,L162,FALSE)</f>
        <v>#N/A</v>
      </c>
      <c r="Y162" s="5" t="e">
        <f t="shared" ref="Y162:Y225" si="240">_xlfn.POISSON.DIST(3,K162,FALSE) * _xlfn.POISSON.DIST(2,L162,FALSE)</f>
        <v>#N/A</v>
      </c>
      <c r="Z162" s="5" t="e">
        <f t="shared" ref="Z162:Z225" si="241">_xlfn.POISSON.DIST(0,K162,FALSE) * _xlfn.POISSON.DIST(3,L162,FALSE)</f>
        <v>#N/A</v>
      </c>
      <c r="AA162" s="5" t="e">
        <f t="shared" ref="AA162:AA225" si="242">_xlfn.POISSON.DIST(1,K162,FALSE) * _xlfn.POISSON.DIST(3,L162,FALSE)</f>
        <v>#N/A</v>
      </c>
      <c r="AB162" s="5" t="e">
        <f t="shared" ref="AB162:AB225" si="243">_xlfn.POISSON.DIST(2,K162,FALSE) * _xlfn.POISSON.DIST(3,L162,FALSE)</f>
        <v>#N/A</v>
      </c>
      <c r="AC162" s="5" t="e">
        <f t="shared" ref="AC162:AC225" si="244">_xlfn.POISSON.DIST(4,K162,FALSE) * _xlfn.POISSON.DIST(4,L162,FALSE)</f>
        <v>#N/A</v>
      </c>
      <c r="AD162" s="5" t="e">
        <f t="shared" ref="AD162:AD225" si="245">_xlfn.POISSON.DIST(4,K162,FALSE) * _xlfn.POISSON.DIST(0,L162,FALSE)</f>
        <v>#N/A</v>
      </c>
      <c r="AE162" s="5" t="e">
        <f t="shared" ref="AE162:AE225" si="246">_xlfn.POISSON.DIST(4,K162,FALSE) * _xlfn.POISSON.DIST(1,L162,FALSE)</f>
        <v>#N/A</v>
      </c>
      <c r="AF162" s="5" t="e">
        <f t="shared" ref="AF162:AF225" si="247">_xlfn.POISSON.DIST(4,K162,FALSE) * _xlfn.POISSON.DIST(2,L162,FALSE)</f>
        <v>#N/A</v>
      </c>
      <c r="AG162" s="5" t="e">
        <f t="shared" ref="AG162:AG225" si="248">_xlfn.POISSON.DIST(4,K162,FALSE) * _xlfn.POISSON.DIST(3,L162,FALSE)</f>
        <v>#N/A</v>
      </c>
      <c r="AH162" s="5" t="e">
        <f t="shared" ref="AH162:AH225" si="249">_xlfn.POISSON.DIST(0,K162,FALSE) * _xlfn.POISSON.DIST(4,L162,FALSE)</f>
        <v>#N/A</v>
      </c>
      <c r="AI162" s="5" t="e">
        <f t="shared" ref="AI162:AI225" si="250">_xlfn.POISSON.DIST(1,K162,FALSE) * _xlfn.POISSON.DIST(4,L162,FALSE)</f>
        <v>#N/A</v>
      </c>
      <c r="AJ162" s="5" t="e">
        <f t="shared" ref="AJ162:AJ225" si="251">_xlfn.POISSON.DIST(2,K162,FALSE) * _xlfn.POISSON.DIST(4,L162,FALSE)</f>
        <v>#N/A</v>
      </c>
      <c r="AK162" s="5" t="e">
        <f t="shared" ref="AK162:AK225" si="252">_xlfn.POISSON.DIST(3,K162,FALSE) * _xlfn.POISSON.DIST(4,L162,FALSE)</f>
        <v>#N/A</v>
      </c>
      <c r="AL162" s="5" t="e">
        <f t="shared" ref="AL162:AL225" si="253">_xlfn.POISSON.DIST(5,K162,FALSE) * _xlfn.POISSON.DIST(5,L162,FALSE)</f>
        <v>#N/A</v>
      </c>
      <c r="AM162" s="5" t="e">
        <f t="shared" ref="AM162:AM225" si="254">_xlfn.POISSON.DIST(5,K162,FALSE) * _xlfn.POISSON.DIST(0,L162,FALSE)</f>
        <v>#N/A</v>
      </c>
      <c r="AN162" s="5" t="e">
        <f t="shared" ref="AN162:AN225" si="255">_xlfn.POISSON.DIST(5,K162,FALSE) * _xlfn.POISSON.DIST(1,L162,FALSE)</f>
        <v>#N/A</v>
      </c>
      <c r="AO162" s="5" t="e">
        <f t="shared" ref="AO162:AO225" si="256">_xlfn.POISSON.DIST(5,K162,FALSE) * _xlfn.POISSON.DIST(2,L162,FALSE)</f>
        <v>#N/A</v>
      </c>
      <c r="AP162" s="5" t="e">
        <f t="shared" ref="AP162:AP225" si="257">_xlfn.POISSON.DIST(5,K162,FALSE) * _xlfn.POISSON.DIST(3,L162,FALSE)</f>
        <v>#N/A</v>
      </c>
      <c r="AQ162" s="5" t="e">
        <f t="shared" ref="AQ162:AQ225" si="258">_xlfn.POISSON.DIST(5,K162,FALSE) * _xlfn.POISSON.DIST(4,L162,FALSE)</f>
        <v>#N/A</v>
      </c>
      <c r="AR162" s="5" t="e">
        <f t="shared" ref="AR162:AR225" si="259">_xlfn.POISSON.DIST(0,K162,FALSE) * _xlfn.POISSON.DIST(5,L162,FALSE)</f>
        <v>#N/A</v>
      </c>
      <c r="AS162" s="5" t="e">
        <f t="shared" ref="AS162:AS225" si="260">_xlfn.POISSON.DIST(1,K162,FALSE) * _xlfn.POISSON.DIST(5,L162,FALSE)</f>
        <v>#N/A</v>
      </c>
      <c r="AT162" s="5" t="e">
        <f t="shared" ref="AT162:AT225" si="261">_xlfn.POISSON.DIST(2,K162,FALSE) * _xlfn.POISSON.DIST(5,L162,FALSE)</f>
        <v>#N/A</v>
      </c>
      <c r="AU162" s="5" t="e">
        <f t="shared" ref="AU162:AU225" si="262">_xlfn.POISSON.DIST(3,K162,FALSE) * _xlfn.POISSON.DIST(5,L162,FALSE)</f>
        <v>#N/A</v>
      </c>
      <c r="AV162" s="5" t="e">
        <f t="shared" ref="AV162:AV225" si="263">_xlfn.POISSON.DIST(4,K162,FALSE) * _xlfn.POISSON.DIST(5,L162,FALSE)</f>
        <v>#N/A</v>
      </c>
      <c r="AW162" s="5" t="e">
        <f t="shared" ref="AW162:AW225" si="264">_xlfn.POISSON.DIST(6,K162,FALSE) * _xlfn.POISSON.DIST(6,L162,FALSE)</f>
        <v>#N/A</v>
      </c>
      <c r="AX162" s="5" t="e">
        <f t="shared" ref="AX162:AX225" si="265">_xlfn.POISSON.DIST(6,K162,FALSE) * _xlfn.POISSON.DIST(0,L162,FALSE)</f>
        <v>#N/A</v>
      </c>
      <c r="AY162" s="5" t="e">
        <f t="shared" ref="AY162:AY225" si="266">_xlfn.POISSON.DIST(6,K162,FALSE) * _xlfn.POISSON.DIST(1,L162,FALSE)</f>
        <v>#N/A</v>
      </c>
      <c r="AZ162" s="5" t="e">
        <f t="shared" ref="AZ162:AZ225" si="267">_xlfn.POISSON.DIST(6,K162,FALSE) * _xlfn.POISSON.DIST(2,L162,FALSE)</f>
        <v>#N/A</v>
      </c>
      <c r="BA162" s="5" t="e">
        <f t="shared" ref="BA162:BA225" si="268">_xlfn.POISSON.DIST(6,K162,FALSE) * _xlfn.POISSON.DIST(3,L162,FALSE)</f>
        <v>#N/A</v>
      </c>
      <c r="BB162" s="5" t="e">
        <f t="shared" ref="BB162:BB225" si="269">_xlfn.POISSON.DIST(6,K162,FALSE) * _xlfn.POISSON.DIST(4,L162,FALSE)</f>
        <v>#N/A</v>
      </c>
      <c r="BC162" s="5" t="e">
        <f t="shared" ref="BC162:BC225" si="270">_xlfn.POISSON.DIST(6,K162,FALSE) * _xlfn.POISSON.DIST(5,L162,FALSE)</f>
        <v>#N/A</v>
      </c>
      <c r="BD162" s="5" t="e">
        <f t="shared" ref="BD162:BD225" si="271">_xlfn.POISSON.DIST(0,K162,FALSE) * _xlfn.POISSON.DIST(6,L162,FALSE)</f>
        <v>#N/A</v>
      </c>
      <c r="BE162" s="5" t="e">
        <f t="shared" ref="BE162:BE225" si="272">_xlfn.POISSON.DIST(1,K162,FALSE) * _xlfn.POISSON.DIST(6,L162,FALSE)</f>
        <v>#N/A</v>
      </c>
      <c r="BF162" s="5" t="e">
        <f t="shared" ref="BF162:BF225" si="273">_xlfn.POISSON.DIST(2,K162,FALSE) * _xlfn.POISSON.DIST(6,L162,FALSE)</f>
        <v>#N/A</v>
      </c>
      <c r="BG162" s="5" t="e">
        <f t="shared" ref="BG162:BG225" si="274">_xlfn.POISSON.DIST(3,K162,FALSE) * _xlfn.POISSON.DIST(6,L162,FALSE)</f>
        <v>#N/A</v>
      </c>
      <c r="BH162" s="5" t="e">
        <f t="shared" ref="BH162:BH225" si="275">_xlfn.POISSON.DIST(4,K162,FALSE) * _xlfn.POISSON.DIST(6,L162,FALSE)</f>
        <v>#N/A</v>
      </c>
      <c r="BI162" s="5" t="e">
        <f t="shared" ref="BI162:BI225" si="276">_xlfn.POISSON.DIST(5,K162,FALSE) * _xlfn.POISSON.DIST(6,L162,FALSE)</f>
        <v>#N/A</v>
      </c>
      <c r="BJ162" s="8" t="e">
        <f t="shared" ref="BJ162:BJ225" si="277">SUM(N162,Q162,T162,W162,X162,Y162,AD162,AE162,AF162,AG162,AM162,AN162,AO162,AP162,AQ162,AX162,AY162,AZ162,BA162,BB162,BC162)</f>
        <v>#N/A</v>
      </c>
      <c r="BK162" s="8" t="e">
        <f t="shared" ref="BK162:BK225" si="278">SUM(M162,P162,S162,V162,AC162,AL162,AY162)</f>
        <v>#N/A</v>
      </c>
      <c r="BL162" s="8" t="e">
        <f t="shared" ref="BL162:BL225" si="279">SUM(O162,R162,U162,AA162,AB162,AH162,AI162,AJ162,AK162,AR162,AS162,AT162,AU162,AV162,BD162,BE162,BF162,BG162,BH162,BI162)</f>
        <v>#N/A</v>
      </c>
      <c r="BM162" s="8" t="e">
        <f t="shared" ref="BM162:BM225" si="280">SUM(S162:BI162)</f>
        <v>#N/A</v>
      </c>
      <c r="BN162" s="8" t="e">
        <f t="shared" ref="BN162:BN225" si="281">SUM(M162:R162)</f>
        <v>#N/A</v>
      </c>
    </row>
    <row r="163" spans="1:66" x14ac:dyDescent="0.25">
      <c r="A163" t="s">
        <v>134</v>
      </c>
      <c r="B163" t="s">
        <v>444</v>
      </c>
      <c r="C163" t="s">
        <v>298</v>
      </c>
      <c r="D163" s="7" t="s">
        <v>522</v>
      </c>
      <c r="E163">
        <f>VLOOKUP(A163,home!$A$2:$E$405,3,FALSE)</f>
        <v>1.5399</v>
      </c>
      <c r="F163">
        <f>VLOOKUP(B163,home!$B$2:$E$405,3,FALSE)</f>
        <v>0.98819999999999997</v>
      </c>
      <c r="G163">
        <f>VLOOKUP(C163,away!$B$2:$E$405,4,FALSE)</f>
        <v>1.0447</v>
      </c>
      <c r="H163">
        <f>VLOOKUP(A163,away!$A$2:$E$405,3,FALSE)</f>
        <v>1.25</v>
      </c>
      <c r="I163">
        <f>VLOOKUP(C163,away!$B$2:$E$405,3,FALSE)</f>
        <v>1.3913</v>
      </c>
      <c r="J163">
        <f>VLOOKUP(B163,home!$B$2:$E$405,4,FALSE)</f>
        <v>0.8</v>
      </c>
      <c r="K163" s="3">
        <f t="shared" si="226"/>
        <v>1.5897504743459998</v>
      </c>
      <c r="L163" s="3">
        <f t="shared" si="227"/>
        <v>1.3913000000000002</v>
      </c>
      <c r="M163" s="5">
        <f t="shared" si="228"/>
        <v>5.0739505311005663E-2</v>
      </c>
      <c r="N163" s="5">
        <f t="shared" si="229"/>
        <v>8.0663152636252636E-2</v>
      </c>
      <c r="O163" s="5">
        <f t="shared" si="230"/>
        <v>7.0593873739202187E-2</v>
      </c>
      <c r="P163" s="5">
        <f t="shared" si="231"/>
        <v>0.1122266442628183</v>
      </c>
      <c r="Q163" s="5">
        <f t="shared" si="232"/>
        <v>6.4117142582863218E-2</v>
      </c>
      <c r="R163" s="5">
        <f t="shared" si="233"/>
        <v>4.9108628266676023E-2</v>
      </c>
      <c r="S163" s="5">
        <f t="shared" si="234"/>
        <v>6.2056279447807755E-2</v>
      </c>
      <c r="T163" s="5">
        <f t="shared" si="235"/>
        <v>8.9206180475537591E-2</v>
      </c>
      <c r="U163" s="5">
        <f t="shared" si="236"/>
        <v>7.8070465081429577E-2</v>
      </c>
      <c r="V163" s="5">
        <f t="shared" si="237"/>
        <v>1.5250812196259138E-2</v>
      </c>
      <c r="W163" s="5">
        <f t="shared" si="238"/>
        <v>3.3976752611605633E-2</v>
      </c>
      <c r="X163" s="5">
        <f t="shared" si="239"/>
        <v>4.7271855908526922E-2</v>
      </c>
      <c r="Y163" s="5">
        <f t="shared" si="240"/>
        <v>3.2884666562766764E-2</v>
      </c>
      <c r="Z163" s="5">
        <f t="shared" si="241"/>
        <v>2.2774944835808792E-2</v>
      </c>
      <c r="AA163" s="5">
        <f t="shared" si="242"/>
        <v>3.6206479355931007E-2</v>
      </c>
      <c r="AB163" s="5">
        <f t="shared" si="243"/>
        <v>2.8779633865244986E-2</v>
      </c>
      <c r="AC163" s="5">
        <f t="shared" si="244"/>
        <v>2.1082530571811934E-3</v>
      </c>
      <c r="AD163" s="5">
        <f t="shared" si="245"/>
        <v>1.3503639645259186E-2</v>
      </c>
      <c r="AE163" s="5">
        <f t="shared" si="246"/>
        <v>1.8787613838449107E-2</v>
      </c>
      <c r="AF163" s="5">
        <f t="shared" si="247"/>
        <v>1.3069603566717127E-2</v>
      </c>
      <c r="AG163" s="5">
        <f t="shared" si="248"/>
        <v>6.0612464807911813E-3</v>
      </c>
      <c r="AH163" s="5">
        <f t="shared" si="249"/>
        <v>7.9216951875151938E-3</v>
      </c>
      <c r="AI163" s="5">
        <f t="shared" si="250"/>
        <v>1.2593518681976704E-2</v>
      </c>
      <c r="AJ163" s="5">
        <f t="shared" si="251"/>
        <v>1.001027614917884E-2</v>
      </c>
      <c r="AK163" s="5">
        <f t="shared" si="252"/>
        <v>5.3046137521638361E-3</v>
      </c>
      <c r="AL163" s="5">
        <f t="shared" si="253"/>
        <v>1.8652303715933362E-4</v>
      </c>
      <c r="AM163" s="5">
        <f t="shared" si="254"/>
        <v>4.2934835062896489E-3</v>
      </c>
      <c r="AN163" s="5">
        <f t="shared" si="255"/>
        <v>5.9735236023007897E-3</v>
      </c>
      <c r="AO163" s="5">
        <f t="shared" si="256"/>
        <v>4.1554816939405456E-3</v>
      </c>
      <c r="AP163" s="5">
        <f t="shared" si="257"/>
        <v>1.9271738935931612E-3</v>
      </c>
      <c r="AQ163" s="5">
        <f t="shared" si="258"/>
        <v>6.7031925953904147E-4</v>
      </c>
      <c r="AR163" s="5">
        <f t="shared" si="259"/>
        <v>2.2042909028779775E-3</v>
      </c>
      <c r="AS163" s="5">
        <f t="shared" si="260"/>
        <v>3.5042725084468364E-3</v>
      </c>
      <c r="AT163" s="5">
        <f t="shared" si="261"/>
        <v>2.7854594412705029E-3</v>
      </c>
      <c r="AU163" s="5">
        <f t="shared" si="262"/>
        <v>1.4760618226771084E-3</v>
      </c>
      <c r="AV163" s="5">
        <f t="shared" si="263"/>
        <v>5.8664249569123866E-4</v>
      </c>
      <c r="AW163" s="5">
        <f t="shared" si="264"/>
        <v>1.1459870924042923E-5</v>
      </c>
      <c r="AX163" s="5">
        <f t="shared" si="265"/>
        <v>1.1375945734534486E-3</v>
      </c>
      <c r="AY163" s="5">
        <f t="shared" si="266"/>
        <v>1.5827353300457833E-3</v>
      </c>
      <c r="AZ163" s="5">
        <f t="shared" si="267"/>
        <v>1.1010298323463495E-3</v>
      </c>
      <c r="BA163" s="5">
        <f t="shared" si="268"/>
        <v>5.1062093524782551E-4</v>
      </c>
      <c r="BB163" s="5">
        <f t="shared" si="269"/>
        <v>1.7760672680257496E-4</v>
      </c>
      <c r="BC163" s="5">
        <f t="shared" si="270"/>
        <v>4.9420847800084487E-5</v>
      </c>
      <c r="BD163" s="5">
        <f t="shared" si="271"/>
        <v>5.1113832219568827E-4</v>
      </c>
      <c r="BE163" s="5">
        <f t="shared" si="272"/>
        <v>8.1258239016701378E-4</v>
      </c>
      <c r="BF163" s="5">
        <f t="shared" si="273"/>
        <v>6.4590162010660836E-4</v>
      </c>
      <c r="BG163" s="5">
        <f t="shared" si="274"/>
        <v>3.4227413564844343E-4</v>
      </c>
      <c r="BH163" s="5">
        <f t="shared" si="275"/>
        <v>1.3603261737587003E-4</v>
      </c>
      <c r="BI163" s="5">
        <f t="shared" si="276"/>
        <v>4.325158359996347E-5</v>
      </c>
      <c r="BJ163" s="8">
        <f t="shared" si="277"/>
        <v>0.4211208445101286</v>
      </c>
      <c r="BK163" s="8">
        <f t="shared" si="278"/>
        <v>0.24415075264227715</v>
      </c>
      <c r="BL163" s="8">
        <f t="shared" si="279"/>
        <v>0.31163709191937566</v>
      </c>
      <c r="BM163" s="8">
        <f t="shared" si="280"/>
        <v>0.57066341164965051</v>
      </c>
      <c r="BN163" s="8">
        <f t="shared" si="281"/>
        <v>0.42744894679881801</v>
      </c>
    </row>
    <row r="164" spans="1:66" x14ac:dyDescent="0.25">
      <c r="A164" t="s">
        <v>19</v>
      </c>
      <c r="B164" t="s">
        <v>137</v>
      </c>
      <c r="C164" t="s">
        <v>242</v>
      </c>
      <c r="D164" s="7" t="s">
        <v>522</v>
      </c>
      <c r="E164">
        <f>VLOOKUP(A164,home!$A$2:$E$405,3,FALSE)</f>
        <v>1.4805999999999999</v>
      </c>
      <c r="F164">
        <f>VLOOKUP(B164,home!$B$2:$E$405,3,FALSE)</f>
        <v>1.2758</v>
      </c>
      <c r="G164">
        <f>VLOOKUP(C164,away!$B$2:$E$405,4,FALSE)</f>
        <v>0.71289999999999998</v>
      </c>
      <c r="H164">
        <f>VLOOKUP(A164,away!$A$2:$E$405,3,FALSE)</f>
        <v>1.3222</v>
      </c>
      <c r="I164">
        <f>VLOOKUP(C164,away!$B$2:$E$405,3,FALSE)</f>
        <v>0.71430000000000005</v>
      </c>
      <c r="J164">
        <f>VLOOKUP(B164,home!$B$2:$E$405,4,FALSE)</f>
        <v>0.9244</v>
      </c>
      <c r="K164" s="3">
        <f t="shared" si="226"/>
        <v>1.3466320842919999</v>
      </c>
      <c r="L164" s="3">
        <f t="shared" si="227"/>
        <v>0.87304723202400014</v>
      </c>
      <c r="M164" s="5">
        <f t="shared" si="228"/>
        <v>0.10864394357926206</v>
      </c>
      <c r="N164" s="5">
        <f t="shared" si="229"/>
        <v>0.14630342018784412</v>
      </c>
      <c r="O164" s="5">
        <f t="shared" si="230"/>
        <v>9.4851294218046389E-2</v>
      </c>
      <c r="P164" s="5">
        <f t="shared" si="231"/>
        <v>0.12772979603064152</v>
      </c>
      <c r="Q164" s="5">
        <f t="shared" si="232"/>
        <v>9.8508439833302389E-2</v>
      </c>
      <c r="R164" s="5">
        <f t="shared" si="233"/>
        <v>4.1404829935479712E-2</v>
      </c>
      <c r="S164" s="5">
        <f t="shared" si="234"/>
        <v>3.7542131334101052E-2</v>
      </c>
      <c r="T164" s="5">
        <f t="shared" si="235"/>
        <v>8.6002520727467419E-2</v>
      </c>
      <c r="U164" s="5">
        <f t="shared" si="236"/>
        <v>5.5757072435770841E-2</v>
      </c>
      <c r="V164" s="5">
        <f t="shared" si="237"/>
        <v>4.9041428560952557E-3</v>
      </c>
      <c r="W164" s="5">
        <f t="shared" si="238"/>
        <v>4.4218208551024374E-2</v>
      </c>
      <c r="X164" s="5">
        <f t="shared" si="239"/>
        <v>3.8604584580531807E-2</v>
      </c>
      <c r="Y164" s="5">
        <f t="shared" si="240"/>
        <v>1.6851812855734841E-2</v>
      </c>
      <c r="Z164" s="5">
        <f t="shared" si="241"/>
        <v>1.2049457389198343E-2</v>
      </c>
      <c r="AA164" s="5">
        <f t="shared" si="242"/>
        <v>1.6226185918603805E-2</v>
      </c>
      <c r="AB164" s="5">
        <f t="shared" si="243"/>
        <v>1.0925351281839472E-2</v>
      </c>
      <c r="AC164" s="5">
        <f t="shared" si="244"/>
        <v>3.6035439832017411E-4</v>
      </c>
      <c r="AD164" s="5">
        <f t="shared" si="245"/>
        <v>1.4886414586181075E-2</v>
      </c>
      <c r="AE164" s="5">
        <f t="shared" si="246"/>
        <v>1.299654304922709E-2</v>
      </c>
      <c r="AF164" s="5">
        <f t="shared" si="247"/>
        <v>5.6732979675042329E-3</v>
      </c>
      <c r="AG164" s="5">
        <f t="shared" si="248"/>
        <v>1.6510190289923193E-3</v>
      </c>
      <c r="AH164" s="5">
        <f t="shared" si="249"/>
        <v>2.6299363552576868E-3</v>
      </c>
      <c r="AI164" s="5">
        <f t="shared" si="250"/>
        <v>3.5415566756359647E-3</v>
      </c>
      <c r="AJ164" s="5">
        <f t="shared" si="251"/>
        <v>2.3845869238749528E-3</v>
      </c>
      <c r="AK164" s="5">
        <f t="shared" si="252"/>
        <v>1.0703870864910592E-3</v>
      </c>
      <c r="AL164" s="5">
        <f t="shared" si="253"/>
        <v>1.6946363425256303E-5</v>
      </c>
      <c r="AM164" s="5">
        <f t="shared" si="254"/>
        <v>4.0093047003647696E-3</v>
      </c>
      <c r="AN164" s="5">
        <f t="shared" si="255"/>
        <v>3.5003123709942754E-3</v>
      </c>
      <c r="AO164" s="5">
        <f t="shared" si="256"/>
        <v>1.5279690133579583E-3</v>
      </c>
      <c r="AP164" s="5">
        <f t="shared" si="257"/>
        <v>4.4466303924353608E-4</v>
      </c>
      <c r="AQ164" s="5">
        <f t="shared" si="258"/>
        <v>9.7052958898737111E-5</v>
      </c>
      <c r="AR164" s="5">
        <f t="shared" si="259"/>
        <v>4.5921173107140237E-4</v>
      </c>
      <c r="AS164" s="5">
        <f t="shared" si="260"/>
        <v>6.1838925054401989E-4</v>
      </c>
      <c r="AT164" s="5">
        <f t="shared" si="261"/>
        <v>4.1637140268193068E-4</v>
      </c>
      <c r="AU164" s="5">
        <f t="shared" si="262"/>
        <v>1.8689969661105072E-4</v>
      </c>
      <c r="AV164" s="5">
        <f t="shared" si="263"/>
        <v>6.2921282000220433E-5</v>
      </c>
      <c r="AW164" s="5">
        <f t="shared" si="264"/>
        <v>5.5342747052079787E-7</v>
      </c>
      <c r="AX164" s="5">
        <f t="shared" si="265"/>
        <v>8.9984305753565376E-4</v>
      </c>
      <c r="AY164" s="5">
        <f t="shared" si="266"/>
        <v>7.8560549063751563E-4</v>
      </c>
      <c r="AZ164" s="5">
        <f t="shared" si="267"/>
        <v>3.4293534953196972E-4</v>
      </c>
      <c r="BA164" s="5">
        <f t="shared" si="268"/>
        <v>9.9799585890689721E-5</v>
      </c>
      <c r="BB164" s="5">
        <f t="shared" si="269"/>
        <v>2.1782438054752027E-5</v>
      </c>
      <c r="BC164" s="5">
        <f t="shared" si="270"/>
        <v>3.803419450087102E-6</v>
      </c>
      <c r="BD164" s="5">
        <f t="shared" si="271"/>
        <v>6.6818921787472859E-5</v>
      </c>
      <c r="BE164" s="5">
        <f t="shared" si="272"/>
        <v>8.9980503916808701E-5</v>
      </c>
      <c r="BF164" s="5">
        <f t="shared" si="273"/>
        <v>6.0585316767568282E-5</v>
      </c>
      <c r="BG164" s="5">
        <f t="shared" si="274"/>
        <v>2.7195377132067186E-5</v>
      </c>
      <c r="BH164" s="5">
        <f t="shared" si="275"/>
        <v>9.155541847615658E-6</v>
      </c>
      <c r="BI164" s="5">
        <f t="shared" si="276"/>
        <v>2.4658292802154603E-6</v>
      </c>
      <c r="BJ164" s="8">
        <f t="shared" si="277"/>
        <v>0.47742933279176947</v>
      </c>
      <c r="BK164" s="8">
        <f t="shared" si="278"/>
        <v>0.27998292005248282</v>
      </c>
      <c r="BL164" s="8">
        <f t="shared" si="279"/>
        <v>0.23079119568464024</v>
      </c>
      <c r="BM164" s="8">
        <f t="shared" si="280"/>
        <v>0.38202613007034758</v>
      </c>
      <c r="BN164" s="8">
        <f t="shared" si="281"/>
        <v>0.61744172378457618</v>
      </c>
    </row>
    <row r="165" spans="1:66" x14ac:dyDescent="0.25">
      <c r="A165" t="s">
        <v>19</v>
      </c>
      <c r="B165" t="s">
        <v>140</v>
      </c>
      <c r="C165" t="s">
        <v>331</v>
      </c>
      <c r="D165" s="7" t="s">
        <v>522</v>
      </c>
      <c r="E165">
        <f>VLOOKUP(A165,home!$A$2:$E$405,3,FALSE)</f>
        <v>1.4805999999999999</v>
      </c>
      <c r="F165">
        <f>VLOOKUP(B165,home!$B$2:$E$405,3,FALSE)</f>
        <v>1.6134999999999999</v>
      </c>
      <c r="G165">
        <f>VLOOKUP(C165,away!$B$2:$E$405,4,FALSE)</f>
        <v>1.1256999999999999</v>
      </c>
      <c r="H165">
        <f>VLOOKUP(A165,away!$A$2:$E$405,3,FALSE)</f>
        <v>1.3222</v>
      </c>
      <c r="I165">
        <f>VLOOKUP(C165,away!$B$2:$E$405,3,FALSE)</f>
        <v>1.0925</v>
      </c>
      <c r="J165">
        <f>VLOOKUP(B165,home!$B$2:$E$405,4,FALSE)</f>
        <v>0.9244</v>
      </c>
      <c r="K165" s="3">
        <f t="shared" si="226"/>
        <v>2.6892388761699997</v>
      </c>
      <c r="L165" s="3">
        <f t="shared" si="227"/>
        <v>1.3352990354000001</v>
      </c>
      <c r="M165" s="5">
        <f t="shared" si="228"/>
        <v>1.7871680542379493E-2</v>
      </c>
      <c r="N165" s="5">
        <f t="shared" si="229"/>
        <v>4.8061218097057878E-2</v>
      </c>
      <c r="O165" s="5">
        <f t="shared" si="230"/>
        <v>2.3864037789216284E-2</v>
      </c>
      <c r="P165" s="5">
        <f t="shared" si="231"/>
        <v>6.4176098165150408E-2</v>
      </c>
      <c r="Q165" s="5">
        <f t="shared" si="232"/>
        <v>6.4624048071346599E-2</v>
      </c>
      <c r="R165" s="5">
        <f t="shared" si="233"/>
        <v>1.5932813320344831E-2</v>
      </c>
      <c r="S165" s="5">
        <f t="shared" si="234"/>
        <v>5.7613098638605462E-2</v>
      </c>
      <c r="T165" s="5">
        <f t="shared" si="235"/>
        <v>8.6292429053312331E-2</v>
      </c>
      <c r="U165" s="5">
        <f t="shared" si="236"/>
        <v>4.2847140987830538E-2</v>
      </c>
      <c r="V165" s="5">
        <f t="shared" si="237"/>
        <v>2.2987229961464906E-2</v>
      </c>
      <c r="W165" s="5">
        <f t="shared" si="238"/>
        <v>5.7929834136314716E-2</v>
      </c>
      <c r="X165" s="5">
        <f t="shared" si="239"/>
        <v>7.7353651643103025E-2</v>
      </c>
      <c r="Y165" s="5">
        <f t="shared" si="240"/>
        <v>5.1645128211851563E-2</v>
      </c>
      <c r="Z165" s="5">
        <f t="shared" si="241"/>
        <v>7.0916900859549076E-3</v>
      </c>
      <c r="AA165" s="5">
        <f t="shared" si="242"/>
        <v>1.9071248676899306E-2</v>
      </c>
      <c r="AB165" s="5">
        <f t="shared" si="243"/>
        <v>2.5643571679511642E-2</v>
      </c>
      <c r="AC165" s="5">
        <f t="shared" si="244"/>
        <v>5.159107460031574E-3</v>
      </c>
      <c r="AD165" s="5">
        <f t="shared" si="245"/>
        <v>3.8946790512364375E-2</v>
      </c>
      <c r="AE165" s="5">
        <f t="shared" si="246"/>
        <v>5.2005611803086021E-2</v>
      </c>
      <c r="AF165" s="5">
        <f t="shared" si="247"/>
        <v>3.472152163802382E-2</v>
      </c>
      <c r="AG165" s="5">
        <f t="shared" si="248"/>
        <v>1.5454538116957812E-2</v>
      </c>
      <c r="AH165" s="5">
        <f t="shared" si="249"/>
        <v>2.3673817327828327E-3</v>
      </c>
      <c r="AI165" s="5">
        <f t="shared" si="250"/>
        <v>6.3664549905342923E-3</v>
      </c>
      <c r="AJ165" s="5">
        <f t="shared" si="251"/>
        <v>8.5604591319656618E-3</v>
      </c>
      <c r="AK165" s="5">
        <f t="shared" si="252"/>
        <v>7.673706498515516E-3</v>
      </c>
      <c r="AL165" s="5">
        <f t="shared" si="253"/>
        <v>7.4104141692645463E-4</v>
      </c>
      <c r="AM165" s="5">
        <f t="shared" si="254"/>
        <v>2.0947444629579835E-2</v>
      </c>
      <c r="AN165" s="5">
        <f t="shared" si="255"/>
        <v>2.7971102607972864E-2</v>
      </c>
      <c r="AO165" s="5">
        <f t="shared" si="256"/>
        <v>1.86748931657503E-2</v>
      </c>
      <c r="AP165" s="5">
        <f t="shared" si="257"/>
        <v>8.3121889434748103E-3</v>
      </c>
      <c r="AQ165" s="5">
        <f t="shared" si="258"/>
        <v>2.7748144695711142E-3</v>
      </c>
      <c r="AR165" s="5">
        <f t="shared" si="259"/>
        <v>6.3223250884169961E-4</v>
      </c>
      <c r="AS165" s="5">
        <f t="shared" si="260"/>
        <v>1.7002242415555919E-3</v>
      </c>
      <c r="AT165" s="5">
        <f t="shared" si="261"/>
        <v>2.286154564298975E-3</v>
      </c>
      <c r="AU165" s="5">
        <f t="shared" si="262"/>
        <v>2.0493385770820969E-3</v>
      </c>
      <c r="AV165" s="5">
        <f t="shared" si="263"/>
        <v>1.3777902429810214E-3</v>
      </c>
      <c r="AW165" s="5">
        <f t="shared" si="264"/>
        <v>7.3917606691804004E-5</v>
      </c>
      <c r="AX165" s="5">
        <f t="shared" si="265"/>
        <v>9.3887804090474342E-3</v>
      </c>
      <c r="AY165" s="5">
        <f t="shared" si="266"/>
        <v>1.2536829423783457E-2</v>
      </c>
      <c r="AZ165" s="5">
        <f t="shared" si="267"/>
        <v>8.3702081182761966E-3</v>
      </c>
      <c r="BA165" s="5">
        <f t="shared" si="268"/>
        <v>3.7255769421438178E-3</v>
      </c>
      <c r="BB165" s="5">
        <f t="shared" si="269"/>
        <v>1.2436898242882803E-3</v>
      </c>
      <c r="BC165" s="5">
        <f t="shared" si="270"/>
        <v>3.3213956454178735E-4</v>
      </c>
      <c r="BD165" s="5">
        <f t="shared" si="271"/>
        <v>1.4070324320080701E-4</v>
      </c>
      <c r="BE165" s="5">
        <f t="shared" si="272"/>
        <v>3.7838463161881248E-4</v>
      </c>
      <c r="BF165" s="5">
        <f t="shared" si="273"/>
        <v>5.0878333074728726E-4</v>
      </c>
      <c r="BG165" s="5">
        <f t="shared" si="274"/>
        <v>4.5607997086428802E-4</v>
      </c>
      <c r="BH165" s="5">
        <f t="shared" si="275"/>
        <v>3.0662699707268109E-4</v>
      </c>
      <c r="BI165" s="5">
        <f t="shared" si="276"/>
        <v>1.6491864820222373E-4</v>
      </c>
      <c r="BJ165" s="8">
        <f t="shared" si="277"/>
        <v>0.64131243938184801</v>
      </c>
      <c r="BK165" s="8">
        <f t="shared" si="278"/>
        <v>0.18108508560834174</v>
      </c>
      <c r="BL165" s="8">
        <f t="shared" si="279"/>
        <v>0.16232805176406634</v>
      </c>
      <c r="BM165" s="8">
        <f t="shared" si="280"/>
        <v>0.74482445903762395</v>
      </c>
      <c r="BN165" s="8">
        <f t="shared" si="281"/>
        <v>0.23452989598549548</v>
      </c>
    </row>
    <row r="166" spans="1:66" x14ac:dyDescent="0.25">
      <c r="A166" t="s">
        <v>141</v>
      </c>
      <c r="B166" t="s">
        <v>154</v>
      </c>
      <c r="C166" t="s">
        <v>240</v>
      </c>
      <c r="D166" s="7" t="s">
        <v>522</v>
      </c>
      <c r="E166">
        <f>VLOOKUP(A166,home!$A$2:$E$405,3,FALSE)</f>
        <v>1.3167</v>
      </c>
      <c r="F166">
        <f>VLOOKUP(B166,home!$B$2:$E$405,3,FALSE)</f>
        <v>0.67510000000000003</v>
      </c>
      <c r="G166">
        <f>VLOOKUP(C166,away!$B$2:$E$405,4,FALSE)</f>
        <v>1.1814</v>
      </c>
      <c r="H166">
        <f>VLOOKUP(A166,away!$A$2:$E$405,3,FALSE)</f>
        <v>1.0889</v>
      </c>
      <c r="I166">
        <f>VLOOKUP(C166,away!$B$2:$E$405,3,FALSE)</f>
        <v>1.3774999999999999</v>
      </c>
      <c r="J166">
        <f>VLOOKUP(B166,home!$B$2:$E$405,4,FALSE)</f>
        <v>1.2244999999999999</v>
      </c>
      <c r="K166" s="3">
        <f t="shared" si="226"/>
        <v>1.0501513864380001</v>
      </c>
      <c r="L166" s="3">
        <f t="shared" si="227"/>
        <v>1.8367007138749998</v>
      </c>
      <c r="M166" s="5">
        <f t="shared" si="228"/>
        <v>5.5751436602846025E-2</v>
      </c>
      <c r="N166" s="5">
        <f t="shared" si="229"/>
        <v>5.8547448444389021E-2</v>
      </c>
      <c r="O166" s="5">
        <f t="shared" si="230"/>
        <v>0.10239870340800408</v>
      </c>
      <c r="P166" s="5">
        <f t="shared" si="231"/>
        <v>0.10753414035336907</v>
      </c>
      <c r="Q166" s="5">
        <f t="shared" si="232"/>
        <v>3.0741842078141225E-2</v>
      </c>
      <c r="R166" s="5">
        <f t="shared" si="233"/>
        <v>9.4037885824677772E-2</v>
      </c>
      <c r="S166" s="5">
        <f t="shared" si="234"/>
        <v>5.1853333502027525E-2</v>
      </c>
      <c r="T166" s="5">
        <f t="shared" si="235"/>
        <v>5.6463563290754498E-2</v>
      </c>
      <c r="U166" s="5">
        <f t="shared" si="236"/>
        <v>9.875401617648373E-2</v>
      </c>
      <c r="V166" s="5">
        <f t="shared" si="237"/>
        <v>1.1112825032690498E-2</v>
      </c>
      <c r="W166" s="5">
        <f t="shared" si="238"/>
        <v>1.0761196026672687E-2</v>
      </c>
      <c r="X166" s="5">
        <f t="shared" si="239"/>
        <v>1.9765096424338536E-2</v>
      </c>
      <c r="Y166" s="5">
        <f t="shared" si="240"/>
        <v>1.8151283356195404E-2</v>
      </c>
      <c r="Z166" s="5">
        <f t="shared" si="241"/>
        <v>5.7573150675160452E-2</v>
      </c>
      <c r="AA166" s="5">
        <f t="shared" si="242"/>
        <v>6.0460524003123642E-2</v>
      </c>
      <c r="AB166" s="5">
        <f t="shared" si="243"/>
        <v>3.1746351553324129E-2</v>
      </c>
      <c r="AC166" s="5">
        <f t="shared" si="244"/>
        <v>1.3396606432994251E-3</v>
      </c>
      <c r="AD166" s="5">
        <f t="shared" si="245"/>
        <v>2.825221231785355E-3</v>
      </c>
      <c r="AE166" s="5">
        <f t="shared" si="246"/>
        <v>5.1890858532749684E-3</v>
      </c>
      <c r="AF166" s="5">
        <f t="shared" si="247"/>
        <v>4.7653988455344E-3</v>
      </c>
      <c r="AG166" s="5">
        <f t="shared" si="248"/>
        <v>2.9175371538307103E-3</v>
      </c>
      <c r="AH166" s="5">
        <f t="shared" si="249"/>
        <v>2.643616173627503E-2</v>
      </c>
      <c r="AI166" s="5">
        <f t="shared" si="250"/>
        <v>2.7761971899448436E-2</v>
      </c>
      <c r="AJ166" s="5">
        <f t="shared" si="251"/>
        <v>1.4577136640229284E-2</v>
      </c>
      <c r="AK166" s="5">
        <f t="shared" si="252"/>
        <v>5.1027334176776511E-3</v>
      </c>
      <c r="AL166" s="5">
        <f t="shared" si="253"/>
        <v>1.0335823750600257E-4</v>
      </c>
      <c r="AM166" s="5">
        <f t="shared" si="254"/>
        <v>5.9338199871069317E-4</v>
      </c>
      <c r="AN166" s="5">
        <f t="shared" si="255"/>
        <v>1.0898651406325043E-3</v>
      </c>
      <c r="AO166" s="5">
        <f t="shared" si="256"/>
        <v>1.0008780409135993E-3</v>
      </c>
      <c r="AP166" s="5">
        <f t="shared" si="257"/>
        <v>6.1277113741593954E-4</v>
      </c>
      <c r="AQ166" s="5">
        <f t="shared" si="258"/>
        <v>2.8136929638346292E-4</v>
      </c>
      <c r="AR166" s="5">
        <f t="shared" si="259"/>
        <v>9.7110634266262628E-3</v>
      </c>
      <c r="AS166" s="5">
        <f t="shared" si="260"/>
        <v>1.0198086721258926E-2</v>
      </c>
      <c r="AT166" s="5">
        <f t="shared" si="261"/>
        <v>5.3547674546725087E-3</v>
      </c>
      <c r="AU166" s="5">
        <f t="shared" si="262"/>
        <v>1.8744388221924721E-3</v>
      </c>
      <c r="AV166" s="5">
        <f t="shared" si="263"/>
        <v>4.9211113197965913E-4</v>
      </c>
      <c r="AW166" s="5">
        <f t="shared" si="264"/>
        <v>5.5377443045516202E-6</v>
      </c>
      <c r="AX166" s="5">
        <f t="shared" si="265"/>
        <v>1.0385682143889763E-4</v>
      </c>
      <c r="AY166" s="5">
        <f t="shared" si="266"/>
        <v>1.9075389807761168E-4</v>
      </c>
      <c r="AZ166" s="5">
        <f t="shared" si="267"/>
        <v>1.7517891038679423E-4</v>
      </c>
      <c r="BA166" s="5">
        <f t="shared" si="268"/>
        <v>1.0725040992108983E-4</v>
      </c>
      <c r="BB166" s="5">
        <f t="shared" si="269"/>
        <v>4.924672611636301E-5</v>
      </c>
      <c r="BC166" s="5">
        <f t="shared" si="270"/>
        <v>1.8090299402786111E-5</v>
      </c>
      <c r="BD166" s="5">
        <f t="shared" si="271"/>
        <v>2.9727195213616418E-3</v>
      </c>
      <c r="BE166" s="5">
        <f t="shared" si="272"/>
        <v>3.1218055268492366E-3</v>
      </c>
      <c r="BF166" s="5">
        <f t="shared" si="273"/>
        <v>1.6391842011052682E-3</v>
      </c>
      <c r="BG166" s="5">
        <f t="shared" si="274"/>
        <v>5.7379718713932099E-4</v>
      </c>
      <c r="BH166" s="5">
        <f t="shared" si="275"/>
        <v>1.5064347790214565E-4</v>
      </c>
      <c r="BI166" s="5">
        <f t="shared" si="276"/>
        <v>3.1639691435356107E-5</v>
      </c>
      <c r="BJ166" s="8">
        <f t="shared" si="277"/>
        <v>0.21435031538431654</v>
      </c>
      <c r="BK166" s="8">
        <f t="shared" si="278"/>
        <v>0.22788550826981618</v>
      </c>
      <c r="BL166" s="8">
        <f t="shared" si="279"/>
        <v>0.49739574182176666</v>
      </c>
      <c r="BM166" s="8">
        <f t="shared" si="280"/>
        <v>0.54800804328585995</v>
      </c>
      <c r="BN166" s="8">
        <f t="shared" si="281"/>
        <v>0.44901145671142717</v>
      </c>
    </row>
    <row r="167" spans="1:66" x14ac:dyDescent="0.25">
      <c r="A167" t="s">
        <v>141</v>
      </c>
      <c r="B167" t="s">
        <v>139</v>
      </c>
      <c r="C167" t="s">
        <v>466</v>
      </c>
      <c r="D167" s="7" t="s">
        <v>522</v>
      </c>
      <c r="E167">
        <f>VLOOKUP(A167,home!$A$2:$E$405,3,FALSE)</f>
        <v>1.3167</v>
      </c>
      <c r="F167">
        <f>VLOOKUP(B167,home!$B$2:$E$405,3,FALSE)</f>
        <v>0.6754</v>
      </c>
      <c r="G167">
        <f>VLOOKUP(C167,away!$B$2:$E$405,4,FALSE)</f>
        <v>1.3502000000000001</v>
      </c>
      <c r="H167">
        <f>VLOOKUP(A167,away!$A$2:$E$405,3,FALSE)</f>
        <v>1.0889</v>
      </c>
      <c r="I167">
        <f>VLOOKUP(C167,away!$B$2:$E$405,3,FALSE)</f>
        <v>1.0713999999999999</v>
      </c>
      <c r="J167">
        <f>VLOOKUP(B167,home!$B$2:$E$405,4,FALSE)</f>
        <v>1.4705999999999999</v>
      </c>
      <c r="K167" s="3">
        <f t="shared" si="226"/>
        <v>1.200731752836</v>
      </c>
      <c r="L167" s="3">
        <f t="shared" si="227"/>
        <v>1.7156717546759996</v>
      </c>
      <c r="M167" s="5">
        <f t="shared" si="228"/>
        <v>5.4128008629724333E-2</v>
      </c>
      <c r="N167" s="5">
        <f t="shared" si="229"/>
        <v>6.4993218679491038E-2</v>
      </c>
      <c r="O167" s="5">
        <f t="shared" si="230"/>
        <v>9.2865895542876775E-2</v>
      </c>
      <c r="P167" s="5">
        <f t="shared" si="231"/>
        <v>0.11150702953388332</v>
      </c>
      <c r="Q167" s="5">
        <f t="shared" si="232"/>
        <v>3.9019710693739378E-2</v>
      </c>
      <c r="R167" s="5">
        <f t="shared" si="233"/>
        <v>7.9663696977802775E-2</v>
      </c>
      <c r="S167" s="5">
        <f t="shared" si="234"/>
        <v>5.7427836115895456E-2</v>
      </c>
      <c r="T167" s="5">
        <f t="shared" si="235"/>
        <v>6.6945015512877681E-2</v>
      </c>
      <c r="U167" s="5">
        <f t="shared" si="236"/>
        <v>9.5654730509553074E-2</v>
      </c>
      <c r="V167" s="5">
        <f t="shared" si="237"/>
        <v>1.3144986363401339E-2</v>
      </c>
      <c r="W167" s="5">
        <f t="shared" si="238"/>
        <v>1.5617401872149097E-2</v>
      </c>
      <c r="X167" s="5">
        <f t="shared" si="239"/>
        <v>2.6794335273470277E-2</v>
      </c>
      <c r="Y167" s="5">
        <f t="shared" si="240"/>
        <v>2.2985142107005897E-2</v>
      </c>
      <c r="Z167" s="5">
        <f t="shared" si="241"/>
        <v>4.555891825929468E-2</v>
      </c>
      <c r="AA167" s="5">
        <f t="shared" si="242"/>
        <v>5.4704039778794948E-2</v>
      </c>
      <c r="AB167" s="5">
        <f t="shared" si="243"/>
        <v>3.2842438785401371E-2</v>
      </c>
      <c r="AC167" s="5">
        <f t="shared" si="244"/>
        <v>1.6924675641047961E-3</v>
      </c>
      <c r="AD167" s="5">
        <f t="shared" si="245"/>
        <v>4.6880775811724519E-3</v>
      </c>
      <c r="AE167" s="5">
        <f t="shared" si="246"/>
        <v>8.0432022897473556E-3</v>
      </c>
      <c r="AF167" s="5">
        <f t="shared" si="247"/>
        <v>6.8997474928324341E-3</v>
      </c>
      <c r="AG167" s="5">
        <f t="shared" si="248"/>
        <v>3.9459006292830515E-3</v>
      </c>
      <c r="AH167" s="5">
        <f t="shared" si="249"/>
        <v>1.954103730776614E-2</v>
      </c>
      <c r="AI167" s="5">
        <f t="shared" si="250"/>
        <v>2.3463543978787707E-2</v>
      </c>
      <c r="AJ167" s="5">
        <f t="shared" si="251"/>
        <v>1.4086711144697173E-2</v>
      </c>
      <c r="AK167" s="5">
        <f t="shared" si="252"/>
        <v>5.6381204548222172E-3</v>
      </c>
      <c r="AL167" s="5">
        <f t="shared" si="253"/>
        <v>1.3946349435965498E-4</v>
      </c>
      <c r="AM167" s="5">
        <f t="shared" si="254"/>
        <v>1.1258247222944702E-3</v>
      </c>
      <c r="AN167" s="5">
        <f t="shared" si="255"/>
        <v>1.9315456767565735E-3</v>
      </c>
      <c r="AO167" s="5">
        <f t="shared" si="256"/>
        <v>1.6569491802388963E-3</v>
      </c>
      <c r="AP167" s="5">
        <f t="shared" si="257"/>
        <v>9.4759363582314223E-4</v>
      </c>
      <c r="AQ167" s="5">
        <f t="shared" si="258"/>
        <v>4.0643990897312526E-4</v>
      </c>
      <c r="AR167" s="5">
        <f t="shared" si="259"/>
        <v>6.7052011532008557E-3</v>
      </c>
      <c r="AS167" s="5">
        <f t="shared" si="260"/>
        <v>8.0511479338008316E-3</v>
      </c>
      <c r="AT167" s="5">
        <f t="shared" si="261"/>
        <v>4.8336344854473081E-3</v>
      </c>
      <c r="AU167" s="5">
        <f t="shared" si="262"/>
        <v>1.9346328027598943E-3</v>
      </c>
      <c r="AV167" s="5">
        <f t="shared" si="263"/>
        <v>5.8074375908797769E-4</v>
      </c>
      <c r="AW167" s="5">
        <f t="shared" si="264"/>
        <v>7.9806495226908927E-6</v>
      </c>
      <c r="AX167" s="5">
        <f t="shared" si="265"/>
        <v>2.253022486977905E-4</v>
      </c>
      <c r="AY167" s="5">
        <f t="shared" si="266"/>
        <v>3.8654470435578665E-4</v>
      </c>
      <c r="AZ167" s="5">
        <f t="shared" si="267"/>
        <v>3.3159191559140408E-4</v>
      </c>
      <c r="BA167" s="5">
        <f t="shared" si="268"/>
        <v>1.8963429455302677E-4</v>
      </c>
      <c r="BB167" s="5">
        <f t="shared" si="269"/>
        <v>8.1337550720634214E-5</v>
      </c>
      <c r="BC167" s="5">
        <f t="shared" si="270"/>
        <v>2.7909707673183704E-5</v>
      </c>
      <c r="BD167" s="5">
        <f t="shared" si="271"/>
        <v>1.9173207046612772E-3</v>
      </c>
      <c r="BE167" s="5">
        <f t="shared" si="272"/>
        <v>2.3021878504566901E-3</v>
      </c>
      <c r="BF167" s="5">
        <f t="shared" si="273"/>
        <v>1.3821550265183027E-3</v>
      </c>
      <c r="BG167" s="5">
        <f t="shared" si="274"/>
        <v>5.5319914256080321E-4</v>
      </c>
      <c r="BH167" s="5">
        <f t="shared" si="275"/>
        <v>1.6606094402860135E-4</v>
      </c>
      <c r="BI167" s="5">
        <f t="shared" si="276"/>
        <v>3.9878929680212656E-5</v>
      </c>
      <c r="BJ167" s="8">
        <f t="shared" si="277"/>
        <v>0.26724242567744672</v>
      </c>
      <c r="BK167" s="8">
        <f t="shared" si="278"/>
        <v>0.23842633640572466</v>
      </c>
      <c r="BL167" s="8">
        <f t="shared" si="279"/>
        <v>0.44692637721270495</v>
      </c>
      <c r="BM167" s="8">
        <f t="shared" si="280"/>
        <v>0.55559793344282027</v>
      </c>
      <c r="BN167" s="8">
        <f t="shared" si="281"/>
        <v>0.44217756005751763</v>
      </c>
    </row>
    <row r="168" spans="1:66" x14ac:dyDescent="0.25">
      <c r="A168" t="s">
        <v>141</v>
      </c>
      <c r="B168" t="s">
        <v>150</v>
      </c>
      <c r="C168" t="s">
        <v>148</v>
      </c>
      <c r="D168" s="7" t="s">
        <v>522</v>
      </c>
      <c r="E168">
        <f>VLOOKUP(A168,home!$A$2:$E$405,3,FALSE)</f>
        <v>1.3167</v>
      </c>
      <c r="F168">
        <f>VLOOKUP(B168,home!$B$2:$E$405,3,FALSE)</f>
        <v>0.63790000000000002</v>
      </c>
      <c r="G168">
        <f>VLOOKUP(C168,away!$B$2:$E$405,4,FALSE)</f>
        <v>1.2236</v>
      </c>
      <c r="H168">
        <f>VLOOKUP(A168,away!$A$2:$E$405,3,FALSE)</f>
        <v>1.0889</v>
      </c>
      <c r="I168">
        <f>VLOOKUP(C168,away!$B$2:$E$405,3,FALSE)</f>
        <v>0.86729999999999996</v>
      </c>
      <c r="J168">
        <f>VLOOKUP(B168,home!$B$2:$E$405,4,FALSE)</f>
        <v>1.0504</v>
      </c>
      <c r="K168" s="3">
        <f t="shared" si="226"/>
        <v>1.0277296971480001</v>
      </c>
      <c r="L168" s="3">
        <f t="shared" si="227"/>
        <v>0.99200087968799999</v>
      </c>
      <c r="M168" s="5">
        <f t="shared" si="228"/>
        <v>0.13269121035033116</v>
      </c>
      <c r="N168" s="5">
        <f t="shared" si="229"/>
        <v>0.13637069742754743</v>
      </c>
      <c r="O168" s="5">
        <f t="shared" si="230"/>
        <v>0.13162979739439395</v>
      </c>
      <c r="P168" s="5">
        <f t="shared" si="231"/>
        <v>0.13527985181179311</v>
      </c>
      <c r="Q168" s="5">
        <f t="shared" si="232"/>
        <v>7.0076107783537414E-2</v>
      </c>
      <c r="R168" s="5">
        <f t="shared" si="233"/>
        <v>6.5288437404196001E-2</v>
      </c>
      <c r="S168" s="5">
        <f t="shared" si="234"/>
        <v>3.4479748616926806E-2</v>
      </c>
      <c r="T168" s="5">
        <f t="shared" si="235"/>
        <v>6.9515560566380225E-2</v>
      </c>
      <c r="U168" s="5">
        <f t="shared" si="236"/>
        <v>6.7098866000680518E-2</v>
      </c>
      <c r="V168" s="5">
        <f t="shared" si="237"/>
        <v>3.9058228759427881E-3</v>
      </c>
      <c r="W168" s="5">
        <f t="shared" si="238"/>
        <v>2.4006432343228513E-2</v>
      </c>
      <c r="X168" s="5">
        <f t="shared" si="239"/>
        <v>2.381440200265314E-2</v>
      </c>
      <c r="Y168" s="5">
        <f t="shared" si="240"/>
        <v>1.1811953867937789E-2</v>
      </c>
      <c r="Z168" s="5">
        <f t="shared" si="241"/>
        <v>2.1588729112805786E-2</v>
      </c>
      <c r="AA168" s="5">
        <f t="shared" si="242"/>
        <v>2.2187378032914106E-2</v>
      </c>
      <c r="AB168" s="5">
        <f t="shared" si="243"/>
        <v>1.14013136531375E-2</v>
      </c>
      <c r="AC168" s="5">
        <f t="shared" si="244"/>
        <v>2.4887629070608082E-4</v>
      </c>
      <c r="AD168" s="5">
        <f t="shared" si="245"/>
        <v>6.1680308604275475E-3</v>
      </c>
      <c r="AE168" s="5">
        <f t="shared" si="246"/>
        <v>6.1186920394868585E-3</v>
      </c>
      <c r="AF168" s="5">
        <f t="shared" si="247"/>
        <v>3.034873942855463E-3</v>
      </c>
      <c r="AG168" s="5">
        <f t="shared" si="248"/>
        <v>1.0035325403516028E-3</v>
      </c>
      <c r="AH168" s="5">
        <f t="shared" si="249"/>
        <v>5.3540095678123187E-3</v>
      </c>
      <c r="AI168" s="5">
        <f t="shared" si="250"/>
        <v>5.5024746316552492E-3</v>
      </c>
      <c r="AJ168" s="5">
        <f t="shared" si="251"/>
        <v>2.8275282933778009E-3</v>
      </c>
      <c r="AK168" s="5">
        <f t="shared" si="252"/>
        <v>9.6864493221018985E-4</v>
      </c>
      <c r="AL168" s="5">
        <f t="shared" si="253"/>
        <v>1.0149262377605061E-5</v>
      </c>
      <c r="AM168" s="5">
        <f t="shared" si="254"/>
        <v>1.2678136976373448E-3</v>
      </c>
      <c r="AN168" s="5">
        <f t="shared" si="255"/>
        <v>1.2576723033367421E-3</v>
      </c>
      <c r="AO168" s="5">
        <f t="shared" si="256"/>
        <v>6.2380601563464058E-4</v>
      </c>
      <c r="AP168" s="5">
        <f t="shared" si="257"/>
        <v>2.0627203875474328E-4</v>
      </c>
      <c r="AQ168" s="5">
        <f t="shared" si="258"/>
        <v>5.1155510974935636E-5</v>
      </c>
      <c r="AR168" s="5">
        <f t="shared" si="259"/>
        <v>1.0622364402255581E-3</v>
      </c>
      <c r="AS168" s="5">
        <f t="shared" si="260"/>
        <v>1.0916919350125824E-3</v>
      </c>
      <c r="AT168" s="5">
        <f t="shared" si="261"/>
        <v>5.6098211087469768E-4</v>
      </c>
      <c r="AU168" s="5">
        <f t="shared" si="262"/>
        <v>1.9217932497156634E-4</v>
      </c>
      <c r="AV168" s="5">
        <f t="shared" si="263"/>
        <v>4.9377099862783731E-5</v>
      </c>
      <c r="AW168" s="5">
        <f t="shared" si="264"/>
        <v>2.8742394273819193E-7</v>
      </c>
      <c r="AX168" s="5">
        <f t="shared" si="265"/>
        <v>2.1716163125215239E-4</v>
      </c>
      <c r="AY168" s="5">
        <f t="shared" si="266"/>
        <v>2.1542452923661623E-4</v>
      </c>
      <c r="AZ168" s="5">
        <f t="shared" si="267"/>
        <v>1.0685066125454828E-4</v>
      </c>
      <c r="BA168" s="5">
        <f t="shared" si="268"/>
        <v>3.5331983319918801E-5</v>
      </c>
      <c r="BB168" s="5">
        <f t="shared" si="269"/>
        <v>8.7623396336202967E-6</v>
      </c>
      <c r="BC168" s="5">
        <f t="shared" si="270"/>
        <v>1.7384497249352729E-6</v>
      </c>
      <c r="BD168" s="5">
        <f t="shared" si="271"/>
        <v>1.7562324719006713E-4</v>
      </c>
      <c r="BE168" s="5">
        <f t="shared" si="272"/>
        <v>1.8049322664679605E-4</v>
      </c>
      <c r="BF168" s="5">
        <f t="shared" si="273"/>
        <v>9.2749124579488506E-5</v>
      </c>
      <c r="BG168" s="5">
        <f t="shared" si="274"/>
        <v>3.1773676571606623E-5</v>
      </c>
      <c r="BH168" s="5">
        <f t="shared" si="275"/>
        <v>8.1636877500539451E-6</v>
      </c>
      <c r="BI168" s="5">
        <f t="shared" si="276"/>
        <v>1.6780128677947562E-6</v>
      </c>
      <c r="BJ168" s="8">
        <f t="shared" si="277"/>
        <v>0.35591227253516611</v>
      </c>
      <c r="BK168" s="8">
        <f t="shared" si="278"/>
        <v>0.30683108373731416</v>
      </c>
      <c r="BL168" s="8">
        <f t="shared" si="279"/>
        <v>0.31570539779693058</v>
      </c>
      <c r="BM168" s="8">
        <f t="shared" si="280"/>
        <v>0.32848624390512376</v>
      </c>
      <c r="BN168" s="8">
        <f t="shared" si="281"/>
        <v>0.67133610217179907</v>
      </c>
    </row>
    <row r="169" spans="1:66" x14ac:dyDescent="0.25">
      <c r="A169" t="s">
        <v>141</v>
      </c>
      <c r="B169" t="s">
        <v>427</v>
      </c>
      <c r="C169" t="s">
        <v>156</v>
      </c>
      <c r="D169" s="7" t="s">
        <v>522</v>
      </c>
      <c r="E169">
        <f>VLOOKUP(A169,home!$A$2:$E$405,3,FALSE)</f>
        <v>1.3167</v>
      </c>
      <c r="F169">
        <f>VLOOKUP(B169,home!$B$2:$E$405,3,FALSE)</f>
        <v>1.0548</v>
      </c>
      <c r="G169">
        <f>VLOOKUP(C169,away!$B$2:$E$405,4,FALSE)</f>
        <v>1.0125999999999999</v>
      </c>
      <c r="H169">
        <f>VLOOKUP(A169,away!$A$2:$E$405,3,FALSE)</f>
        <v>1.0889</v>
      </c>
      <c r="I169">
        <f>VLOOKUP(C169,away!$B$2:$E$405,3,FALSE)</f>
        <v>0.76529999999999998</v>
      </c>
      <c r="J169">
        <f>VLOOKUP(B169,home!$B$2:$E$405,4,FALSE)</f>
        <v>0.71430000000000005</v>
      </c>
      <c r="K169" s="3">
        <f t="shared" si="226"/>
        <v>1.4063547350159997</v>
      </c>
      <c r="L169" s="3">
        <f t="shared" si="227"/>
        <v>0.595251311931</v>
      </c>
      <c r="M169" s="5">
        <f t="shared" si="228"/>
        <v>0.13511810286576764</v>
      </c>
      <c r="N169" s="5">
        <f t="shared" si="229"/>
        <v>0.19002398375165125</v>
      </c>
      <c r="O169" s="5">
        <f t="shared" si="230"/>
        <v>8.0429227996475991E-2</v>
      </c>
      <c r="P169" s="5">
        <f t="shared" si="231"/>
        <v>0.11311202562652541</v>
      </c>
      <c r="Q169" s="5">
        <f t="shared" si="232"/>
        <v>0.13362056465786909</v>
      </c>
      <c r="R169" s="5">
        <f t="shared" si="233"/>
        <v>2.3937801741249924E-2</v>
      </c>
      <c r="S169" s="5">
        <f t="shared" si="234"/>
        <v>2.3672494784148582E-2</v>
      </c>
      <c r="T169" s="5">
        <f t="shared" si="235"/>
        <v>7.953781641355756E-2</v>
      </c>
      <c r="U169" s="5">
        <f t="shared" si="236"/>
        <v>3.3665040824681074E-2</v>
      </c>
      <c r="V169" s="5">
        <f t="shared" si="237"/>
        <v>2.2018957899935178E-3</v>
      </c>
      <c r="W169" s="5">
        <f t="shared" si="238"/>
        <v>6.2639304600701912E-2</v>
      </c>
      <c r="X169" s="5">
        <f t="shared" si="239"/>
        <v>3.7286128242013321E-2</v>
      </c>
      <c r="Y169" s="5">
        <f t="shared" si="240"/>
        <v>1.1097308376442971E-2</v>
      </c>
      <c r="Z169" s="5">
        <f t="shared" si="241"/>
        <v>4.7496692970743978E-3</v>
      </c>
      <c r="AA169" s="5">
        <f t="shared" si="242"/>
        <v>6.6797199057006939E-3</v>
      </c>
      <c r="AB169" s="5">
        <f t="shared" si="243"/>
        <v>4.6970278589813994E-3</v>
      </c>
      <c r="AC169" s="5">
        <f t="shared" si="244"/>
        <v>1.1520518334621009E-4</v>
      </c>
      <c r="AD169" s="5">
        <f t="shared" si="245"/>
        <v>2.2023270655826668E-2</v>
      </c>
      <c r="AE169" s="5">
        <f t="shared" si="246"/>
        <v>1.3109380750892316E-2</v>
      </c>
      <c r="AF169" s="5">
        <f t="shared" si="247"/>
        <v>3.9016880452858249E-3</v>
      </c>
      <c r="AG169" s="5">
        <f t="shared" si="248"/>
        <v>7.7416164256729537E-4</v>
      </c>
      <c r="AH169" s="5">
        <f t="shared" si="249"/>
        <v>7.0681172008048136E-4</v>
      </c>
      <c r="AI169" s="5">
        <f t="shared" si="250"/>
        <v>9.9402800929998818E-4</v>
      </c>
      <c r="AJ169" s="5">
        <f t="shared" si="251"/>
        <v>6.9897799880878344E-4</v>
      </c>
      <c r="AK169" s="5">
        <f t="shared" si="252"/>
        <v>3.2767033943224675E-4</v>
      </c>
      <c r="AL169" s="5">
        <f t="shared" si="253"/>
        <v>3.8576893471959839E-6</v>
      </c>
      <c r="AM169" s="5">
        <f t="shared" si="254"/>
        <v>6.1945061934721504E-3</v>
      </c>
      <c r="AN169" s="5">
        <f t="shared" si="255"/>
        <v>3.6872879384290012E-3</v>
      </c>
      <c r="AO169" s="5">
        <f t="shared" si="256"/>
        <v>1.0974314914086077E-3</v>
      </c>
      <c r="AP169" s="5">
        <f t="shared" si="257"/>
        <v>2.1774917833845589E-4</v>
      </c>
      <c r="AQ169" s="5">
        <f t="shared" si="258"/>
        <v>3.2403871019465783E-5</v>
      </c>
      <c r="AR169" s="5">
        <f t="shared" si="259"/>
        <v>8.4146120733222658E-5</v>
      </c>
      <c r="AS169" s="5">
        <f t="shared" si="260"/>
        <v>1.1833929532639567E-4</v>
      </c>
      <c r="AT169" s="5">
        <f t="shared" si="261"/>
        <v>8.3213514160366658E-5</v>
      </c>
      <c r="AU169" s="5">
        <f t="shared" si="262"/>
        <v>3.9009239885584194E-5</v>
      </c>
      <c r="AV169" s="5">
        <f t="shared" si="263"/>
        <v>1.3715207305616592E-5</v>
      </c>
      <c r="AW169" s="5">
        <f t="shared" si="264"/>
        <v>8.9705690191782391E-8</v>
      </c>
      <c r="AX169" s="5">
        <f t="shared" si="265"/>
        <v>1.4519455193792474E-3</v>
      </c>
      <c r="AY169" s="5">
        <f t="shared" si="266"/>
        <v>8.6427247526283388E-4</v>
      </c>
      <c r="AZ169" s="5">
        <f t="shared" si="267"/>
        <v>2.5722966238302732E-4</v>
      </c>
      <c r="BA169" s="5">
        <f t="shared" si="268"/>
        <v>5.1038764667021734E-5</v>
      </c>
      <c r="BB169" s="5">
        <f t="shared" si="269"/>
        <v>7.5952229068455629E-6</v>
      </c>
      <c r="BC169" s="5">
        <f t="shared" si="270"/>
        <v>9.0421327994164097E-7</v>
      </c>
      <c r="BD169" s="5">
        <f t="shared" si="271"/>
        <v>8.3480147933925161E-6</v>
      </c>
      <c r="BE169" s="5">
        <f t="shared" si="272"/>
        <v>1.1740270132671177E-5</v>
      </c>
      <c r="BF169" s="5">
        <f t="shared" si="273"/>
        <v>8.2554922457245161E-6</v>
      </c>
      <c r="BG169" s="5">
        <f t="shared" si="274"/>
        <v>3.8700502032208472E-6</v>
      </c>
      <c r="BH169" s="5">
        <f t="shared" si="275"/>
        <v>1.3606658570123185E-6</v>
      </c>
      <c r="BI169" s="5">
        <f t="shared" si="276"/>
        <v>3.8271577415677537E-7</v>
      </c>
      <c r="BJ169" s="8">
        <f t="shared" si="277"/>
        <v>0.56787597166735471</v>
      </c>
      <c r="BK169" s="8">
        <f t="shared" si="278"/>
        <v>0.27508785441439138</v>
      </c>
      <c r="BL169" s="8">
        <f t="shared" si="279"/>
        <v>0.15250868698112793</v>
      </c>
      <c r="BM169" s="8">
        <f t="shared" si="280"/>
        <v>0.3231162929508366</v>
      </c>
      <c r="BN169" s="8">
        <f t="shared" si="281"/>
        <v>0.67624170663953931</v>
      </c>
    </row>
    <row r="170" spans="1:66" x14ac:dyDescent="0.25">
      <c r="A170" t="s">
        <v>141</v>
      </c>
      <c r="B170" t="s">
        <v>147</v>
      </c>
      <c r="C170" t="s">
        <v>155</v>
      </c>
      <c r="D170" s="7" t="s">
        <v>522</v>
      </c>
      <c r="E170">
        <f>VLOOKUP(A170,home!$A$2:$E$405,3,FALSE)</f>
        <v>1.3167</v>
      </c>
      <c r="F170">
        <f>VLOOKUP(B170,home!$B$2:$E$405,3,FALSE)</f>
        <v>1.3080000000000001</v>
      </c>
      <c r="G170">
        <f>VLOOKUP(C170,away!$B$2:$E$405,4,FALSE)</f>
        <v>0.97040000000000004</v>
      </c>
      <c r="H170">
        <f>VLOOKUP(A170,away!$A$2:$E$405,3,FALSE)</f>
        <v>1.0889</v>
      </c>
      <c r="I170">
        <f>VLOOKUP(C170,away!$B$2:$E$405,3,FALSE)</f>
        <v>0.86729999999999996</v>
      </c>
      <c r="J170">
        <f>VLOOKUP(B170,home!$B$2:$E$405,4,FALSE)</f>
        <v>0.76529999999999998</v>
      </c>
      <c r="K170" s="3">
        <f t="shared" si="226"/>
        <v>1.6712651894400001</v>
      </c>
      <c r="L170" s="3">
        <f t="shared" si="227"/>
        <v>0.722751592941</v>
      </c>
      <c r="M170" s="5">
        <f t="shared" si="228"/>
        <v>9.1262365590416825E-2</v>
      </c>
      <c r="N170" s="5">
        <f t="shared" si="229"/>
        <v>0.15252361471721054</v>
      </c>
      <c r="O170" s="5">
        <f t="shared" si="230"/>
        <v>6.5960020106037673E-2</v>
      </c>
      <c r="P170" s="5">
        <f t="shared" si="231"/>
        <v>0.11023668549798327</v>
      </c>
      <c r="Q170" s="5">
        <f t="shared" si="232"/>
        <v>0.12745370392221625</v>
      </c>
      <c r="R170" s="5">
        <f t="shared" si="233"/>
        <v>2.3836354801029552E-2</v>
      </c>
      <c r="S170" s="5">
        <f t="shared" si="234"/>
        <v>3.3288987062092247E-2</v>
      </c>
      <c r="T170" s="5">
        <f t="shared" si="235"/>
        <v>9.2117367536012365E-2</v>
      </c>
      <c r="U170" s="5">
        <f t="shared" si="236"/>
        <v>3.9836870022101713E-2</v>
      </c>
      <c r="V170" s="5">
        <f t="shared" si="237"/>
        <v>4.4677873678567476E-3</v>
      </c>
      <c r="W170" s="5">
        <f t="shared" si="238"/>
        <v>7.1002979543464156E-2</v>
      </c>
      <c r="X170" s="5">
        <f t="shared" si="239"/>
        <v>5.1317516568595956E-2</v>
      </c>
      <c r="Y170" s="5">
        <f t="shared" si="240"/>
        <v>1.854490842286444E-2</v>
      </c>
      <c r="Z170" s="5">
        <f t="shared" si="241"/>
        <v>5.7425878007836542E-3</v>
      </c>
      <c r="AA170" s="5">
        <f t="shared" si="242"/>
        <v>9.5973870887525285E-3</v>
      </c>
      <c r="AB170" s="5">
        <f t="shared" si="243"/>
        <v>8.0198894755065045E-3</v>
      </c>
      <c r="AC170" s="5">
        <f t="shared" si="244"/>
        <v>3.3729269710191747E-4</v>
      </c>
      <c r="AD170" s="5">
        <f t="shared" si="245"/>
        <v>2.9666202014378022E-2</v>
      </c>
      <c r="AE170" s="5">
        <f t="shared" si="246"/>
        <v>2.1441294762401218E-2</v>
      </c>
      <c r="AF170" s="5">
        <f t="shared" si="247"/>
        <v>7.7483649721214994E-3</v>
      </c>
      <c r="AG170" s="5">
        <f t="shared" si="248"/>
        <v>1.8667143754296869E-3</v>
      </c>
      <c r="AH170" s="5">
        <f t="shared" si="249"/>
        <v>1.037616120154985E-3</v>
      </c>
      <c r="AI170" s="5">
        <f t="shared" si="250"/>
        <v>1.734131701616819E-3</v>
      </c>
      <c r="AJ170" s="5">
        <f t="shared" si="251"/>
        <v>1.4490969734082715E-3</v>
      </c>
      <c r="AK170" s="5">
        <f t="shared" si="252"/>
        <v>8.0727510926003536E-4</v>
      </c>
      <c r="AL170" s="5">
        <f t="shared" si="253"/>
        <v>1.6296763175332373E-5</v>
      </c>
      <c r="AM170" s="5">
        <f t="shared" si="254"/>
        <v>9.9160181459049621E-3</v>
      </c>
      <c r="AN170" s="5">
        <f t="shared" si="255"/>
        <v>7.1668179105846726E-3</v>
      </c>
      <c r="AO170" s="5">
        <f t="shared" si="256"/>
        <v>2.5899145305965801E-3</v>
      </c>
      <c r="AP170" s="5">
        <f t="shared" si="257"/>
        <v>6.2395495085657362E-4</v>
      </c>
      <c r="AQ170" s="5">
        <f t="shared" si="258"/>
        <v>1.1274110866375297E-4</v>
      </c>
      <c r="AR170" s="5">
        <f t="shared" si="259"/>
        <v>1.4998774074065515E-4</v>
      </c>
      <c r="AS170" s="5">
        <f t="shared" si="260"/>
        <v>2.5066928994260863E-4</v>
      </c>
      <c r="AT170" s="5">
        <f t="shared" si="261"/>
        <v>2.094674291713621E-4</v>
      </c>
      <c r="AU170" s="5">
        <f t="shared" si="262"/>
        <v>1.1669187423186213E-4</v>
      </c>
      <c r="AV170" s="5">
        <f t="shared" si="263"/>
        <v>4.8755766823555436E-5</v>
      </c>
      <c r="AW170" s="5">
        <f t="shared" si="264"/>
        <v>5.4680600911566678E-7</v>
      </c>
      <c r="AX170" s="5">
        <f t="shared" si="265"/>
        <v>2.762049324184388E-3</v>
      </c>
      <c r="AY170" s="5">
        <f t="shared" si="266"/>
        <v>1.9962755488358787E-3</v>
      </c>
      <c r="AZ170" s="5">
        <f t="shared" si="267"/>
        <v>7.2140566643515017E-4</v>
      </c>
      <c r="BA170" s="5">
        <f t="shared" si="268"/>
        <v>1.7379903152422283E-4</v>
      </c>
      <c r="BB170" s="5">
        <f t="shared" si="269"/>
        <v>3.1403381721433777E-5</v>
      </c>
      <c r="BC170" s="5">
        <f t="shared" si="270"/>
        <v>4.5393688325801105E-6</v>
      </c>
      <c r="BD170" s="5">
        <f t="shared" si="271"/>
        <v>1.8067313090321696E-5</v>
      </c>
      <c r="BE170" s="5">
        <f t="shared" si="272"/>
        <v>3.0195271434568284E-5</v>
      </c>
      <c r="BF170" s="5">
        <f t="shared" si="273"/>
        <v>2.5232153017142998E-5</v>
      </c>
      <c r="BG170" s="5">
        <f t="shared" si="274"/>
        <v>1.4056539664058191E-5</v>
      </c>
      <c r="BH170" s="5">
        <f t="shared" si="275"/>
        <v>5.8730513561307724E-6</v>
      </c>
      <c r="BI170" s="5">
        <f t="shared" si="276"/>
        <v>1.9630852574589496E-6</v>
      </c>
      <c r="BJ170" s="8">
        <f t="shared" si="277"/>
        <v>0.59978158580283436</v>
      </c>
      <c r="BK170" s="8">
        <f t="shared" si="278"/>
        <v>0.24160569052746222</v>
      </c>
      <c r="BL170" s="8">
        <f t="shared" si="279"/>
        <v>0.1531496009125978</v>
      </c>
      <c r="BM170" s="8">
        <f t="shared" si="280"/>
        <v>0.42701099166595713</v>
      </c>
      <c r="BN170" s="8">
        <f t="shared" si="281"/>
        <v>0.57127274463489408</v>
      </c>
    </row>
    <row r="171" spans="1:66" s="14" customFormat="1" x14ac:dyDescent="0.25">
      <c r="A171" t="s">
        <v>141</v>
      </c>
      <c r="B171" t="s">
        <v>143</v>
      </c>
      <c r="C171" t="s">
        <v>157</v>
      </c>
      <c r="D171" s="7" t="s">
        <v>522</v>
      </c>
      <c r="E171">
        <f>VLOOKUP(A171,home!$A$2:$E$405,3,FALSE)</f>
        <v>1.3167</v>
      </c>
      <c r="F171">
        <f>VLOOKUP(B171,home!$B$2:$E$405,3,FALSE)</f>
        <v>0.80169999999999997</v>
      </c>
      <c r="G171">
        <f>VLOOKUP(C171,away!$B$2:$E$405,4,FALSE)</f>
        <v>0.84389999999999998</v>
      </c>
      <c r="H171">
        <f>VLOOKUP(A171,away!$A$2:$E$405,3,FALSE)</f>
        <v>1.0889</v>
      </c>
      <c r="I171">
        <f>VLOOKUP(C171,away!$B$2:$E$405,3,FALSE)</f>
        <v>1.0204</v>
      </c>
      <c r="J171">
        <f>VLOOKUP(B171,home!$B$2:$E$405,4,FALSE)</f>
        <v>0.71430000000000005</v>
      </c>
      <c r="K171" s="3">
        <f t="shared" si="226"/>
        <v>0.89081948132099986</v>
      </c>
      <c r="L171" s="3">
        <f t="shared" si="227"/>
        <v>0.79366841590799997</v>
      </c>
      <c r="M171" s="5">
        <f t="shared" si="228"/>
        <v>0.18553942288392483</v>
      </c>
      <c r="N171" s="5">
        <f t="shared" si="229"/>
        <v>0.16528213245805556</v>
      </c>
      <c r="O171" s="5">
        <f t="shared" si="230"/>
        <v>0.14725677984876917</v>
      </c>
      <c r="P171" s="5">
        <f t="shared" si="231"/>
        <v>0.1311792082458812</v>
      </c>
      <c r="Q171" s="5">
        <f t="shared" si="232"/>
        <v>7.3618271753956938E-2</v>
      </c>
      <c r="R171" s="5">
        <f t="shared" si="233"/>
        <v>5.8436527597142851E-2</v>
      </c>
      <c r="S171" s="5">
        <f t="shared" si="234"/>
        <v>2.3186426378481485E-2</v>
      </c>
      <c r="T171" s="5">
        <f t="shared" si="235"/>
        <v>5.8428497124847663E-2</v>
      </c>
      <c r="U171" s="5">
        <f t="shared" si="236"/>
        <v>5.2056397204287091E-2</v>
      </c>
      <c r="V171" s="5">
        <f t="shared" si="237"/>
        <v>1.8214619879124939E-3</v>
      </c>
      <c r="W171" s="5">
        <f t="shared" si="238"/>
        <v>2.186019688653611E-2</v>
      </c>
      <c r="X171" s="5">
        <f t="shared" si="239"/>
        <v>1.734974783437411E-2</v>
      </c>
      <c r="Y171" s="5">
        <f t="shared" si="240"/>
        <v>6.8849734400554755E-3</v>
      </c>
      <c r="Z171" s="5">
        <f t="shared" si="241"/>
        <v>1.5459742096396162E-2</v>
      </c>
      <c r="AA171" s="5">
        <f t="shared" si="242"/>
        <v>1.3771839435668056E-2</v>
      </c>
      <c r="AB171" s="5">
        <f t="shared" si="243"/>
        <v>6.1341114314589548E-3</v>
      </c>
      <c r="AC171" s="5">
        <f t="shared" si="244"/>
        <v>8.0487591838437583E-5</v>
      </c>
      <c r="AD171" s="5">
        <f t="shared" si="245"/>
        <v>4.868372313009758E-3</v>
      </c>
      <c r="AE171" s="5">
        <f t="shared" si="246"/>
        <v>3.8638733417168205E-3</v>
      </c>
      <c r="AF171" s="5">
        <f t="shared" si="247"/>
        <v>1.5333171171947695E-3</v>
      </c>
      <c r="AG171" s="5">
        <f t="shared" si="248"/>
        <v>4.0564845582953123E-4</v>
      </c>
      <c r="AH171" s="5">
        <f t="shared" si="249"/>
        <v>3.0674772549982411E-3</v>
      </c>
      <c r="AI171" s="5">
        <f t="shared" si="250"/>
        <v>2.7325684972614975E-3</v>
      </c>
      <c r="AJ171" s="5">
        <f t="shared" si="251"/>
        <v>1.2171126257022955E-3</v>
      </c>
      <c r="AK171" s="5">
        <f t="shared" si="252"/>
        <v>3.6140921264578638E-4</v>
      </c>
      <c r="AL171" s="5">
        <f t="shared" si="253"/>
        <v>2.2762383124559498E-6</v>
      </c>
      <c r="AM171" s="5">
        <f t="shared" si="254"/>
        <v>8.6736817975057411E-4</v>
      </c>
      <c r="AN171" s="5">
        <f t="shared" si="255"/>
        <v>6.8840272923164356E-4</v>
      </c>
      <c r="AO171" s="5">
        <f t="shared" si="256"/>
        <v>2.7318175180801119E-4</v>
      </c>
      <c r="AP171" s="5">
        <f t="shared" si="257"/>
        <v>7.2271909404145534E-5</v>
      </c>
      <c r="AQ171" s="5">
        <f t="shared" si="258"/>
        <v>1.4339982962858668E-5</v>
      </c>
      <c r="AR171" s="5">
        <f t="shared" si="259"/>
        <v>4.8691196276165493E-4</v>
      </c>
      <c r="AS171" s="5">
        <f t="shared" si="260"/>
        <v>4.3375066211632742E-4</v>
      </c>
      <c r="AT171" s="5">
        <f t="shared" si="261"/>
        <v>1.9319676992455353E-4</v>
      </c>
      <c r="AU171" s="5">
        <f t="shared" si="262"/>
        <v>5.7367815459027772E-5</v>
      </c>
      <c r="AV171" s="5">
        <f t="shared" si="263"/>
        <v>1.2776091902932488E-5</v>
      </c>
      <c r="AW171" s="5">
        <f t="shared" si="264"/>
        <v>4.4703757856972157E-8</v>
      </c>
      <c r="AX171" s="5">
        <f t="shared" si="265"/>
        <v>1.2877807866662429E-4</v>
      </c>
      <c r="AY171" s="5">
        <f t="shared" si="266"/>
        <v>1.0220709369901551E-4</v>
      </c>
      <c r="AZ171" s="5">
        <f t="shared" si="267"/>
        <v>4.0559271075329083E-5</v>
      </c>
      <c r="BA171" s="5">
        <f t="shared" si="268"/>
        <v>1.0730204141579863E-5</v>
      </c>
      <c r="BB171" s="5">
        <f t="shared" si="269"/>
        <v>2.1290560308542878E-6</v>
      </c>
      <c r="BC171" s="5">
        <f t="shared" si="270"/>
        <v>3.3795290547749935E-7</v>
      </c>
      <c r="BD171" s="5">
        <f t="shared" si="271"/>
        <v>6.4407774361949612E-5</v>
      </c>
      <c r="BE171" s="5">
        <f t="shared" si="272"/>
        <v>5.7375700150151945E-5</v>
      </c>
      <c r="BF171" s="5">
        <f t="shared" si="273"/>
        <v>2.5555695724093785E-5</v>
      </c>
      <c r="BG171" s="5">
        <f t="shared" si="274"/>
        <v>7.5885038699115064E-6</v>
      </c>
      <c r="BH171" s="5">
        <f t="shared" si="275"/>
        <v>1.6899967703492419E-6</v>
      </c>
      <c r="BI171" s="5">
        <f t="shared" si="276"/>
        <v>3.0109640927933544E-7</v>
      </c>
      <c r="BJ171" s="8">
        <f t="shared" si="277"/>
        <v>0.35629533693525289</v>
      </c>
      <c r="BK171" s="8">
        <f t="shared" si="278"/>
        <v>0.34191149042004992</v>
      </c>
      <c r="BL171" s="8">
        <f t="shared" si="279"/>
        <v>0.28637514517738416</v>
      </c>
      <c r="BM171" s="8">
        <f t="shared" si="280"/>
        <v>0.23862720945141139</v>
      </c>
      <c r="BN171" s="8">
        <f t="shared" si="281"/>
        <v>0.76131234278773063</v>
      </c>
    </row>
    <row r="172" spans="1:66" x14ac:dyDescent="0.25">
      <c r="A172" t="s">
        <v>141</v>
      </c>
      <c r="B172" t="s">
        <v>153</v>
      </c>
      <c r="C172" t="s">
        <v>501</v>
      </c>
      <c r="D172" s="7" t="s">
        <v>522</v>
      </c>
      <c r="E172">
        <f>VLOOKUP(A172,home!$A$2:$E$405,3,FALSE)</f>
        <v>1.3167</v>
      </c>
      <c r="F172">
        <f>VLOOKUP(B172,home!$B$2:$E$405,3,FALSE)</f>
        <v>1.0125999999999999</v>
      </c>
      <c r="G172" t="e">
        <f>VLOOKUP(C172,away!$B$2:$E$405,4,FALSE)</f>
        <v>#N/A</v>
      </c>
      <c r="H172">
        <f>VLOOKUP(A172,away!$A$2:$E$405,3,FALSE)</f>
        <v>1.0889</v>
      </c>
      <c r="I172" t="e">
        <f>VLOOKUP(C172,away!$B$2:$E$405,3,FALSE)</f>
        <v>#N/A</v>
      </c>
      <c r="J172">
        <f>VLOOKUP(B172,home!$B$2:$E$405,4,FALSE)</f>
        <v>1.2244999999999999</v>
      </c>
      <c r="K172" s="3" t="e">
        <f t="shared" si="226"/>
        <v>#N/A</v>
      </c>
      <c r="L172" s="3" t="e">
        <f t="shared" si="227"/>
        <v>#N/A</v>
      </c>
      <c r="M172" s="5" t="e">
        <f t="shared" si="228"/>
        <v>#N/A</v>
      </c>
      <c r="N172" s="5" t="e">
        <f t="shared" si="229"/>
        <v>#N/A</v>
      </c>
      <c r="O172" s="5" t="e">
        <f t="shared" si="230"/>
        <v>#N/A</v>
      </c>
      <c r="P172" s="5" t="e">
        <f t="shared" si="231"/>
        <v>#N/A</v>
      </c>
      <c r="Q172" s="5" t="e">
        <f t="shared" si="232"/>
        <v>#N/A</v>
      </c>
      <c r="R172" s="5" t="e">
        <f t="shared" si="233"/>
        <v>#N/A</v>
      </c>
      <c r="S172" s="5" t="e">
        <f t="shared" si="234"/>
        <v>#N/A</v>
      </c>
      <c r="T172" s="5" t="e">
        <f t="shared" si="235"/>
        <v>#N/A</v>
      </c>
      <c r="U172" s="5" t="e">
        <f t="shared" si="236"/>
        <v>#N/A</v>
      </c>
      <c r="V172" s="5" t="e">
        <f t="shared" si="237"/>
        <v>#N/A</v>
      </c>
      <c r="W172" s="5" t="e">
        <f t="shared" si="238"/>
        <v>#N/A</v>
      </c>
      <c r="X172" s="5" t="e">
        <f t="shared" si="239"/>
        <v>#N/A</v>
      </c>
      <c r="Y172" s="5" t="e">
        <f t="shared" si="240"/>
        <v>#N/A</v>
      </c>
      <c r="Z172" s="5" t="e">
        <f t="shared" si="241"/>
        <v>#N/A</v>
      </c>
      <c r="AA172" s="5" t="e">
        <f t="shared" si="242"/>
        <v>#N/A</v>
      </c>
      <c r="AB172" s="5" t="e">
        <f t="shared" si="243"/>
        <v>#N/A</v>
      </c>
      <c r="AC172" s="5" t="e">
        <f t="shared" si="244"/>
        <v>#N/A</v>
      </c>
      <c r="AD172" s="5" t="e">
        <f t="shared" si="245"/>
        <v>#N/A</v>
      </c>
      <c r="AE172" s="5" t="e">
        <f t="shared" si="246"/>
        <v>#N/A</v>
      </c>
      <c r="AF172" s="5" t="e">
        <f t="shared" si="247"/>
        <v>#N/A</v>
      </c>
      <c r="AG172" s="5" t="e">
        <f t="shared" si="248"/>
        <v>#N/A</v>
      </c>
      <c r="AH172" s="5" t="e">
        <f t="shared" si="249"/>
        <v>#N/A</v>
      </c>
      <c r="AI172" s="5" t="e">
        <f t="shared" si="250"/>
        <v>#N/A</v>
      </c>
      <c r="AJ172" s="5" t="e">
        <f t="shared" si="251"/>
        <v>#N/A</v>
      </c>
      <c r="AK172" s="5" t="e">
        <f t="shared" si="252"/>
        <v>#N/A</v>
      </c>
      <c r="AL172" s="5" t="e">
        <f t="shared" si="253"/>
        <v>#N/A</v>
      </c>
      <c r="AM172" s="5" t="e">
        <f t="shared" si="254"/>
        <v>#N/A</v>
      </c>
      <c r="AN172" s="5" t="e">
        <f t="shared" si="255"/>
        <v>#N/A</v>
      </c>
      <c r="AO172" s="5" t="e">
        <f t="shared" si="256"/>
        <v>#N/A</v>
      </c>
      <c r="AP172" s="5" t="e">
        <f t="shared" si="257"/>
        <v>#N/A</v>
      </c>
      <c r="AQ172" s="5" t="e">
        <f t="shared" si="258"/>
        <v>#N/A</v>
      </c>
      <c r="AR172" s="5" t="e">
        <f t="shared" si="259"/>
        <v>#N/A</v>
      </c>
      <c r="AS172" s="5" t="e">
        <f t="shared" si="260"/>
        <v>#N/A</v>
      </c>
      <c r="AT172" s="5" t="e">
        <f t="shared" si="261"/>
        <v>#N/A</v>
      </c>
      <c r="AU172" s="5" t="e">
        <f t="shared" si="262"/>
        <v>#N/A</v>
      </c>
      <c r="AV172" s="5" t="e">
        <f t="shared" si="263"/>
        <v>#N/A</v>
      </c>
      <c r="AW172" s="5" t="e">
        <f t="shared" si="264"/>
        <v>#N/A</v>
      </c>
      <c r="AX172" s="5" t="e">
        <f t="shared" si="265"/>
        <v>#N/A</v>
      </c>
      <c r="AY172" s="5" t="e">
        <f t="shared" si="266"/>
        <v>#N/A</v>
      </c>
      <c r="AZ172" s="5" t="e">
        <f t="shared" si="267"/>
        <v>#N/A</v>
      </c>
      <c r="BA172" s="5" t="e">
        <f t="shared" si="268"/>
        <v>#N/A</v>
      </c>
      <c r="BB172" s="5" t="e">
        <f t="shared" si="269"/>
        <v>#N/A</v>
      </c>
      <c r="BC172" s="5" t="e">
        <f t="shared" si="270"/>
        <v>#N/A</v>
      </c>
      <c r="BD172" s="5" t="e">
        <f t="shared" si="271"/>
        <v>#N/A</v>
      </c>
      <c r="BE172" s="5" t="e">
        <f t="shared" si="272"/>
        <v>#N/A</v>
      </c>
      <c r="BF172" s="5" t="e">
        <f t="shared" si="273"/>
        <v>#N/A</v>
      </c>
      <c r="BG172" s="5" t="e">
        <f t="shared" si="274"/>
        <v>#N/A</v>
      </c>
      <c r="BH172" s="5" t="e">
        <f t="shared" si="275"/>
        <v>#N/A</v>
      </c>
      <c r="BI172" s="5" t="e">
        <f t="shared" si="276"/>
        <v>#N/A</v>
      </c>
      <c r="BJ172" s="8" t="e">
        <f t="shared" si="277"/>
        <v>#N/A</v>
      </c>
      <c r="BK172" s="8" t="e">
        <f t="shared" si="278"/>
        <v>#N/A</v>
      </c>
      <c r="BL172" s="8" t="e">
        <f t="shared" si="279"/>
        <v>#N/A</v>
      </c>
      <c r="BM172" s="8" t="e">
        <f t="shared" si="280"/>
        <v>#N/A</v>
      </c>
      <c r="BN172" s="8" t="e">
        <f t="shared" si="281"/>
        <v>#N/A</v>
      </c>
    </row>
    <row r="173" spans="1:66" x14ac:dyDescent="0.25">
      <c r="A173" t="s">
        <v>141</v>
      </c>
      <c r="B173" t="s">
        <v>428</v>
      </c>
      <c r="C173" t="s">
        <v>146</v>
      </c>
      <c r="D173" s="7" t="s">
        <v>522</v>
      </c>
      <c r="E173">
        <f>VLOOKUP(A173,home!$A$2:$E$405,3,FALSE)</f>
        <v>1.3167</v>
      </c>
      <c r="F173">
        <f>VLOOKUP(B173,home!$B$2:$E$405,3,FALSE)</f>
        <v>1.1392</v>
      </c>
      <c r="G173">
        <f>VLOOKUP(C173,away!$B$2:$E$405,4,FALSE)</f>
        <v>1.5384</v>
      </c>
      <c r="H173">
        <f>VLOOKUP(A173,away!$A$2:$E$405,3,FALSE)</f>
        <v>1.0889</v>
      </c>
      <c r="I173">
        <f>VLOOKUP(C173,away!$B$2:$E$405,3,FALSE)</f>
        <v>0.54620000000000002</v>
      </c>
      <c r="J173">
        <f>VLOOKUP(B173,home!$B$2:$E$405,4,FALSE)</f>
        <v>1.0713999999999999</v>
      </c>
      <c r="K173" s="3">
        <f t="shared" si="226"/>
        <v>2.3075763701759997</v>
      </c>
      <c r="L173" s="3">
        <f t="shared" si="227"/>
        <v>0.63722284265199991</v>
      </c>
      <c r="M173" s="5">
        <f t="shared" si="228"/>
        <v>5.2612622695515567E-2</v>
      </c>
      <c r="N173" s="5">
        <f t="shared" si="229"/>
        <v>0.12140764490515724</v>
      </c>
      <c r="O173" s="5">
        <f t="shared" si="230"/>
        <v>3.3525964993413551E-2</v>
      </c>
      <c r="P173" s="5">
        <f t="shared" si="231"/>
        <v>7.736372460614889E-2</v>
      </c>
      <c r="Q173" s="5">
        <f t="shared" si="232"/>
        <v>0.14007870627092975</v>
      </c>
      <c r="R173" s="5">
        <f t="shared" si="233"/>
        <v>1.0681755357877212E-2</v>
      </c>
      <c r="S173" s="5">
        <f t="shared" si="234"/>
        <v>2.8439686040619066E-2</v>
      </c>
      <c r="T173" s="5">
        <f t="shared" si="235"/>
        <v>8.9261351404976375E-2</v>
      </c>
      <c r="U173" s="5">
        <f t="shared" si="236"/>
        <v>2.4648966255838331E-2</v>
      </c>
      <c r="V173" s="5">
        <f t="shared" si="237"/>
        <v>4.6465402872044263E-3</v>
      </c>
      <c r="W173" s="5">
        <f t="shared" si="238"/>
        <v>0.1077474375185407</v>
      </c>
      <c r="X173" s="5">
        <f t="shared" si="239"/>
        <v>6.8659128424033253E-2</v>
      </c>
      <c r="Y173" s="5">
        <f t="shared" si="240"/>
        <v>2.1875582494185596E-2</v>
      </c>
      <c r="Z173" s="5">
        <f t="shared" si="241"/>
        <v>2.2688861712199166E-3</v>
      </c>
      <c r="AA173" s="5">
        <f t="shared" si="242"/>
        <v>5.2356281153261774E-3</v>
      </c>
      <c r="AB173" s="5">
        <f t="shared" si="243"/>
        <v>6.0408058609778964E-3</v>
      </c>
      <c r="AC173" s="5">
        <f t="shared" si="244"/>
        <v>4.2702877742742087E-4</v>
      </c>
      <c r="AD173" s="5">
        <f t="shared" si="245"/>
        <v>6.2158860191199872E-2</v>
      </c>
      <c r="AE173" s="5">
        <f t="shared" si="246"/>
        <v>3.9609045587044617E-2</v>
      </c>
      <c r="AF173" s="5">
        <f t="shared" si="247"/>
        <v>1.2619894311854611E-2</v>
      </c>
      <c r="AG173" s="5">
        <f t="shared" si="248"/>
        <v>2.6805616424559341E-3</v>
      </c>
      <c r="AH173" s="5">
        <f t="shared" si="249"/>
        <v>3.6144652391964174E-4</v>
      </c>
      <c r="AI173" s="5">
        <f t="shared" si="250"/>
        <v>8.3406545767921955E-4</v>
      </c>
      <c r="AJ173" s="5">
        <f t="shared" si="251"/>
        <v>9.6233487066029887E-4</v>
      </c>
      <c r="AK173" s="5">
        <f t="shared" si="252"/>
        <v>7.4022040257736086E-4</v>
      </c>
      <c r="AL173" s="5">
        <f t="shared" si="253"/>
        <v>2.5116814211667352E-5</v>
      </c>
      <c r="AM173" s="5">
        <f t="shared" si="254"/>
        <v>2.8687263394857283E-2</v>
      </c>
      <c r="AN173" s="5">
        <f t="shared" si="255"/>
        <v>1.828017952837762E-2</v>
      </c>
      <c r="AO173" s="5">
        <f t="shared" si="256"/>
        <v>5.8242739816308405E-3</v>
      </c>
      <c r="AP173" s="5">
        <f t="shared" si="257"/>
        <v>1.237120140986296E-3</v>
      </c>
      <c r="AQ173" s="5">
        <f t="shared" si="258"/>
        <v>1.9708030323533252E-4</v>
      </c>
      <c r="AR173" s="5">
        <f t="shared" si="259"/>
        <v>4.6064396287751649E-5</v>
      </c>
      <c r="AS173" s="5">
        <f t="shared" si="260"/>
        <v>1.0629711238003875E-4</v>
      </c>
      <c r="AT173" s="5">
        <f t="shared" si="261"/>
        <v>1.2264435237306008E-4</v>
      </c>
      <c r="AU173" s="5">
        <f t="shared" si="262"/>
        <v>9.4337069823870754E-5</v>
      </c>
      <c r="AV173" s="5">
        <f t="shared" si="263"/>
        <v>5.4422498289301878E-5</v>
      </c>
      <c r="AW173" s="5">
        <f t="shared" si="264"/>
        <v>1.0259104913645582E-6</v>
      </c>
      <c r="AX173" s="5">
        <f t="shared" si="265"/>
        <v>1.1033008522497945E-2</v>
      </c>
      <c r="AY173" s="5">
        <f t="shared" si="266"/>
        <v>7.0304850537098815E-3</v>
      </c>
      <c r="AZ173" s="5">
        <f t="shared" si="267"/>
        <v>2.2399928355737045E-3</v>
      </c>
      <c r="BA173" s="5">
        <f t="shared" si="268"/>
        <v>4.7579153406813015E-4</v>
      </c>
      <c r="BB173" s="5">
        <f t="shared" si="269"/>
        <v>7.5796308462162406E-5</v>
      </c>
      <c r="BC173" s="5">
        <f t="shared" si="270"/>
        <v>9.6598278281573948E-6</v>
      </c>
      <c r="BD173" s="5">
        <f t="shared" si="271"/>
        <v>4.8922142579215556E-6</v>
      </c>
      <c r="BE173" s="5">
        <f t="shared" si="272"/>
        <v>1.1289158019417895E-5</v>
      </c>
      <c r="BF173" s="5">
        <f t="shared" si="273"/>
        <v>1.3025297142395816E-5</v>
      </c>
      <c r="BG173" s="5">
        <f t="shared" si="274"/>
        <v>1.0018955966771185E-5</v>
      </c>
      <c r="BH173" s="5">
        <f t="shared" si="275"/>
        <v>5.7798765106887573E-6</v>
      </c>
      <c r="BI173" s="5">
        <f t="shared" si="276"/>
        <v>2.6675012917201364E-6</v>
      </c>
      <c r="BJ173" s="8">
        <f t="shared" si="277"/>
        <v>0.74118886418160546</v>
      </c>
      <c r="BK173" s="8">
        <f t="shared" si="278"/>
        <v>0.17054520427483691</v>
      </c>
      <c r="BL173" s="8">
        <f t="shared" si="279"/>
        <v>8.3502626270612626E-2</v>
      </c>
      <c r="BM173" s="8">
        <f t="shared" si="280"/>
        <v>0.55480570292601428</v>
      </c>
      <c r="BN173" s="8">
        <f t="shared" si="281"/>
        <v>0.43567041882904212</v>
      </c>
    </row>
    <row r="174" spans="1:66" x14ac:dyDescent="0.25">
      <c r="A174" t="s">
        <v>141</v>
      </c>
      <c r="B174" t="s">
        <v>144</v>
      </c>
      <c r="C174" t="s">
        <v>467</v>
      </c>
      <c r="D174" s="7" t="s">
        <v>522</v>
      </c>
      <c r="E174">
        <f>VLOOKUP(A174,home!$A$2:$E$405,3,FALSE)</f>
        <v>1.3167</v>
      </c>
      <c r="F174">
        <f>VLOOKUP(B174,home!$B$2:$E$405,3,FALSE)</f>
        <v>0.6754</v>
      </c>
      <c r="G174">
        <f>VLOOKUP(C174,away!$B$2:$E$405,4,FALSE)</f>
        <v>1.3080000000000001</v>
      </c>
      <c r="H174">
        <f>VLOOKUP(A174,away!$A$2:$E$405,3,FALSE)</f>
        <v>1.0889</v>
      </c>
      <c r="I174">
        <f>VLOOKUP(C174,away!$B$2:$E$405,3,FALSE)</f>
        <v>0.76529999999999998</v>
      </c>
      <c r="J174">
        <f>VLOOKUP(B174,home!$B$2:$E$405,4,FALSE)</f>
        <v>1.2184999999999999</v>
      </c>
      <c r="K174" s="3">
        <f t="shared" si="226"/>
        <v>1.16320332744</v>
      </c>
      <c r="L174" s="3">
        <f t="shared" si="227"/>
        <v>1.015418904645</v>
      </c>
      <c r="M174" s="5">
        <f t="shared" si="228"/>
        <v>0.11319738297394723</v>
      </c>
      <c r="N174" s="5">
        <f t="shared" si="229"/>
        <v>0.13167157253279543</v>
      </c>
      <c r="O174" s="5">
        <f t="shared" si="230"/>
        <v>0.11494276262808607</v>
      </c>
      <c r="P174" s="5">
        <f t="shared" si="231"/>
        <v>0.13370180395413581</v>
      </c>
      <c r="Q174" s="5">
        <f t="shared" si="232"/>
        <v>7.6580405649702477E-2</v>
      </c>
      <c r="R174" s="5">
        <f t="shared" si="233"/>
        <v>5.8357527062340687E-2</v>
      </c>
      <c r="S174" s="5">
        <f t="shared" si="234"/>
        <v>3.9480092010396615E-2</v>
      </c>
      <c r="T174" s="5">
        <f t="shared" si="235"/>
        <v>7.7761191622090664E-2</v>
      </c>
      <c r="U174" s="5">
        <f t="shared" si="236"/>
        <v>6.7881669660084534E-2</v>
      </c>
      <c r="V174" s="5">
        <f t="shared" si="237"/>
        <v>5.1812736138767152E-3</v>
      </c>
      <c r="W174" s="5">
        <f t="shared" si="238"/>
        <v>2.9692860889479627E-2</v>
      </c>
      <c r="X174" s="5">
        <f t="shared" si="239"/>
        <v>3.0150692280171761E-2</v>
      </c>
      <c r="Y174" s="5">
        <f t="shared" si="240"/>
        <v>1.530779146471023E-2</v>
      </c>
      <c r="Z174" s="5">
        <f t="shared" si="241"/>
        <v>1.9752445402477645E-2</v>
      </c>
      <c r="AA174" s="5">
        <f t="shared" si="242"/>
        <v>2.2976110217238926E-2</v>
      </c>
      <c r="AB174" s="5">
        <f t="shared" si="243"/>
        <v>1.336294392816025E-2</v>
      </c>
      <c r="AC174" s="5">
        <f t="shared" si="244"/>
        <v>3.8248765715431744E-4</v>
      </c>
      <c r="AD174" s="5">
        <f t="shared" si="245"/>
        <v>8.6347086469639421E-3</v>
      </c>
      <c r="AE174" s="5">
        <f t="shared" si="246"/>
        <v>8.7678463962288355E-3</v>
      </c>
      <c r="AF174" s="5">
        <f t="shared" si="247"/>
        <v>4.4515184918771464E-3</v>
      </c>
      <c r="AG174" s="5">
        <f t="shared" si="248"/>
        <v>1.5067186770096183E-3</v>
      </c>
      <c r="AH174" s="5">
        <f t="shared" si="249"/>
        <v>5.0142516186610017E-3</v>
      </c>
      <c r="AI174" s="5">
        <f t="shared" si="250"/>
        <v>5.8325941674478837E-3</v>
      </c>
      <c r="AJ174" s="5">
        <f t="shared" si="251"/>
        <v>3.3922464715912576E-3</v>
      </c>
      <c r="AK174" s="5">
        <f t="shared" si="252"/>
        <v>1.3152907944171831E-3</v>
      </c>
      <c r="AL174" s="5">
        <f t="shared" si="253"/>
        <v>1.8070838179533923E-5</v>
      </c>
      <c r="AM174" s="5">
        <f t="shared" si="254"/>
        <v>2.0087843659246777E-3</v>
      </c>
      <c r="AN174" s="5">
        <f t="shared" si="255"/>
        <v>2.039757620515237E-3</v>
      </c>
      <c r="AO174" s="5">
        <f t="shared" si="256"/>
        <v>1.0356042243824365E-3</v>
      </c>
      <c r="AP174" s="5">
        <f t="shared" si="257"/>
        <v>3.5052403572271619E-4</v>
      </c>
      <c r="AQ174" s="5">
        <f t="shared" si="258"/>
        <v>8.8982183101326306E-5</v>
      </c>
      <c r="AR174" s="5">
        <f t="shared" si="259"/>
        <v>1.0183131772470348E-3</v>
      </c>
      <c r="AS174" s="5">
        <f t="shared" si="260"/>
        <v>1.1845052761497495E-3</v>
      </c>
      <c r="AT174" s="5">
        <f t="shared" si="261"/>
        <v>6.8891023929381246E-4</v>
      </c>
      <c r="AU174" s="5">
        <f t="shared" si="262"/>
        <v>2.6711422755134972E-4</v>
      </c>
      <c r="AV174" s="5">
        <f t="shared" si="263"/>
        <v>7.7677039573573892E-5</v>
      </c>
      <c r="AW174" s="5">
        <f t="shared" si="264"/>
        <v>5.9289348297110479E-7</v>
      </c>
      <c r="AX174" s="5">
        <f t="shared" si="265"/>
        <v>3.8943744309217224E-4</v>
      </c>
      <c r="AY174" s="5">
        <f t="shared" si="266"/>
        <v>3.9544214189240302E-4</v>
      </c>
      <c r="AZ174" s="5">
        <f t="shared" si="267"/>
        <v>2.0076971328542823E-4</v>
      </c>
      <c r="BA174" s="5">
        <f t="shared" si="268"/>
        <v>6.7955120783393428E-5</v>
      </c>
      <c r="BB174" s="5">
        <f t="shared" si="269"/>
        <v>1.7250728577723E-5</v>
      </c>
      <c r="BC174" s="5">
        <f t="shared" si="270"/>
        <v>3.5033431833439386E-6</v>
      </c>
      <c r="BD174" s="5">
        <f t="shared" si="271"/>
        <v>1.7233574183762561E-4</v>
      </c>
      <c r="BE174" s="5">
        <f t="shared" si="272"/>
        <v>2.0046150834236693E-4</v>
      </c>
      <c r="BF174" s="5">
        <f t="shared" si="273"/>
        <v>1.1658874676374127E-4</v>
      </c>
      <c r="BG174" s="5">
        <f t="shared" si="274"/>
        <v>4.5205472725881116E-5</v>
      </c>
      <c r="BH174" s="5">
        <f t="shared" si="275"/>
        <v>1.3145789073310782E-5</v>
      </c>
      <c r="BI174" s="5">
        <f t="shared" si="276"/>
        <v>3.0582451183798962E-6</v>
      </c>
      <c r="BJ174" s="8">
        <f t="shared" si="277"/>
        <v>0.39112331757149055</v>
      </c>
      <c r="BK174" s="8">
        <f t="shared" si="278"/>
        <v>0.29235655318958259</v>
      </c>
      <c r="BL174" s="8">
        <f t="shared" si="279"/>
        <v>0.2968627120117045</v>
      </c>
      <c r="BM174" s="8">
        <f t="shared" si="280"/>
        <v>0.3712487241258382</v>
      </c>
      <c r="BN174" s="8">
        <f t="shared" si="281"/>
        <v>0.62845145480100761</v>
      </c>
    </row>
    <row r="175" spans="1:66" x14ac:dyDescent="0.25">
      <c r="A175" t="s">
        <v>173</v>
      </c>
      <c r="B175" t="s">
        <v>176</v>
      </c>
      <c r="C175" t="s">
        <v>177</v>
      </c>
      <c r="D175" s="7" t="s">
        <v>522</v>
      </c>
      <c r="E175">
        <f>VLOOKUP(A175,home!$A$2:$E$405,3,FALSE)</f>
        <v>1.7239</v>
      </c>
      <c r="F175">
        <f>VLOOKUP(B175,home!$B$2:$E$405,3,FALSE)</f>
        <v>1.8426</v>
      </c>
      <c r="G175">
        <f>VLOOKUP(C175,away!$B$2:$E$405,4,FALSE)</f>
        <v>1.1942999999999999</v>
      </c>
      <c r="H175">
        <f>VLOOKUP(A175,away!$A$2:$E$405,3,FALSE)</f>
        <v>1.3199000000000001</v>
      </c>
      <c r="I175">
        <f>VLOOKUP(C175,away!$B$2:$E$405,3,FALSE)</f>
        <v>1.5598000000000001</v>
      </c>
      <c r="J175">
        <f>VLOOKUP(B175,home!$B$2:$E$405,4,FALSE)</f>
        <v>0.62390000000000001</v>
      </c>
      <c r="K175" s="3">
        <f t="shared" si="226"/>
        <v>3.7936439566019997</v>
      </c>
      <c r="L175" s="3">
        <f t="shared" si="227"/>
        <v>1.2844728544780002</v>
      </c>
      <c r="M175" s="5">
        <f t="shared" si="228"/>
        <v>6.2316333157556346E-3</v>
      </c>
      <c r="N175" s="5">
        <f t="shared" si="229"/>
        <v>2.3640598068076044E-2</v>
      </c>
      <c r="O175" s="5">
        <f t="shared" si="230"/>
        <v>8.0043638331488455E-3</v>
      </c>
      <c r="P175" s="5">
        <f t="shared" si="231"/>
        <v>3.0365706482068735E-2</v>
      </c>
      <c r="Q175" s="5">
        <f t="shared" si="232"/>
        <v>4.4842005995706813E-2</v>
      </c>
      <c r="R175" s="5">
        <f t="shared" si="233"/>
        <v>5.1406940305225822E-3</v>
      </c>
      <c r="S175" s="5">
        <f t="shared" si="234"/>
        <v>3.6991751738016956E-2</v>
      </c>
      <c r="T175" s="5">
        <f t="shared" si="235"/>
        <v>5.759833944182513E-2</v>
      </c>
      <c r="U175" s="5">
        <f t="shared" si="236"/>
        <v>1.950196284163197E-2</v>
      </c>
      <c r="V175" s="5">
        <f t="shared" si="237"/>
        <v>2.0028290758489223E-2</v>
      </c>
      <c r="W175" s="5">
        <f t="shared" si="238"/>
        <v>5.6704868349174584E-2</v>
      </c>
      <c r="X175" s="5">
        <f t="shared" si="239"/>
        <v>7.2835864111263485E-2</v>
      </c>
      <c r="Y175" s="5">
        <f t="shared" si="240"/>
        <v>4.6777845141683171E-2</v>
      </c>
      <c r="Z175" s="5">
        <f t="shared" si="241"/>
        <v>2.2010273117944539E-3</v>
      </c>
      <c r="AA175" s="5">
        <f t="shared" si="242"/>
        <v>8.3499139597049757E-3</v>
      </c>
      <c r="AB175" s="5">
        <f t="shared" si="243"/>
        <v>1.583830031569073E-2</v>
      </c>
      <c r="AC175" s="5">
        <f t="shared" si="244"/>
        <v>6.099656860547197E-3</v>
      </c>
      <c r="AD175" s="5">
        <f t="shared" si="245"/>
        <v>5.3779520280689545E-2</v>
      </c>
      <c r="AE175" s="5">
        <f t="shared" si="246"/>
        <v>6.9078333927394805E-2</v>
      </c>
      <c r="AF175" s="5">
        <f t="shared" si="247"/>
        <v>4.436462238115265E-2</v>
      </c>
      <c r="AG175" s="5">
        <f t="shared" si="248"/>
        <v>1.8995051049252584E-2</v>
      </c>
      <c r="AH175" s="5">
        <f t="shared" si="249"/>
        <v>7.06789958491165E-4</v>
      </c>
      <c r="AI175" s="5">
        <f t="shared" si="250"/>
        <v>2.6813094546169862E-3</v>
      </c>
      <c r="AJ175" s="5">
        <f t="shared" si="251"/>
        <v>5.0859667041437684E-3</v>
      </c>
      <c r="AK175" s="5">
        <f t="shared" si="252"/>
        <v>6.4314489502179982E-3</v>
      </c>
      <c r="AL175" s="5">
        <f t="shared" si="253"/>
        <v>1.1889042919159855E-3</v>
      </c>
      <c r="AM175" s="5">
        <f t="shared" si="254"/>
        <v>4.080407042035851E-2</v>
      </c>
      <c r="AN175" s="5">
        <f t="shared" si="255"/>
        <v>5.2411720807159223E-2</v>
      </c>
      <c r="AO175" s="5">
        <f t="shared" si="256"/>
        <v>3.3660716316637904E-2</v>
      </c>
      <c r="AP175" s="5">
        <f t="shared" si="257"/>
        <v>1.4412092123668705E-2</v>
      </c>
      <c r="AQ175" s="5">
        <f t="shared" si="258"/>
        <v>4.6279852772721586E-3</v>
      </c>
      <c r="AR175" s="5">
        <f t="shared" si="259"/>
        <v>1.8157050309990677E-4</v>
      </c>
      <c r="AS175" s="5">
        <f t="shared" si="260"/>
        <v>6.8881384178214598E-4</v>
      </c>
      <c r="AT175" s="5">
        <f t="shared" si="261"/>
        <v>1.3065572340503224E-3</v>
      </c>
      <c r="AU175" s="5">
        <f t="shared" si="262"/>
        <v>1.6522043183032097E-3</v>
      </c>
      <c r="AV175" s="5">
        <f t="shared" si="263"/>
        <v>1.5669687318006747E-3</v>
      </c>
      <c r="AW175" s="5">
        <f t="shared" si="264"/>
        <v>1.6092588025533707E-4</v>
      </c>
      <c r="AX175" s="5">
        <f t="shared" si="265"/>
        <v>2.5799352525825908E-2</v>
      </c>
      <c r="AY175" s="5">
        <f t="shared" si="266"/>
        <v>3.3138567982531814E-2</v>
      </c>
      <c r="AZ175" s="5">
        <f t="shared" si="267"/>
        <v>2.1282795504917951E-2</v>
      </c>
      <c r="BA175" s="5">
        <f t="shared" si="268"/>
        <v>9.1123910311578429E-3</v>
      </c>
      <c r="BB175" s="5">
        <f t="shared" si="269"/>
        <v>2.9261547297277589E-3</v>
      </c>
      <c r="BC175" s="5">
        <f t="shared" si="270"/>
        <v>7.5171326366754298E-4</v>
      </c>
      <c r="BD175" s="5">
        <f t="shared" si="271"/>
        <v>3.8870397067623958E-5</v>
      </c>
      <c r="BE175" s="5">
        <f t="shared" si="272"/>
        <v>1.4746044692631174E-4</v>
      </c>
      <c r="BF175" s="5">
        <f t="shared" si="273"/>
        <v>2.7970621665991631E-4</v>
      </c>
      <c r="BG175" s="5">
        <f t="shared" si="274"/>
        <v>3.5370193281863364E-4</v>
      </c>
      <c r="BH175" s="5">
        <f t="shared" si="275"/>
        <v>3.3545479996896401E-4</v>
      </c>
      <c r="BI175" s="5">
        <f t="shared" si="276"/>
        <v>2.5451921492307855E-4</v>
      </c>
      <c r="BJ175" s="8">
        <f t="shared" si="277"/>
        <v>0.72754460872914395</v>
      </c>
      <c r="BK175" s="8">
        <f t="shared" si="278"/>
        <v>0.13404451142932555</v>
      </c>
      <c r="BL175" s="8">
        <f t="shared" si="279"/>
        <v>7.8546577685569802E-2</v>
      </c>
      <c r="BM175" s="8">
        <f t="shared" si="280"/>
        <v>0.79113408132827845</v>
      </c>
      <c r="BN175" s="8">
        <f t="shared" si="281"/>
        <v>0.11822500172527865</v>
      </c>
    </row>
    <row r="176" spans="1:66" x14ac:dyDescent="0.25">
      <c r="A176" t="s">
        <v>173</v>
      </c>
      <c r="B176" t="s">
        <v>260</v>
      </c>
      <c r="C176" t="s">
        <v>257</v>
      </c>
      <c r="D176" s="7" t="s">
        <v>522</v>
      </c>
      <c r="E176">
        <f>VLOOKUP(A176,home!$A$2:$E$405,3,FALSE)</f>
        <v>1.7239</v>
      </c>
      <c r="F176">
        <f>VLOOKUP(B176,home!$B$2:$E$405,3,FALSE)</f>
        <v>0.68879999999999997</v>
      </c>
      <c r="G176">
        <f>VLOOKUP(C176,away!$B$2:$E$405,4,FALSE)</f>
        <v>1.2326999999999999</v>
      </c>
      <c r="H176">
        <f>VLOOKUP(A176,away!$A$2:$E$405,3,FALSE)</f>
        <v>1.3199000000000001</v>
      </c>
      <c r="I176">
        <f>VLOOKUP(C176,away!$B$2:$E$405,3,FALSE)</f>
        <v>0.75760000000000005</v>
      </c>
      <c r="J176">
        <f>VLOOKUP(B176,home!$B$2:$E$405,4,FALSE)</f>
        <v>1.2312000000000001</v>
      </c>
      <c r="K176" s="3">
        <f t="shared" si="226"/>
        <v>1.4637354938639999</v>
      </c>
      <c r="L176" s="3">
        <f t="shared" si="227"/>
        <v>1.2311461226880003</v>
      </c>
      <c r="M176" s="5">
        <f t="shared" si="228"/>
        <v>6.7550378147574849E-2</v>
      </c>
      <c r="N176" s="5">
        <f t="shared" si="229"/>
        <v>9.8875886118540424E-2</v>
      </c>
      <c r="O176" s="5">
        <f t="shared" si="230"/>
        <v>8.3164386142494981E-2</v>
      </c>
      <c r="P176" s="5">
        <f t="shared" si="231"/>
        <v>0.1217306638221813</v>
      </c>
      <c r="Q176" s="5">
        <f t="shared" si="232"/>
        <v>7.2364071999481194E-2</v>
      </c>
      <c r="R176" s="5">
        <f t="shared" si="233"/>
        <v>5.1193755772530193E-2</v>
      </c>
      <c r="S176" s="5">
        <f t="shared" si="234"/>
        <v>5.4841863661428382E-2</v>
      </c>
      <c r="T176" s="5">
        <f t="shared" si="235"/>
        <v>8.9090746664076556E-2</v>
      </c>
      <c r="U176" s="5">
        <f t="shared" si="236"/>
        <v>7.4934117388457483E-2</v>
      </c>
      <c r="V176" s="5">
        <f t="shared" si="237"/>
        <v>1.0981000241473384E-2</v>
      </c>
      <c r="W176" s="5">
        <f t="shared" si="238"/>
        <v>3.5307286888723553E-2</v>
      </c>
      <c r="X176" s="5">
        <f t="shared" si="239"/>
        <v>4.3468429355684866E-2</v>
      </c>
      <c r="Y176" s="5">
        <f t="shared" si="240"/>
        <v>2.6757994130294342E-2</v>
      </c>
      <c r="Z176" s="5">
        <f t="shared" si="241"/>
        <v>2.1008997975062327E-2</v>
      </c>
      <c r="AA176" s="5">
        <f t="shared" si="242"/>
        <v>3.0751616026615632E-2</v>
      </c>
      <c r="AB176" s="5">
        <f t="shared" si="243"/>
        <v>2.2506115935917167E-2</v>
      </c>
      <c r="AC176" s="5">
        <f t="shared" si="244"/>
        <v>1.2367847574311453E-3</v>
      </c>
      <c r="AD176" s="5">
        <f t="shared" si="245"/>
        <v>1.2920132252765918E-2</v>
      </c>
      <c r="AE176" s="5">
        <f t="shared" si="246"/>
        <v>1.5906570727608937E-2</v>
      </c>
      <c r="AF176" s="5">
        <f t="shared" si="247"/>
        <v>9.7916564382790946E-3</v>
      </c>
      <c r="AG176" s="5">
        <f t="shared" si="248"/>
        <v>4.0183199528934345E-3</v>
      </c>
      <c r="AH176" s="5">
        <f t="shared" si="249"/>
        <v>6.4662865996395098E-3</v>
      </c>
      <c r="AI176" s="5">
        <f t="shared" si="250"/>
        <v>9.464933209389504E-3</v>
      </c>
      <c r="AJ176" s="5">
        <f t="shared" si="251"/>
        <v>6.9270793428177595E-3</v>
      </c>
      <c r="AK176" s="5">
        <f t="shared" si="252"/>
        <v>3.3798039676314886E-3</v>
      </c>
      <c r="AL176" s="5">
        <f t="shared" si="253"/>
        <v>8.9151021004405057E-5</v>
      </c>
      <c r="AM176" s="5">
        <f t="shared" si="254"/>
        <v>3.7823312327581026E-3</v>
      </c>
      <c r="AN176" s="5">
        <f t="shared" si="255"/>
        <v>4.6566024319318619E-3</v>
      </c>
      <c r="AO176" s="5">
        <f t="shared" si="256"/>
        <v>2.8664790144862129E-3</v>
      </c>
      <c r="AP176" s="5">
        <f t="shared" si="257"/>
        <v>1.1763515081504071E-3</v>
      </c>
      <c r="AQ176" s="5">
        <f t="shared" si="258"/>
        <v>3.6206514954438887E-4</v>
      </c>
      <c r="AR176" s="5">
        <f t="shared" si="259"/>
        <v>1.5921887350671109E-3</v>
      </c>
      <c r="AS176" s="5">
        <f t="shared" si="260"/>
        <v>2.3305431644481552E-3</v>
      </c>
      <c r="AT176" s="5">
        <f t="shared" si="261"/>
        <v>1.7056493748924448E-3</v>
      </c>
      <c r="AU176" s="5">
        <f t="shared" si="262"/>
        <v>8.3220651003900522E-4</v>
      </c>
      <c r="AV176" s="5">
        <f t="shared" si="263"/>
        <v>3.0453255174219462E-4</v>
      </c>
      <c r="AW176" s="5">
        <f t="shared" si="264"/>
        <v>4.4626828749872592E-6</v>
      </c>
      <c r="AX176" s="5">
        <f t="shared" si="265"/>
        <v>9.2272207915640176E-4</v>
      </c>
      <c r="AY176" s="5">
        <f t="shared" si="266"/>
        <v>1.136005710072014E-3</v>
      </c>
      <c r="AZ176" s="5">
        <f t="shared" si="267"/>
        <v>6.9929451265329453E-4</v>
      </c>
      <c r="BA176" s="5">
        <f t="shared" si="268"/>
        <v>2.8697790929003275E-4</v>
      </c>
      <c r="BB176" s="5">
        <f t="shared" si="269"/>
        <v>8.8327935079883136E-5</v>
      </c>
      <c r="BC176" s="5">
        <f t="shared" si="270"/>
        <v>2.1748918959727103E-5</v>
      </c>
      <c r="BD176" s="5">
        <f t="shared" si="271"/>
        <v>3.2670283129423083E-4</v>
      </c>
      <c r="BE176" s="5">
        <f t="shared" si="272"/>
        <v>4.7820653011122809E-4</v>
      </c>
      <c r="BF176" s="5">
        <f t="shared" si="273"/>
        <v>3.4998393576067408E-4</v>
      </c>
      <c r="BG176" s="5">
        <f t="shared" si="274"/>
        <v>1.7076130301837224E-4</v>
      </c>
      <c r="BH176" s="5">
        <f t="shared" si="275"/>
        <v>6.2487345051614275E-5</v>
      </c>
      <c r="BI176" s="5">
        <f t="shared" si="276"/>
        <v>1.8292988973874959E-5</v>
      </c>
      <c r="BJ176" s="8">
        <f t="shared" si="277"/>
        <v>0.42450000093043067</v>
      </c>
      <c r="BK176" s="8">
        <f t="shared" si="278"/>
        <v>0.2575658473611655</v>
      </c>
      <c r="BL176" s="8">
        <f t="shared" si="279"/>
        <v>0.29695964965589255</v>
      </c>
      <c r="BM176" s="8">
        <f t="shared" si="280"/>
        <v>0.50402381089255099</v>
      </c>
      <c r="BN176" s="8">
        <f t="shared" si="281"/>
        <v>0.49487914200280297</v>
      </c>
    </row>
    <row r="177" spans="1:66" x14ac:dyDescent="0.25">
      <c r="A177" t="s">
        <v>173</v>
      </c>
      <c r="B177" t="s">
        <v>261</v>
      </c>
      <c r="C177" t="s">
        <v>509</v>
      </c>
      <c r="D177" s="7" t="s">
        <v>522</v>
      </c>
      <c r="E177">
        <f>VLOOKUP(A177,home!$A$2:$E$405,3,FALSE)</f>
        <v>1.7239</v>
      </c>
      <c r="F177">
        <f>VLOOKUP(B177,home!$B$2:$E$405,3,FALSE)</f>
        <v>1.6037999999999999</v>
      </c>
      <c r="G177" t="e">
        <f>VLOOKUP(C177,away!$B$2:$E$405,4,FALSE)</f>
        <v>#N/A</v>
      </c>
      <c r="H177">
        <f>VLOOKUP(A177,away!$A$2:$E$405,3,FALSE)</f>
        <v>1.3199000000000001</v>
      </c>
      <c r="I177" t="e">
        <f>VLOOKUP(C177,away!$B$2:$E$405,3,FALSE)</f>
        <v>#N/A</v>
      </c>
      <c r="J177">
        <f>VLOOKUP(B177,home!$B$2:$E$405,4,FALSE)</f>
        <v>0.62390000000000001</v>
      </c>
      <c r="K177" s="3" t="e">
        <f t="shared" si="226"/>
        <v>#N/A</v>
      </c>
      <c r="L177" s="3" t="e">
        <f t="shared" si="227"/>
        <v>#N/A</v>
      </c>
      <c r="M177" s="5" t="e">
        <f t="shared" si="228"/>
        <v>#N/A</v>
      </c>
      <c r="N177" s="5" t="e">
        <f t="shared" si="229"/>
        <v>#N/A</v>
      </c>
      <c r="O177" s="5" t="e">
        <f t="shared" si="230"/>
        <v>#N/A</v>
      </c>
      <c r="P177" s="5" t="e">
        <f t="shared" si="231"/>
        <v>#N/A</v>
      </c>
      <c r="Q177" s="5" t="e">
        <f t="shared" si="232"/>
        <v>#N/A</v>
      </c>
      <c r="R177" s="5" t="e">
        <f t="shared" si="233"/>
        <v>#N/A</v>
      </c>
      <c r="S177" s="5" t="e">
        <f t="shared" si="234"/>
        <v>#N/A</v>
      </c>
      <c r="T177" s="5" t="e">
        <f t="shared" si="235"/>
        <v>#N/A</v>
      </c>
      <c r="U177" s="5" t="e">
        <f t="shared" si="236"/>
        <v>#N/A</v>
      </c>
      <c r="V177" s="5" t="e">
        <f t="shared" si="237"/>
        <v>#N/A</v>
      </c>
      <c r="W177" s="5" t="e">
        <f t="shared" si="238"/>
        <v>#N/A</v>
      </c>
      <c r="X177" s="5" t="e">
        <f t="shared" si="239"/>
        <v>#N/A</v>
      </c>
      <c r="Y177" s="5" t="e">
        <f t="shared" si="240"/>
        <v>#N/A</v>
      </c>
      <c r="Z177" s="5" t="e">
        <f t="shared" si="241"/>
        <v>#N/A</v>
      </c>
      <c r="AA177" s="5" t="e">
        <f t="shared" si="242"/>
        <v>#N/A</v>
      </c>
      <c r="AB177" s="5" t="e">
        <f t="shared" si="243"/>
        <v>#N/A</v>
      </c>
      <c r="AC177" s="5" t="e">
        <f t="shared" si="244"/>
        <v>#N/A</v>
      </c>
      <c r="AD177" s="5" t="e">
        <f t="shared" si="245"/>
        <v>#N/A</v>
      </c>
      <c r="AE177" s="5" t="e">
        <f t="shared" si="246"/>
        <v>#N/A</v>
      </c>
      <c r="AF177" s="5" t="e">
        <f t="shared" si="247"/>
        <v>#N/A</v>
      </c>
      <c r="AG177" s="5" t="e">
        <f t="shared" si="248"/>
        <v>#N/A</v>
      </c>
      <c r="AH177" s="5" t="e">
        <f t="shared" si="249"/>
        <v>#N/A</v>
      </c>
      <c r="AI177" s="5" t="e">
        <f t="shared" si="250"/>
        <v>#N/A</v>
      </c>
      <c r="AJ177" s="5" t="e">
        <f t="shared" si="251"/>
        <v>#N/A</v>
      </c>
      <c r="AK177" s="5" t="e">
        <f t="shared" si="252"/>
        <v>#N/A</v>
      </c>
      <c r="AL177" s="5" t="e">
        <f t="shared" si="253"/>
        <v>#N/A</v>
      </c>
      <c r="AM177" s="5" t="e">
        <f t="shared" si="254"/>
        <v>#N/A</v>
      </c>
      <c r="AN177" s="5" t="e">
        <f t="shared" si="255"/>
        <v>#N/A</v>
      </c>
      <c r="AO177" s="5" t="e">
        <f t="shared" si="256"/>
        <v>#N/A</v>
      </c>
      <c r="AP177" s="5" t="e">
        <f t="shared" si="257"/>
        <v>#N/A</v>
      </c>
      <c r="AQ177" s="5" t="e">
        <f t="shared" si="258"/>
        <v>#N/A</v>
      </c>
      <c r="AR177" s="5" t="e">
        <f t="shared" si="259"/>
        <v>#N/A</v>
      </c>
      <c r="AS177" s="5" t="e">
        <f t="shared" si="260"/>
        <v>#N/A</v>
      </c>
      <c r="AT177" s="5" t="e">
        <f t="shared" si="261"/>
        <v>#N/A</v>
      </c>
      <c r="AU177" s="5" t="e">
        <f t="shared" si="262"/>
        <v>#N/A</v>
      </c>
      <c r="AV177" s="5" t="e">
        <f t="shared" si="263"/>
        <v>#N/A</v>
      </c>
      <c r="AW177" s="5" t="e">
        <f t="shared" si="264"/>
        <v>#N/A</v>
      </c>
      <c r="AX177" s="5" t="e">
        <f t="shared" si="265"/>
        <v>#N/A</v>
      </c>
      <c r="AY177" s="5" t="e">
        <f t="shared" si="266"/>
        <v>#N/A</v>
      </c>
      <c r="AZ177" s="5" t="e">
        <f t="shared" si="267"/>
        <v>#N/A</v>
      </c>
      <c r="BA177" s="5" t="e">
        <f t="shared" si="268"/>
        <v>#N/A</v>
      </c>
      <c r="BB177" s="5" t="e">
        <f t="shared" si="269"/>
        <v>#N/A</v>
      </c>
      <c r="BC177" s="5" t="e">
        <f t="shared" si="270"/>
        <v>#N/A</v>
      </c>
      <c r="BD177" s="5" t="e">
        <f t="shared" si="271"/>
        <v>#N/A</v>
      </c>
      <c r="BE177" s="5" t="e">
        <f t="shared" si="272"/>
        <v>#N/A</v>
      </c>
      <c r="BF177" s="5" t="e">
        <f t="shared" si="273"/>
        <v>#N/A</v>
      </c>
      <c r="BG177" s="5" t="e">
        <f t="shared" si="274"/>
        <v>#N/A</v>
      </c>
      <c r="BH177" s="5" t="e">
        <f t="shared" si="275"/>
        <v>#N/A</v>
      </c>
      <c r="BI177" s="5" t="e">
        <f t="shared" si="276"/>
        <v>#N/A</v>
      </c>
      <c r="BJ177" s="8" t="e">
        <f t="shared" si="277"/>
        <v>#N/A</v>
      </c>
      <c r="BK177" s="8" t="e">
        <f t="shared" si="278"/>
        <v>#N/A</v>
      </c>
      <c r="BL177" s="8" t="e">
        <f t="shared" si="279"/>
        <v>#N/A</v>
      </c>
      <c r="BM177" s="8" t="e">
        <f t="shared" si="280"/>
        <v>#N/A</v>
      </c>
      <c r="BN177" s="8" t="e">
        <f t="shared" si="281"/>
        <v>#N/A</v>
      </c>
    </row>
    <row r="178" spans="1:66" x14ac:dyDescent="0.25">
      <c r="A178" t="s">
        <v>173</v>
      </c>
      <c r="B178" t="s">
        <v>510</v>
      </c>
      <c r="C178" t="s">
        <v>175</v>
      </c>
      <c r="D178" s="7" t="s">
        <v>522</v>
      </c>
      <c r="E178">
        <f>VLOOKUP(A178,home!$A$2:$E$405,3,FALSE)</f>
        <v>1.7239</v>
      </c>
      <c r="F178" t="e">
        <f>VLOOKUP(B178,home!$B$2:$E$405,3,FALSE)</f>
        <v>#N/A</v>
      </c>
      <c r="G178">
        <f>VLOOKUP(C178,away!$B$2:$E$405,4,FALSE)</f>
        <v>0.68879999999999997</v>
      </c>
      <c r="H178">
        <f>VLOOKUP(A178,away!$A$2:$E$405,3,FALSE)</f>
        <v>1.3199000000000001</v>
      </c>
      <c r="I178">
        <f>VLOOKUP(C178,away!$B$2:$E$405,3,FALSE)</f>
        <v>1.0891</v>
      </c>
      <c r="J178" t="e">
        <f>VLOOKUP(B178,home!$B$2:$E$405,4,FALSE)</f>
        <v>#N/A</v>
      </c>
      <c r="K178" s="3" t="e">
        <f t="shared" si="226"/>
        <v>#N/A</v>
      </c>
      <c r="L178" s="3" t="e">
        <f t="shared" si="227"/>
        <v>#N/A</v>
      </c>
      <c r="M178" s="5" t="e">
        <f t="shared" si="228"/>
        <v>#N/A</v>
      </c>
      <c r="N178" s="5" t="e">
        <f t="shared" si="229"/>
        <v>#N/A</v>
      </c>
      <c r="O178" s="5" t="e">
        <f t="shared" si="230"/>
        <v>#N/A</v>
      </c>
      <c r="P178" s="5" t="e">
        <f t="shared" si="231"/>
        <v>#N/A</v>
      </c>
      <c r="Q178" s="5" t="e">
        <f t="shared" si="232"/>
        <v>#N/A</v>
      </c>
      <c r="R178" s="5" t="e">
        <f t="shared" si="233"/>
        <v>#N/A</v>
      </c>
      <c r="S178" s="5" t="e">
        <f t="shared" si="234"/>
        <v>#N/A</v>
      </c>
      <c r="T178" s="5" t="e">
        <f t="shared" si="235"/>
        <v>#N/A</v>
      </c>
      <c r="U178" s="5" t="e">
        <f t="shared" si="236"/>
        <v>#N/A</v>
      </c>
      <c r="V178" s="5" t="e">
        <f t="shared" si="237"/>
        <v>#N/A</v>
      </c>
      <c r="W178" s="5" t="e">
        <f t="shared" si="238"/>
        <v>#N/A</v>
      </c>
      <c r="X178" s="5" t="e">
        <f t="shared" si="239"/>
        <v>#N/A</v>
      </c>
      <c r="Y178" s="5" t="e">
        <f t="shared" si="240"/>
        <v>#N/A</v>
      </c>
      <c r="Z178" s="5" t="e">
        <f t="shared" si="241"/>
        <v>#N/A</v>
      </c>
      <c r="AA178" s="5" t="e">
        <f t="shared" si="242"/>
        <v>#N/A</v>
      </c>
      <c r="AB178" s="5" t="e">
        <f t="shared" si="243"/>
        <v>#N/A</v>
      </c>
      <c r="AC178" s="5" t="e">
        <f t="shared" si="244"/>
        <v>#N/A</v>
      </c>
      <c r="AD178" s="5" t="e">
        <f t="shared" si="245"/>
        <v>#N/A</v>
      </c>
      <c r="AE178" s="5" t="e">
        <f t="shared" si="246"/>
        <v>#N/A</v>
      </c>
      <c r="AF178" s="5" t="e">
        <f t="shared" si="247"/>
        <v>#N/A</v>
      </c>
      <c r="AG178" s="5" t="e">
        <f t="shared" si="248"/>
        <v>#N/A</v>
      </c>
      <c r="AH178" s="5" t="e">
        <f t="shared" si="249"/>
        <v>#N/A</v>
      </c>
      <c r="AI178" s="5" t="e">
        <f t="shared" si="250"/>
        <v>#N/A</v>
      </c>
      <c r="AJ178" s="5" t="e">
        <f t="shared" si="251"/>
        <v>#N/A</v>
      </c>
      <c r="AK178" s="5" t="e">
        <f t="shared" si="252"/>
        <v>#N/A</v>
      </c>
      <c r="AL178" s="5" t="e">
        <f t="shared" si="253"/>
        <v>#N/A</v>
      </c>
      <c r="AM178" s="5" t="e">
        <f t="shared" si="254"/>
        <v>#N/A</v>
      </c>
      <c r="AN178" s="5" t="e">
        <f t="shared" si="255"/>
        <v>#N/A</v>
      </c>
      <c r="AO178" s="5" t="e">
        <f t="shared" si="256"/>
        <v>#N/A</v>
      </c>
      <c r="AP178" s="5" t="e">
        <f t="shared" si="257"/>
        <v>#N/A</v>
      </c>
      <c r="AQ178" s="5" t="e">
        <f t="shared" si="258"/>
        <v>#N/A</v>
      </c>
      <c r="AR178" s="5" t="e">
        <f t="shared" si="259"/>
        <v>#N/A</v>
      </c>
      <c r="AS178" s="5" t="e">
        <f t="shared" si="260"/>
        <v>#N/A</v>
      </c>
      <c r="AT178" s="5" t="e">
        <f t="shared" si="261"/>
        <v>#N/A</v>
      </c>
      <c r="AU178" s="5" t="e">
        <f t="shared" si="262"/>
        <v>#N/A</v>
      </c>
      <c r="AV178" s="5" t="e">
        <f t="shared" si="263"/>
        <v>#N/A</v>
      </c>
      <c r="AW178" s="5" t="e">
        <f t="shared" si="264"/>
        <v>#N/A</v>
      </c>
      <c r="AX178" s="5" t="e">
        <f t="shared" si="265"/>
        <v>#N/A</v>
      </c>
      <c r="AY178" s="5" t="e">
        <f t="shared" si="266"/>
        <v>#N/A</v>
      </c>
      <c r="AZ178" s="5" t="e">
        <f t="shared" si="267"/>
        <v>#N/A</v>
      </c>
      <c r="BA178" s="5" t="e">
        <f t="shared" si="268"/>
        <v>#N/A</v>
      </c>
      <c r="BB178" s="5" t="e">
        <f t="shared" si="269"/>
        <v>#N/A</v>
      </c>
      <c r="BC178" s="5" t="e">
        <f t="shared" si="270"/>
        <v>#N/A</v>
      </c>
      <c r="BD178" s="5" t="e">
        <f t="shared" si="271"/>
        <v>#N/A</v>
      </c>
      <c r="BE178" s="5" t="e">
        <f t="shared" si="272"/>
        <v>#N/A</v>
      </c>
      <c r="BF178" s="5" t="e">
        <f t="shared" si="273"/>
        <v>#N/A</v>
      </c>
      <c r="BG178" s="5" t="e">
        <f t="shared" si="274"/>
        <v>#N/A</v>
      </c>
      <c r="BH178" s="5" t="e">
        <f t="shared" si="275"/>
        <v>#N/A</v>
      </c>
      <c r="BI178" s="5" t="e">
        <f t="shared" si="276"/>
        <v>#N/A</v>
      </c>
      <c r="BJ178" s="8" t="e">
        <f t="shared" si="277"/>
        <v>#N/A</v>
      </c>
      <c r="BK178" s="8" t="e">
        <f t="shared" si="278"/>
        <v>#N/A</v>
      </c>
      <c r="BL178" s="8" t="e">
        <f t="shared" si="279"/>
        <v>#N/A</v>
      </c>
      <c r="BM178" s="8" t="e">
        <f t="shared" si="280"/>
        <v>#N/A</v>
      </c>
      <c r="BN178" s="8" t="e">
        <f t="shared" si="281"/>
        <v>#N/A</v>
      </c>
    </row>
    <row r="179" spans="1:66" x14ac:dyDescent="0.25">
      <c r="A179" t="s">
        <v>27</v>
      </c>
      <c r="B179" t="s">
        <v>265</v>
      </c>
      <c r="C179" t="s">
        <v>278</v>
      </c>
      <c r="D179" s="7" t="s">
        <v>522</v>
      </c>
      <c r="E179">
        <f>VLOOKUP(A179,home!$A$2:$E$405,3,FALSE)</f>
        <v>1.4007000000000001</v>
      </c>
      <c r="F179">
        <f>VLOOKUP(B179,home!$B$2:$E$405,3,FALSE)</f>
        <v>0.62470000000000003</v>
      </c>
      <c r="G179">
        <f>VLOOKUP(C179,away!$B$2:$E$405,4,FALSE)</f>
        <v>1.1338999999999999</v>
      </c>
      <c r="H179">
        <f>VLOOKUP(A179,away!$A$2:$E$405,3,FALSE)</f>
        <v>1.0741000000000001</v>
      </c>
      <c r="I179">
        <f>VLOOKUP(C179,away!$B$2:$E$405,3,FALSE)</f>
        <v>0.60240000000000005</v>
      </c>
      <c r="J179">
        <f>VLOOKUP(B179,home!$B$2:$E$405,4,FALSE)</f>
        <v>0.81459999999999999</v>
      </c>
      <c r="K179" s="3">
        <f t="shared" si="226"/>
        <v>0.99218210513100003</v>
      </c>
      <c r="L179" s="3">
        <f t="shared" si="227"/>
        <v>0.52707702446400007</v>
      </c>
      <c r="M179" s="5">
        <f t="shared" si="228"/>
        <v>0.21887398415557524</v>
      </c>
      <c r="N179" s="5">
        <f t="shared" si="229"/>
        <v>0.21716285035788779</v>
      </c>
      <c r="O179" s="5">
        <f t="shared" si="230"/>
        <v>0.11536344830130128</v>
      </c>
      <c r="P179" s="5">
        <f t="shared" si="231"/>
        <v>0.1144615489907564</v>
      </c>
      <c r="Q179" s="5">
        <f t="shared" si="232"/>
        <v>0.10773254701216872</v>
      </c>
      <c r="R179" s="5">
        <f t="shared" si="233"/>
        <v>3.0402711531278191E-2</v>
      </c>
      <c r="S179" s="5">
        <f t="shared" si="234"/>
        <v>1.4964599662117497E-2</v>
      </c>
      <c r="T179" s="5">
        <f t="shared" si="235"/>
        <v>5.6783350317101883E-2</v>
      </c>
      <c r="U179" s="5">
        <f t="shared" si="236"/>
        <v>3.0165026328794125E-2</v>
      </c>
      <c r="V179" s="5">
        <f t="shared" si="237"/>
        <v>8.6953700472435272E-4</v>
      </c>
      <c r="W179" s="5">
        <f t="shared" si="238"/>
        <v>3.5630101761885996E-2</v>
      </c>
      <c r="X179" s="5">
        <f t="shared" si="239"/>
        <v>1.8779808018004395E-2</v>
      </c>
      <c r="Y179" s="5">
        <f t="shared" si="240"/>
        <v>4.9492026650674635E-3</v>
      </c>
      <c r="Z179" s="5">
        <f t="shared" si="241"/>
        <v>5.3415235765144845E-3</v>
      </c>
      <c r="AA179" s="5">
        <f t="shared" si="242"/>
        <v>5.2997641067530094E-3</v>
      </c>
      <c r="AB179" s="5">
        <f t="shared" si="243"/>
        <v>2.629165554067957E-3</v>
      </c>
      <c r="AC179" s="5">
        <f t="shared" si="244"/>
        <v>2.8420620902455948E-5</v>
      </c>
      <c r="AD179" s="5">
        <f t="shared" si="245"/>
        <v>8.8378873430349485E-3</v>
      </c>
      <c r="AE179" s="5">
        <f t="shared" si="246"/>
        <v>4.6582473633149084E-3</v>
      </c>
      <c r="AF179" s="5">
        <f t="shared" si="247"/>
        <v>1.2276275797366478E-3</v>
      </c>
      <c r="AG179" s="5">
        <f t="shared" si="248"/>
        <v>2.1568476395917809E-4</v>
      </c>
      <c r="AH179" s="5">
        <f t="shared" si="249"/>
        <v>7.038485882033894E-4</v>
      </c>
      <c r="AI179" s="5">
        <f t="shared" si="250"/>
        <v>6.9834597393712134E-4</v>
      </c>
      <c r="AJ179" s="5">
        <f t="shared" si="251"/>
        <v>3.4644318926534574E-4</v>
      </c>
      <c r="AK179" s="5">
        <f t="shared" si="252"/>
        <v>1.1457824427786273E-4</v>
      </c>
      <c r="AL179" s="5">
        <f t="shared" si="253"/>
        <v>5.9450981427960018E-7</v>
      </c>
      <c r="AM179" s="5">
        <f t="shared" si="254"/>
        <v>1.7537587337846077E-3</v>
      </c>
      <c r="AN179" s="5">
        <f t="shared" si="255"/>
        <v>9.2436593503094342E-4</v>
      </c>
      <c r="AO179" s="5">
        <f t="shared" si="256"/>
        <v>2.4360602327599642E-4</v>
      </c>
      <c r="AP179" s="5">
        <f t="shared" si="257"/>
        <v>4.2799712629940045E-5</v>
      </c>
      <c r="AQ179" s="5">
        <f t="shared" si="258"/>
        <v>5.6396862952257702E-6</v>
      </c>
      <c r="AR179" s="5">
        <f t="shared" si="259"/>
        <v>7.4196483908685996E-5</v>
      </c>
      <c r="AS179" s="5">
        <f t="shared" si="260"/>
        <v>7.3616423597838441E-5</v>
      </c>
      <c r="AT179" s="5">
        <f t="shared" si="261"/>
        <v>3.6520449068759381E-5</v>
      </c>
      <c r="AU179" s="5">
        <f t="shared" si="262"/>
        <v>1.2078312012457053E-5</v>
      </c>
      <c r="AV179" s="5">
        <f t="shared" si="263"/>
        <v>2.9959712597371705E-6</v>
      </c>
      <c r="AW179" s="5">
        <f t="shared" si="264"/>
        <v>8.6361863140341053E-9</v>
      </c>
      <c r="AX179" s="5">
        <f t="shared" si="265"/>
        <v>2.9000800539638139E-4</v>
      </c>
      <c r="AY179" s="5">
        <f t="shared" si="266"/>
        <v>1.5285655655506437E-4</v>
      </c>
      <c r="AZ179" s="5">
        <f t="shared" si="267"/>
        <v>4.0283589499428235E-5</v>
      </c>
      <c r="BA179" s="5">
        <f t="shared" si="268"/>
        <v>7.0775181626959579E-6</v>
      </c>
      <c r="BB179" s="5">
        <f t="shared" si="269"/>
        <v>9.3259930344592546E-7</v>
      </c>
      <c r="BC179" s="5">
        <f t="shared" si="270"/>
        <v>9.8310333175495541E-8</v>
      </c>
      <c r="BD179" s="5">
        <f t="shared" si="271"/>
        <v>6.5178769940468757E-6</v>
      </c>
      <c r="BE179" s="5">
        <f t="shared" si="272"/>
        <v>6.4669209169383439E-6</v>
      </c>
      <c r="BF179" s="5">
        <f t="shared" si="273"/>
        <v>3.2081816045417913E-6</v>
      </c>
      <c r="BG179" s="5">
        <f t="shared" si="274"/>
        <v>1.0610334593456079E-6</v>
      </c>
      <c r="BH179" s="5">
        <f t="shared" si="275"/>
        <v>2.6318460282698815E-7</v>
      </c>
      <c r="BI179" s="5">
        <f t="shared" si="276"/>
        <v>5.2225410654189457E-8</v>
      </c>
      <c r="BJ179" s="8">
        <f t="shared" si="277"/>
        <v>0.45943873385242867</v>
      </c>
      <c r="BK179" s="8">
        <f t="shared" si="278"/>
        <v>0.34935154150044528</v>
      </c>
      <c r="BL179" s="8">
        <f t="shared" si="279"/>
        <v>0.18594030888071414</v>
      </c>
      <c r="BM179" s="8">
        <f t="shared" si="280"/>
        <v>0.19592216954076638</v>
      </c>
      <c r="BN179" s="8">
        <f t="shared" si="281"/>
        <v>0.8039970903489676</v>
      </c>
    </row>
    <row r="180" spans="1:66" x14ac:dyDescent="0.25">
      <c r="A180" t="s">
        <v>27</v>
      </c>
      <c r="B180" t="s">
        <v>511</v>
      </c>
      <c r="C180" t="s">
        <v>477</v>
      </c>
      <c r="D180" s="7" t="s">
        <v>522</v>
      </c>
      <c r="E180">
        <f>VLOOKUP(A180,home!$A$2:$E$405,3,FALSE)</f>
        <v>1.4007000000000001</v>
      </c>
      <c r="F180" t="e">
        <f>VLOOKUP(B180,home!$B$2:$E$405,3,FALSE)</f>
        <v>#N/A</v>
      </c>
      <c r="G180">
        <f>VLOOKUP(C180,away!$B$2:$E$405,4,FALSE)</f>
        <v>0.98170000000000002</v>
      </c>
      <c r="H180">
        <f>VLOOKUP(A180,away!$A$2:$E$405,3,FALSE)</f>
        <v>1.0741000000000001</v>
      </c>
      <c r="I180">
        <f>VLOOKUP(C180,away!$B$2:$E$405,3,FALSE)</f>
        <v>0.75639999999999996</v>
      </c>
      <c r="J180" t="e">
        <f>VLOOKUP(B180,home!$B$2:$E$405,4,FALSE)</f>
        <v>#N/A</v>
      </c>
      <c r="K180" s="3" t="e">
        <f t="shared" si="226"/>
        <v>#N/A</v>
      </c>
      <c r="L180" s="3" t="e">
        <f t="shared" si="227"/>
        <v>#N/A</v>
      </c>
      <c r="M180" s="5" t="e">
        <f t="shared" si="228"/>
        <v>#N/A</v>
      </c>
      <c r="N180" s="5" t="e">
        <f t="shared" si="229"/>
        <v>#N/A</v>
      </c>
      <c r="O180" s="5" t="e">
        <f t="shared" si="230"/>
        <v>#N/A</v>
      </c>
      <c r="P180" s="5" t="e">
        <f t="shared" si="231"/>
        <v>#N/A</v>
      </c>
      <c r="Q180" s="5" t="e">
        <f t="shared" si="232"/>
        <v>#N/A</v>
      </c>
      <c r="R180" s="5" t="e">
        <f t="shared" si="233"/>
        <v>#N/A</v>
      </c>
      <c r="S180" s="5" t="e">
        <f t="shared" si="234"/>
        <v>#N/A</v>
      </c>
      <c r="T180" s="5" t="e">
        <f t="shared" si="235"/>
        <v>#N/A</v>
      </c>
      <c r="U180" s="5" t="e">
        <f t="shared" si="236"/>
        <v>#N/A</v>
      </c>
      <c r="V180" s="5" t="e">
        <f t="shared" si="237"/>
        <v>#N/A</v>
      </c>
      <c r="W180" s="5" t="e">
        <f t="shared" si="238"/>
        <v>#N/A</v>
      </c>
      <c r="X180" s="5" t="e">
        <f t="shared" si="239"/>
        <v>#N/A</v>
      </c>
      <c r="Y180" s="5" t="e">
        <f t="shared" si="240"/>
        <v>#N/A</v>
      </c>
      <c r="Z180" s="5" t="e">
        <f t="shared" si="241"/>
        <v>#N/A</v>
      </c>
      <c r="AA180" s="5" t="e">
        <f t="shared" si="242"/>
        <v>#N/A</v>
      </c>
      <c r="AB180" s="5" t="e">
        <f t="shared" si="243"/>
        <v>#N/A</v>
      </c>
      <c r="AC180" s="5" t="e">
        <f t="shared" si="244"/>
        <v>#N/A</v>
      </c>
      <c r="AD180" s="5" t="e">
        <f t="shared" si="245"/>
        <v>#N/A</v>
      </c>
      <c r="AE180" s="5" t="e">
        <f t="shared" si="246"/>
        <v>#N/A</v>
      </c>
      <c r="AF180" s="5" t="e">
        <f t="shared" si="247"/>
        <v>#N/A</v>
      </c>
      <c r="AG180" s="5" t="e">
        <f t="shared" si="248"/>
        <v>#N/A</v>
      </c>
      <c r="AH180" s="5" t="e">
        <f t="shared" si="249"/>
        <v>#N/A</v>
      </c>
      <c r="AI180" s="5" t="e">
        <f t="shared" si="250"/>
        <v>#N/A</v>
      </c>
      <c r="AJ180" s="5" t="e">
        <f t="shared" si="251"/>
        <v>#N/A</v>
      </c>
      <c r="AK180" s="5" t="e">
        <f t="shared" si="252"/>
        <v>#N/A</v>
      </c>
      <c r="AL180" s="5" t="e">
        <f t="shared" si="253"/>
        <v>#N/A</v>
      </c>
      <c r="AM180" s="5" t="e">
        <f t="shared" si="254"/>
        <v>#N/A</v>
      </c>
      <c r="AN180" s="5" t="e">
        <f t="shared" si="255"/>
        <v>#N/A</v>
      </c>
      <c r="AO180" s="5" t="e">
        <f t="shared" si="256"/>
        <v>#N/A</v>
      </c>
      <c r="AP180" s="5" t="e">
        <f t="shared" si="257"/>
        <v>#N/A</v>
      </c>
      <c r="AQ180" s="5" t="e">
        <f t="shared" si="258"/>
        <v>#N/A</v>
      </c>
      <c r="AR180" s="5" t="e">
        <f t="shared" si="259"/>
        <v>#N/A</v>
      </c>
      <c r="AS180" s="5" t="e">
        <f t="shared" si="260"/>
        <v>#N/A</v>
      </c>
      <c r="AT180" s="5" t="e">
        <f t="shared" si="261"/>
        <v>#N/A</v>
      </c>
      <c r="AU180" s="5" t="e">
        <f t="shared" si="262"/>
        <v>#N/A</v>
      </c>
      <c r="AV180" s="5" t="e">
        <f t="shared" si="263"/>
        <v>#N/A</v>
      </c>
      <c r="AW180" s="5" t="e">
        <f t="shared" si="264"/>
        <v>#N/A</v>
      </c>
      <c r="AX180" s="5" t="e">
        <f t="shared" si="265"/>
        <v>#N/A</v>
      </c>
      <c r="AY180" s="5" t="e">
        <f t="shared" si="266"/>
        <v>#N/A</v>
      </c>
      <c r="AZ180" s="5" t="e">
        <f t="shared" si="267"/>
        <v>#N/A</v>
      </c>
      <c r="BA180" s="5" t="e">
        <f t="shared" si="268"/>
        <v>#N/A</v>
      </c>
      <c r="BB180" s="5" t="e">
        <f t="shared" si="269"/>
        <v>#N/A</v>
      </c>
      <c r="BC180" s="5" t="e">
        <f t="shared" si="270"/>
        <v>#N/A</v>
      </c>
      <c r="BD180" s="5" t="e">
        <f t="shared" si="271"/>
        <v>#N/A</v>
      </c>
      <c r="BE180" s="5" t="e">
        <f t="shared" si="272"/>
        <v>#N/A</v>
      </c>
      <c r="BF180" s="5" t="e">
        <f t="shared" si="273"/>
        <v>#N/A</v>
      </c>
      <c r="BG180" s="5" t="e">
        <f t="shared" si="274"/>
        <v>#N/A</v>
      </c>
      <c r="BH180" s="5" t="e">
        <f t="shared" si="275"/>
        <v>#N/A</v>
      </c>
      <c r="BI180" s="5" t="e">
        <f t="shared" si="276"/>
        <v>#N/A</v>
      </c>
      <c r="BJ180" s="8" t="e">
        <f t="shared" si="277"/>
        <v>#N/A</v>
      </c>
      <c r="BK180" s="8" t="e">
        <f t="shared" si="278"/>
        <v>#N/A</v>
      </c>
      <c r="BL180" s="8" t="e">
        <f t="shared" si="279"/>
        <v>#N/A</v>
      </c>
      <c r="BM180" s="8" t="e">
        <f t="shared" si="280"/>
        <v>#N/A</v>
      </c>
      <c r="BN180" s="8" t="e">
        <f t="shared" si="281"/>
        <v>#N/A</v>
      </c>
    </row>
    <row r="181" spans="1:66" x14ac:dyDescent="0.25">
      <c r="A181" t="s">
        <v>27</v>
      </c>
      <c r="B181" t="s">
        <v>28</v>
      </c>
      <c r="C181" t="s">
        <v>431</v>
      </c>
      <c r="D181" s="7" t="s">
        <v>522</v>
      </c>
      <c r="E181">
        <f>VLOOKUP(A181,home!$A$2:$E$405,3,FALSE)</f>
        <v>1.4007000000000001</v>
      </c>
      <c r="F181">
        <f>VLOOKUP(B181,home!$B$2:$E$405,3,FALSE)</f>
        <v>1.7638</v>
      </c>
      <c r="G181">
        <f>VLOOKUP(C181,away!$B$2:$E$405,4,FALSE)</f>
        <v>0.79790000000000005</v>
      </c>
      <c r="H181">
        <f>VLOOKUP(A181,away!$A$2:$E$405,3,FALSE)</f>
        <v>1.0741000000000001</v>
      </c>
      <c r="I181">
        <f>VLOOKUP(C181,away!$B$2:$E$405,3,FALSE)</f>
        <v>0.87619999999999998</v>
      </c>
      <c r="J181">
        <f>VLOOKUP(B181,home!$B$2:$E$405,4,FALSE)</f>
        <v>0.65720000000000001</v>
      </c>
      <c r="K181" s="3">
        <f t="shared" si="226"/>
        <v>1.9712555632140003</v>
      </c>
      <c r="L181" s="3">
        <f t="shared" si="227"/>
        <v>0.61850828322399998</v>
      </c>
      <c r="M181" s="5">
        <f t="shared" si="228"/>
        <v>7.50377584270569E-2</v>
      </c>
      <c r="N181" s="5">
        <f t="shared" si="229"/>
        <v>0.14791859875044414</v>
      </c>
      <c r="O181" s="5">
        <f t="shared" si="230"/>
        <v>4.641147514169619E-2</v>
      </c>
      <c r="P181" s="5">
        <f t="shared" si="231"/>
        <v>9.1488878570036902E-2</v>
      </c>
      <c r="Q181" s="5">
        <f t="shared" si="232"/>
        <v>0.14579268034481624</v>
      </c>
      <c r="R181" s="5">
        <f t="shared" si="233"/>
        <v>1.4352940905891932E-2</v>
      </c>
      <c r="S181" s="5">
        <f t="shared" si="234"/>
        <v>2.7886676912595682E-2</v>
      </c>
      <c r="T181" s="5">
        <f t="shared" si="235"/>
        <v>9.0173980426697692E-2</v>
      </c>
      <c r="U181" s="5">
        <f t="shared" si="236"/>
        <v>2.8293314609221264E-2</v>
      </c>
      <c r="V181" s="5">
        <f t="shared" si="237"/>
        <v>3.7778325816808915E-3</v>
      </c>
      <c r="W181" s="5">
        <f t="shared" si="238"/>
        <v>9.579821073519984E-2</v>
      </c>
      <c r="X181" s="5">
        <f t="shared" si="239"/>
        <v>5.9251986857759412E-2</v>
      </c>
      <c r="Y181" s="5">
        <f t="shared" si="240"/>
        <v>1.8323922334501891E-2</v>
      </c>
      <c r="Z181" s="5">
        <f t="shared" si="241"/>
        <v>2.9591376129729139E-3</v>
      </c>
      <c r="AA181" s="5">
        <f t="shared" si="242"/>
        <v>5.8332164818886536E-3</v>
      </c>
      <c r="AB181" s="5">
        <f t="shared" si="243"/>
        <v>5.7493802206773038E-3</v>
      </c>
      <c r="AC181" s="5">
        <f t="shared" si="244"/>
        <v>2.8787979009537042E-4</v>
      </c>
      <c r="AD181" s="5">
        <f t="shared" si="245"/>
        <v>4.7210688964427448E-2</v>
      </c>
      <c r="AE181" s="5">
        <f t="shared" si="246"/>
        <v>2.920020218121026E-2</v>
      </c>
      <c r="AF181" s="5">
        <f t="shared" si="247"/>
        <v>9.0302834604470295E-3</v>
      </c>
      <c r="AG181" s="5">
        <f t="shared" si="248"/>
        <v>1.8617683733823912E-3</v>
      </c>
      <c r="AH181" s="5">
        <f t="shared" si="249"/>
        <v>4.5756278120586053E-4</v>
      </c>
      <c r="AI181" s="5">
        <f t="shared" si="250"/>
        <v>9.0197317797172289E-4</v>
      </c>
      <c r="AJ181" s="5">
        <f t="shared" si="251"/>
        <v>8.8900982247328518E-4</v>
      </c>
      <c r="AK181" s="5">
        <f t="shared" si="252"/>
        <v>5.841551861007849E-4</v>
      </c>
      <c r="AL181" s="5">
        <f t="shared" si="253"/>
        <v>1.4039757962336071E-5</v>
      </c>
      <c r="AM181" s="5">
        <f t="shared" si="254"/>
        <v>1.8612866652858689E-2</v>
      </c>
      <c r="AN181" s="5">
        <f t="shared" si="255"/>
        <v>1.1512212199336866E-2</v>
      </c>
      <c r="AO181" s="5">
        <f t="shared" si="256"/>
        <v>3.560199301761117E-3</v>
      </c>
      <c r="AP181" s="5">
        <f t="shared" si="257"/>
        <v>7.3400425268918394E-4</v>
      </c>
      <c r="AQ181" s="5">
        <f t="shared" si="258"/>
        <v>1.1349692755247554E-4</v>
      </c>
      <c r="AR181" s="5">
        <f t="shared" si="259"/>
        <v>5.6601274054167112E-5</v>
      </c>
      <c r="AS181" s="5">
        <f t="shared" si="260"/>
        <v>1.1157557636427716E-4</v>
      </c>
      <c r="AT181" s="5">
        <f t="shared" si="261"/>
        <v>1.0997198781344494E-4</v>
      </c>
      <c r="AU181" s="5">
        <f t="shared" si="262"/>
        <v>7.2260964258318553E-5</v>
      </c>
      <c r="AV181" s="5">
        <f t="shared" si="263"/>
        <v>3.5611206949354607E-5</v>
      </c>
      <c r="AW181" s="5">
        <f t="shared" si="264"/>
        <v>4.7549458147404948E-7</v>
      </c>
      <c r="AX181" s="5">
        <f t="shared" si="265"/>
        <v>6.1151194894680048E-3</v>
      </c>
      <c r="AY181" s="5">
        <f t="shared" si="266"/>
        <v>3.7822520571404788E-3</v>
      </c>
      <c r="AZ181" s="5">
        <f t="shared" si="267"/>
        <v>1.1696771132911998E-3</v>
      </c>
      <c r="BA181" s="5">
        <f t="shared" si="268"/>
        <v>2.4115166108938139E-4</v>
      </c>
      <c r="BB181" s="5">
        <f t="shared" si="269"/>
        <v>3.7288574974252284E-5</v>
      </c>
      <c r="BC181" s="5">
        <f t="shared" si="270"/>
        <v>4.6126584982388386E-6</v>
      </c>
      <c r="BD181" s="5">
        <f t="shared" si="271"/>
        <v>5.8347261405890028E-6</v>
      </c>
      <c r="BE181" s="5">
        <f t="shared" si="272"/>
        <v>1.1501736364466224E-5</v>
      </c>
      <c r="BF181" s="5">
        <f t="shared" si="273"/>
        <v>1.1336430897537408E-5</v>
      </c>
      <c r="BG181" s="5">
        <f t="shared" si="274"/>
        <v>7.449000824587235E-6</v>
      </c>
      <c r="BH181" s="5">
        <f t="shared" si="275"/>
        <v>3.6709710789633145E-6</v>
      </c>
      <c r="BI181" s="5">
        <f t="shared" si="276"/>
        <v>1.4472844323608273E-6</v>
      </c>
      <c r="BJ181" s="8">
        <f t="shared" si="277"/>
        <v>0.690445203317546</v>
      </c>
      <c r="BK181" s="8">
        <f t="shared" si="278"/>
        <v>0.20227531809656854</v>
      </c>
      <c r="BL181" s="8">
        <f t="shared" si="279"/>
        <v>0.10390028948630506</v>
      </c>
      <c r="BM181" s="8">
        <f t="shared" si="280"/>
        <v>0.47479583981089135</v>
      </c>
      <c r="BN181" s="8">
        <f t="shared" si="281"/>
        <v>0.52100233213994229</v>
      </c>
    </row>
    <row r="182" spans="1:66" x14ac:dyDescent="0.25">
      <c r="A182" t="s">
        <v>184</v>
      </c>
      <c r="B182" t="s">
        <v>268</v>
      </c>
      <c r="C182" t="s">
        <v>186</v>
      </c>
      <c r="D182" s="7" t="s">
        <v>522</v>
      </c>
      <c r="E182">
        <f>VLOOKUP(A182,home!$A$2:$E$405,3,FALSE)</f>
        <v>1.6847000000000001</v>
      </c>
      <c r="F182">
        <f>VLOOKUP(B182,home!$B$2:$E$405,3,FALSE)</f>
        <v>1.5620000000000001</v>
      </c>
      <c r="G182">
        <f>VLOOKUP(C182,away!$B$2:$E$405,4,FALSE)</f>
        <v>1.1872</v>
      </c>
      <c r="H182">
        <f>VLOOKUP(A182,away!$A$2:$E$405,3,FALSE)</f>
        <v>1.2386999999999999</v>
      </c>
      <c r="I182">
        <f>VLOOKUP(C182,away!$B$2:$E$405,3,FALSE)</f>
        <v>0.62790000000000001</v>
      </c>
      <c r="J182">
        <f>VLOOKUP(B182,home!$B$2:$E$405,4,FALSE)</f>
        <v>0.5524</v>
      </c>
      <c r="K182" s="3">
        <f t="shared" si="226"/>
        <v>3.1241184620800007</v>
      </c>
      <c r="L182" s="3">
        <f t="shared" si="227"/>
        <v>0.42964552285200003</v>
      </c>
      <c r="M182" s="5">
        <f t="shared" si="228"/>
        <v>2.8616723767698062E-2</v>
      </c>
      <c r="N182" s="5">
        <f t="shared" si="229"/>
        <v>8.9402035046909079E-2</v>
      </c>
      <c r="O182" s="5">
        <f t="shared" si="230"/>
        <v>1.2295047245483888E-2</v>
      </c>
      <c r="P182" s="5">
        <f t="shared" si="231"/>
        <v>3.8411184091762078E-2</v>
      </c>
      <c r="Q182" s="5">
        <f t="shared" si="232"/>
        <v>0.139651274118786</v>
      </c>
      <c r="R182" s="5">
        <f t="shared" si="233"/>
        <v>2.6412560011379836E-3</v>
      </c>
      <c r="S182" s="5">
        <f t="shared" si="234"/>
        <v>1.2889482696449142E-2</v>
      </c>
      <c r="T182" s="5">
        <f t="shared" si="235"/>
        <v>6.000054468571378E-2</v>
      </c>
      <c r="U182" s="5">
        <f t="shared" si="236"/>
        <v>8.2515966362347714E-3</v>
      </c>
      <c r="V182" s="5">
        <f t="shared" si="237"/>
        <v>1.9223424763783617E-3</v>
      </c>
      <c r="W182" s="5">
        <f t="shared" si="238"/>
        <v>0.14542904124249809</v>
      </c>
      <c r="X182" s="5">
        <f t="shared" si="239"/>
        <v>6.2482936462498154E-2</v>
      </c>
      <c r="Y182" s="5">
        <f t="shared" si="240"/>
        <v>1.3422756952879157E-2</v>
      </c>
      <c r="Z182" s="5">
        <f t="shared" si="241"/>
        <v>3.7826793853163734E-4</v>
      </c>
      <c r="AA182" s="5">
        <f t="shared" si="242"/>
        <v>1.1817538503796313E-3</v>
      </c>
      <c r="AB182" s="5">
        <f t="shared" si="243"/>
        <v>1.8459695108025667E-3</v>
      </c>
      <c r="AC182" s="5">
        <f t="shared" si="244"/>
        <v>1.6126813499640419E-4</v>
      </c>
      <c r="AD182" s="5">
        <f t="shared" si="245"/>
        <v>0.11358438816707053</v>
      </c>
      <c r="AE182" s="5">
        <f t="shared" si="246"/>
        <v>4.8801023841865541E-2</v>
      </c>
      <c r="AF182" s="5">
        <f t="shared" si="247"/>
        <v>1.0483570702125617E-2</v>
      </c>
      <c r="AG182" s="5">
        <f t="shared" si="248"/>
        <v>1.501406405223557E-3</v>
      </c>
      <c r="AH182" s="5">
        <f t="shared" si="249"/>
        <v>4.0630281557143373E-5</v>
      </c>
      <c r="AI182" s="5">
        <f t="shared" si="250"/>
        <v>1.2693381273218019E-4</v>
      </c>
      <c r="AJ182" s="5">
        <f t="shared" si="251"/>
        <v>1.9827813390940483E-4</v>
      </c>
      <c r="AK182" s="5">
        <f t="shared" si="252"/>
        <v>2.0648145959104738E-4</v>
      </c>
      <c r="AL182" s="5">
        <f t="shared" si="253"/>
        <v>8.6585733178502246E-6</v>
      </c>
      <c r="AM182" s="5">
        <f t="shared" si="254"/>
        <v>7.0970216815361239E-2</v>
      </c>
      <c r="AN182" s="5">
        <f t="shared" si="255"/>
        <v>3.049203591055568E-2</v>
      </c>
      <c r="AO182" s="5">
        <f t="shared" si="256"/>
        <v>6.550383355806327E-3</v>
      </c>
      <c r="AP182" s="5">
        <f t="shared" si="257"/>
        <v>9.3811429392881617E-4</v>
      </c>
      <c r="AQ182" s="5">
        <f t="shared" si="258"/>
        <v>1.0076415157749524E-4</v>
      </c>
      <c r="AR182" s="5">
        <f t="shared" si="259"/>
        <v>3.4913237126485672E-6</v>
      </c>
      <c r="AS182" s="5">
        <f t="shared" si="260"/>
        <v>1.0907308867783081E-5</v>
      </c>
      <c r="AT182" s="5">
        <f t="shared" si="261"/>
        <v>1.7037862502725019E-5</v>
      </c>
      <c r="AU182" s="5">
        <f t="shared" si="262"/>
        <v>1.7742766933047933E-5</v>
      </c>
      <c r="AV182" s="5">
        <f t="shared" si="263"/>
        <v>1.38576264359794E-5</v>
      </c>
      <c r="AW182" s="5">
        <f t="shared" si="264"/>
        <v>3.22835750389059E-7</v>
      </c>
      <c r="AX182" s="5">
        <f t="shared" si="265"/>
        <v>3.6953227435115081E-2</v>
      </c>
      <c r="AY182" s="5">
        <f t="shared" si="266"/>
        <v>1.587678872242889E-2</v>
      </c>
      <c r="AZ182" s="5">
        <f t="shared" si="267"/>
        <v>3.4106955959293484E-3</v>
      </c>
      <c r="BA182" s="5">
        <f t="shared" si="268"/>
        <v>4.88463364200693E-4</v>
      </c>
      <c r="BB182" s="5">
        <f t="shared" si="269"/>
        <v>5.2466524376513405E-5</v>
      </c>
      <c r="BC182" s="5">
        <f t="shared" si="270"/>
        <v>4.5084014595948604E-6</v>
      </c>
      <c r="BD182" s="5">
        <f t="shared" si="271"/>
        <v>2.5000526699441327E-7</v>
      </c>
      <c r="BE182" s="5">
        <f t="shared" si="272"/>
        <v>7.8104607023448631E-7</v>
      </c>
      <c r="BF182" s="5">
        <f t="shared" si="273"/>
        <v>1.220040223877296E-6</v>
      </c>
      <c r="BG182" s="5">
        <f t="shared" si="274"/>
        <v>1.2705167292984258E-6</v>
      </c>
      <c r="BH182" s="5">
        <f t="shared" si="275"/>
        <v>9.9231119259567778E-7</v>
      </c>
      <c r="BI182" s="5">
        <f t="shared" si="276"/>
        <v>6.2001954338335605E-7</v>
      </c>
      <c r="BJ182" s="8">
        <f t="shared" si="277"/>
        <v>0.85059664219630926</v>
      </c>
      <c r="BK182" s="8">
        <f t="shared" si="278"/>
        <v>9.7886448463030795E-2</v>
      </c>
      <c r="BL182" s="8">
        <f t="shared" si="279"/>
        <v>2.6856117759307185E-2</v>
      </c>
      <c r="BM182" s="8">
        <f t="shared" si="280"/>
        <v>0.64882349019872321</v>
      </c>
      <c r="BN182" s="8">
        <f t="shared" si="281"/>
        <v>0.31101752027177709</v>
      </c>
    </row>
    <row r="183" spans="1:66" x14ac:dyDescent="0.25">
      <c r="A183" t="s">
        <v>184</v>
      </c>
      <c r="B183" t="s">
        <v>191</v>
      </c>
      <c r="C183" t="s">
        <v>193</v>
      </c>
      <c r="D183" s="7" t="s">
        <v>522</v>
      </c>
      <c r="E183">
        <f>VLOOKUP(A183,home!$A$2:$E$405,3,FALSE)</f>
        <v>1.6847000000000001</v>
      </c>
      <c r="F183">
        <f>VLOOKUP(B183,home!$B$2:$E$405,3,FALSE)</f>
        <v>0.68730000000000002</v>
      </c>
      <c r="G183">
        <f>VLOOKUP(C183,away!$B$2:$E$405,4,FALSE)</f>
        <v>1.0622</v>
      </c>
      <c r="H183">
        <f>VLOOKUP(A183,away!$A$2:$E$405,3,FALSE)</f>
        <v>1.2386999999999999</v>
      </c>
      <c r="I183">
        <f>VLOOKUP(C183,away!$B$2:$E$405,3,FALSE)</f>
        <v>0.97729999999999995</v>
      </c>
      <c r="J183">
        <f>VLOOKUP(B183,home!$B$2:$E$405,4,FALSE)</f>
        <v>1.2746999999999999</v>
      </c>
      <c r="K183" s="3">
        <f t="shared" si="226"/>
        <v>1.2299153360820001</v>
      </c>
      <c r="L183" s="3">
        <f t="shared" si="227"/>
        <v>1.5431282507969999</v>
      </c>
      <c r="M183" s="5">
        <f t="shared" si="228"/>
        <v>6.247157742475111E-2</v>
      </c>
      <c r="N183" s="5">
        <f t="shared" si="229"/>
        <v>7.6834751143935454E-2</v>
      </c>
      <c r="O183" s="5">
        <f t="shared" si="230"/>
        <v>9.6401655995985505E-2</v>
      </c>
      <c r="P183" s="5">
        <f t="shared" si="231"/>
        <v>0.1185658751331639</v>
      </c>
      <c r="Q183" s="5">
        <f t="shared" si="232"/>
        <v>4.7250119387985109E-2</v>
      </c>
      <c r="R183" s="5">
        <f t="shared" si="233"/>
        <v>7.4380059395509623E-2</v>
      </c>
      <c r="S183" s="5">
        <f t="shared" si="234"/>
        <v>5.6257050508393747E-2</v>
      </c>
      <c r="T183" s="5">
        <f t="shared" si="235"/>
        <v>7.2912994081130861E-2</v>
      </c>
      <c r="U183" s="5">
        <f t="shared" si="236"/>
        <v>9.1481175749227359E-2</v>
      </c>
      <c r="V183" s="5">
        <f t="shared" si="237"/>
        <v>1.1863468691418059E-2</v>
      </c>
      <c r="W183" s="5">
        <f t="shared" si="238"/>
        <v>1.9371215488996105E-2</v>
      </c>
      <c r="X183" s="5">
        <f t="shared" si="239"/>
        <v>2.9892269873346308E-2</v>
      </c>
      <c r="Y183" s="5">
        <f t="shared" si="240"/>
        <v>2.3063803061004376E-2</v>
      </c>
      <c r="Z183" s="5">
        <f t="shared" si="241"/>
        <v>3.8259323649723245E-2</v>
      </c>
      <c r="AA183" s="5">
        <f t="shared" si="242"/>
        <v>4.7055728904919381E-2</v>
      </c>
      <c r="AB183" s="5">
        <f t="shared" si="243"/>
        <v>2.8937281315338705E-2</v>
      </c>
      <c r="AC183" s="5">
        <f t="shared" si="244"/>
        <v>1.4072425068095648E-3</v>
      </c>
      <c r="AD183" s="5">
        <f t="shared" si="245"/>
        <v>5.9562387521163726E-3</v>
      </c>
      <c r="AE183" s="5">
        <f t="shared" si="246"/>
        <v>9.1912402868826425E-3</v>
      </c>
      <c r="AF183" s="5">
        <f t="shared" si="247"/>
        <v>7.0916312732760651E-3</v>
      </c>
      <c r="AG183" s="5">
        <f t="shared" si="248"/>
        <v>3.6477655206759319E-3</v>
      </c>
      <c r="AH183" s="5">
        <f t="shared" si="249"/>
        <v>1.4759760795068433E-2</v>
      </c>
      <c r="AI183" s="5">
        <f t="shared" si="250"/>
        <v>1.8153256158756521E-2</v>
      </c>
      <c r="AJ183" s="5">
        <f t="shared" si="251"/>
        <v>1.1163484074739834E-2</v>
      </c>
      <c r="AK183" s="5">
        <f t="shared" si="252"/>
        <v>4.5767134225432309E-3</v>
      </c>
      <c r="AL183" s="5">
        <f t="shared" si="253"/>
        <v>1.0683318476818689E-4</v>
      </c>
      <c r="AM183" s="5">
        <f t="shared" si="254"/>
        <v>1.4651338773187673E-3</v>
      </c>
      <c r="AN183" s="5">
        <f t="shared" si="255"/>
        <v>2.2608894772903356E-3</v>
      </c>
      <c r="AO183" s="5">
        <f t="shared" si="256"/>
        <v>1.7444212121681896E-3</v>
      </c>
      <c r="AP183" s="5">
        <f t="shared" si="257"/>
        <v>8.9728855126209358E-4</v>
      </c>
      <c r="AQ183" s="5">
        <f t="shared" si="258"/>
        <v>3.461578281423122E-4</v>
      </c>
      <c r="AR183" s="5">
        <f t="shared" si="259"/>
        <v>4.5552407715752146E-3</v>
      </c>
      <c r="AS183" s="5">
        <f t="shared" si="260"/>
        <v>5.6025604845063599E-3</v>
      </c>
      <c r="AT183" s="5">
        <f t="shared" si="261"/>
        <v>3.4453375306106866E-3</v>
      </c>
      <c r="AU183" s="5">
        <f t="shared" si="262"/>
        <v>1.4124911556256566E-3</v>
      </c>
      <c r="AV183" s="5">
        <f t="shared" si="263"/>
        <v>4.3431113359604552E-4</v>
      </c>
      <c r="AW183" s="5">
        <f t="shared" si="264"/>
        <v>5.6322368985233502E-6</v>
      </c>
      <c r="AX183" s="5">
        <f t="shared" si="265"/>
        <v>3.0033177085460593E-4</v>
      </c>
      <c r="AY183" s="5">
        <f t="shared" si="266"/>
        <v>4.6345044021763336E-4</v>
      </c>
      <c r="AZ183" s="5">
        <f t="shared" si="267"/>
        <v>3.575817335720681E-4</v>
      </c>
      <c r="BA183" s="5">
        <f t="shared" si="268"/>
        <v>1.8393149168134145E-4</v>
      </c>
      <c r="BB183" s="5">
        <f t="shared" si="269"/>
        <v>7.0957470256177848E-5</v>
      </c>
      <c r="BC183" s="5">
        <f t="shared" si="270"/>
        <v>2.1899295391479162E-5</v>
      </c>
      <c r="BD183" s="5">
        <f t="shared" si="271"/>
        <v>1.1715534539666749E-3</v>
      </c>
      <c r="BE183" s="5">
        <f t="shared" si="272"/>
        <v>1.4409115600734512E-3</v>
      </c>
      <c r="BF183" s="5">
        <f t="shared" si="273"/>
        <v>8.8609961283608884E-4</v>
      </c>
      <c r="BG183" s="5">
        <f t="shared" si="274"/>
        <v>3.6327583437447601E-4</v>
      </c>
      <c r="BH183" s="5">
        <f t="shared" si="275"/>
        <v>1.1169962998128818E-4</v>
      </c>
      <c r="BI183" s="5">
        <f t="shared" si="276"/>
        <v>2.7476217589734204E-5</v>
      </c>
      <c r="BJ183" s="8">
        <f t="shared" si="277"/>
        <v>0.30332407201750416</v>
      </c>
      <c r="BK183" s="8">
        <f t="shared" si="278"/>
        <v>0.25113549788952216</v>
      </c>
      <c r="BL183" s="8">
        <f t="shared" si="279"/>
        <v>0.40636007319682421</v>
      </c>
      <c r="BM183" s="8">
        <f t="shared" si="280"/>
        <v>0.52271711006892407</v>
      </c>
      <c r="BN183" s="8">
        <f t="shared" si="281"/>
        <v>0.47590403848133073</v>
      </c>
    </row>
    <row r="184" spans="1:66" x14ac:dyDescent="0.25">
      <c r="A184" t="s">
        <v>184</v>
      </c>
      <c r="B184" t="s">
        <v>194</v>
      </c>
      <c r="C184" t="s">
        <v>197</v>
      </c>
      <c r="D184" s="7" t="s">
        <v>522</v>
      </c>
      <c r="E184">
        <f>VLOOKUP(A184,home!$A$2:$E$405,3,FALSE)</f>
        <v>1.6847000000000001</v>
      </c>
      <c r="F184">
        <f>VLOOKUP(B184,home!$B$2:$E$405,3,FALSE)</f>
        <v>0.75849999999999995</v>
      </c>
      <c r="G184">
        <f>VLOOKUP(C184,away!$B$2:$E$405,4,FALSE)</f>
        <v>0.6452</v>
      </c>
      <c r="H184">
        <f>VLOOKUP(A184,away!$A$2:$E$405,3,FALSE)</f>
        <v>1.2386999999999999</v>
      </c>
      <c r="I184">
        <f>VLOOKUP(C184,away!$B$2:$E$405,3,FALSE)</f>
        <v>1.0667</v>
      </c>
      <c r="J184">
        <f>VLOOKUP(B184,home!$B$2:$E$405,4,FALSE)</f>
        <v>0.80730000000000002</v>
      </c>
      <c r="K184" s="3">
        <f t="shared" si="226"/>
        <v>0.82446556173999996</v>
      </c>
      <c r="L184" s="3">
        <f t="shared" si="227"/>
        <v>1.0667026774170001</v>
      </c>
      <c r="M184" s="5">
        <f t="shared" si="228"/>
        <v>0.15089542388373414</v>
      </c>
      <c r="N184" s="5">
        <f t="shared" si="229"/>
        <v>0.12440808041629826</v>
      </c>
      <c r="O184" s="5">
        <f t="shared" si="230"/>
        <v>0.16096055266675238</v>
      </c>
      <c r="P184" s="5">
        <f t="shared" si="231"/>
        <v>0.13270643247237482</v>
      </c>
      <c r="Q184" s="5">
        <f t="shared" si="232"/>
        <v>5.1285088952709224E-2</v>
      </c>
      <c r="R184" s="5">
        <f t="shared" si="233"/>
        <v>8.5848526244072382E-2</v>
      </c>
      <c r="S184" s="5">
        <f t="shared" si="234"/>
        <v>2.9177487239630207E-2</v>
      </c>
      <c r="T184" s="5">
        <f t="shared" si="235"/>
        <v>5.4705941697423946E-2</v>
      </c>
      <c r="U184" s="5">
        <f t="shared" si="236"/>
        <v>7.0779153414370258E-2</v>
      </c>
      <c r="V184" s="5">
        <f t="shared" si="237"/>
        <v>2.8511579892155393E-3</v>
      </c>
      <c r="W184" s="5">
        <f t="shared" si="238"/>
        <v>1.4094263224093762E-2</v>
      </c>
      <c r="X184" s="5">
        <f t="shared" si="239"/>
        <v>1.5034388317360778E-2</v>
      </c>
      <c r="Y184" s="5">
        <f t="shared" si="240"/>
        <v>8.0186111357278024E-3</v>
      </c>
      <c r="Z184" s="5">
        <f t="shared" si="241"/>
        <v>3.0524950932285206E-2</v>
      </c>
      <c r="AA184" s="5">
        <f t="shared" si="242"/>
        <v>2.5166770817472452E-2</v>
      </c>
      <c r="AB184" s="5">
        <f t="shared" si="243"/>
        <v>1.0374567919604633E-2</v>
      </c>
      <c r="AC184" s="5">
        <f t="shared" si="244"/>
        <v>1.5671739549215802E-4</v>
      </c>
      <c r="AD184" s="5">
        <f t="shared" si="245"/>
        <v>2.9050586615909707E-3</v>
      </c>
      <c r="AE184" s="5">
        <f t="shared" si="246"/>
        <v>3.0988338523725355E-3</v>
      </c>
      <c r="AF184" s="5">
        <f t="shared" si="247"/>
        <v>1.6527671835981097E-3</v>
      </c>
      <c r="AG184" s="5">
        <f t="shared" si="248"/>
        <v>5.876703932970194E-4</v>
      </c>
      <c r="AH184" s="5">
        <f t="shared" si="249"/>
        <v>8.1402617218727952E-3</v>
      </c>
      <c r="AI184" s="5">
        <f t="shared" si="250"/>
        <v>6.711365453234472E-3</v>
      </c>
      <c r="AJ184" s="5">
        <f t="shared" si="251"/>
        <v>2.7666448442216942E-3</v>
      </c>
      <c r="AK184" s="5">
        <f t="shared" si="252"/>
        <v>7.6033446520877145E-4</v>
      </c>
      <c r="AL184" s="5">
        <f t="shared" si="253"/>
        <v>5.5130648569306048E-6</v>
      </c>
      <c r="AM184" s="5">
        <f t="shared" si="254"/>
        <v>4.7902416426325067E-4</v>
      </c>
      <c r="AN184" s="5">
        <f t="shared" si="255"/>
        <v>5.1097635856705041E-4</v>
      </c>
      <c r="AO184" s="5">
        <f t="shared" si="256"/>
        <v>2.7252992489013077E-4</v>
      </c>
      <c r="AP184" s="5">
        <f t="shared" si="257"/>
        <v>9.6902800185518813E-5</v>
      </c>
      <c r="AQ184" s="5">
        <f t="shared" si="258"/>
        <v>2.5841619101774372E-5</v>
      </c>
      <c r="AR184" s="5">
        <f t="shared" si="259"/>
        <v>1.7366477947193663E-3</v>
      </c>
      <c r="AS184" s="5">
        <f t="shared" si="260"/>
        <v>1.4318062996178343E-3</v>
      </c>
      <c r="AT184" s="5">
        <f t="shared" si="261"/>
        <v>5.9023749255864423E-4</v>
      </c>
      <c r="AU184" s="5">
        <f t="shared" si="262"/>
        <v>1.6221016195412395E-4</v>
      </c>
      <c r="AV184" s="5">
        <f t="shared" si="263"/>
        <v>3.3434173073860777E-5</v>
      </c>
      <c r="AW184" s="5">
        <f t="shared" si="264"/>
        <v>1.3468105377620857E-7</v>
      </c>
      <c r="AX184" s="5">
        <f t="shared" si="265"/>
        <v>6.5823154446055794E-5</v>
      </c>
      <c r="AY184" s="5">
        <f t="shared" si="266"/>
        <v>7.0213735083640428E-5</v>
      </c>
      <c r="AZ184" s="5">
        <f t="shared" si="267"/>
        <v>3.7448589602583592E-5</v>
      </c>
      <c r="BA184" s="5">
        <f t="shared" si="268"/>
        <v>1.3315503598188784E-5</v>
      </c>
      <c r="BB184" s="5">
        <f t="shared" si="269"/>
        <v>3.5509208348359183E-6</v>
      </c>
      <c r="BC184" s="5">
        <f t="shared" si="270"/>
        <v>7.5755535236305684E-7</v>
      </c>
      <c r="BD184" s="5">
        <f t="shared" si="271"/>
        <v>3.0874780872624608E-4</v>
      </c>
      <c r="BE184" s="5">
        <f t="shared" si="272"/>
        <v>2.5455193555747849E-4</v>
      </c>
      <c r="BF184" s="5">
        <f t="shared" si="273"/>
        <v>1.0493465227070038E-4</v>
      </c>
      <c r="BG184" s="5">
        <f t="shared" si="274"/>
        <v>2.8838335676784858E-5</v>
      </c>
      <c r="BH184" s="5">
        <f t="shared" si="275"/>
        <v>5.944053655851776E-6</v>
      </c>
      <c r="BI184" s="5">
        <f t="shared" si="276"/>
        <v>9.801335072769074E-7</v>
      </c>
      <c r="BJ184" s="8">
        <f t="shared" si="277"/>
        <v>0.27736708816039785</v>
      </c>
      <c r="BK184" s="8">
        <f t="shared" si="278"/>
        <v>0.31586294578038743</v>
      </c>
      <c r="BL184" s="8">
        <f t="shared" si="279"/>
        <v>0.37616651038812798</v>
      </c>
      <c r="BM184" s="8">
        <f t="shared" si="280"/>
        <v>0.29374731157122741</v>
      </c>
      <c r="BN184" s="8">
        <f t="shared" si="281"/>
        <v>0.7061041046359412</v>
      </c>
    </row>
    <row r="185" spans="1:66" x14ac:dyDescent="0.25">
      <c r="A185" t="s">
        <v>31</v>
      </c>
      <c r="B185" t="s">
        <v>283</v>
      </c>
      <c r="C185" t="s">
        <v>341</v>
      </c>
      <c r="D185" s="7" t="s">
        <v>522</v>
      </c>
      <c r="E185">
        <f>VLOOKUP(A185,home!$A$2:$E$405,3,FALSE)</f>
        <v>1.55</v>
      </c>
      <c r="F185">
        <f>VLOOKUP(B185,home!$B$2:$E$405,3,FALSE)</f>
        <v>1.7123999999999999</v>
      </c>
      <c r="G185">
        <f>VLOOKUP(C185,away!$B$2:$E$405,4,FALSE)</f>
        <v>0.89610000000000001</v>
      </c>
      <c r="H185">
        <f>VLOOKUP(A185,away!$A$2:$E$405,3,FALSE)</f>
        <v>1.25</v>
      </c>
      <c r="I185">
        <f>VLOOKUP(C185,away!$B$2:$E$405,3,FALSE)</f>
        <v>1.1556</v>
      </c>
      <c r="J185">
        <f>VLOOKUP(B185,home!$B$2:$E$405,4,FALSE)</f>
        <v>1.1203000000000001</v>
      </c>
      <c r="K185" s="3">
        <f t="shared" si="226"/>
        <v>2.3784465419999998</v>
      </c>
      <c r="L185" s="3">
        <f t="shared" si="227"/>
        <v>1.6182733499999999</v>
      </c>
      <c r="M185" s="5">
        <f t="shared" si="228"/>
        <v>1.8375814800169234E-2</v>
      </c>
      <c r="N185" s="5">
        <f t="shared" si="229"/>
        <v>4.370589316789493E-2</v>
      </c>
      <c r="O185" s="5">
        <f t="shared" si="230"/>
        <v>2.9737091375649439E-2</v>
      </c>
      <c r="P185" s="5">
        <f t="shared" si="231"/>
        <v>7.0728082151551436E-2</v>
      </c>
      <c r="Q185" s="5">
        <f t="shared" si="232"/>
        <v>5.1976065235100573E-2</v>
      </c>
      <c r="R185" s="5">
        <f t="shared" si="233"/>
        <v>2.4061371239864165E-2</v>
      </c>
      <c r="S185" s="5">
        <f t="shared" si="234"/>
        <v>6.8057684233824287E-2</v>
      </c>
      <c r="T185" s="5">
        <f t="shared" si="235"/>
        <v>8.4111481207824731E-2</v>
      </c>
      <c r="U185" s="5">
        <f t="shared" si="236"/>
        <v>5.7228685221233179E-2</v>
      </c>
      <c r="V185" s="5">
        <f t="shared" si="237"/>
        <v>2.9105826410543961E-2</v>
      </c>
      <c r="W185" s="5">
        <f t="shared" si="238"/>
        <v>4.1207430875063782E-2</v>
      </c>
      <c r="X185" s="5">
        <f t="shared" si="239"/>
        <v>6.6684887207082891E-2</v>
      </c>
      <c r="Y185" s="5">
        <f t="shared" si="240"/>
        <v>5.3957187907489094E-2</v>
      </c>
      <c r="Z185" s="5">
        <f t="shared" si="241"/>
        <v>1.2979291947309549E-2</v>
      </c>
      <c r="AA185" s="5">
        <f t="shared" si="242"/>
        <v>3.087055204968684E-2</v>
      </c>
      <c r="AB185" s="5">
        <f t="shared" si="243"/>
        <v>3.6711978886104349E-2</v>
      </c>
      <c r="AC185" s="5">
        <f t="shared" si="244"/>
        <v>7.0017278956073506E-3</v>
      </c>
      <c r="AD185" s="5">
        <f t="shared" si="245"/>
        <v>2.4502417867374875E-2</v>
      </c>
      <c r="AE185" s="5">
        <f t="shared" si="246"/>
        <v>3.965160984533659E-2</v>
      </c>
      <c r="AF185" s="5">
        <f t="shared" si="247"/>
        <v>3.2083571748652916E-2</v>
      </c>
      <c r="AG185" s="5">
        <f t="shared" si="248"/>
        <v>1.7306663044552643E-2</v>
      </c>
      <c r="AH185" s="5">
        <f t="shared" si="249"/>
        <v>5.2510105650501616E-3</v>
      </c>
      <c r="AI185" s="5">
        <f t="shared" si="250"/>
        <v>1.2489247920449023E-2</v>
      </c>
      <c r="AJ185" s="5">
        <f t="shared" si="251"/>
        <v>1.4852504264286338E-2</v>
      </c>
      <c r="AK185" s="5">
        <f t="shared" si="252"/>
        <v>1.1775295802477362E-2</v>
      </c>
      <c r="AL185" s="5">
        <f t="shared" si="253"/>
        <v>1.0779794881231927E-3</v>
      </c>
      <c r="AM185" s="5">
        <f t="shared" si="254"/>
        <v>1.1655538209459351E-2</v>
      </c>
      <c r="AN185" s="5">
        <f t="shared" si="255"/>
        <v>1.8861846864274782E-2</v>
      </c>
      <c r="AO185" s="5">
        <f t="shared" si="256"/>
        <v>1.5261812056118476E-2</v>
      </c>
      <c r="AP185" s="5">
        <f t="shared" si="257"/>
        <v>8.2325945743750798E-3</v>
      </c>
      <c r="AQ185" s="5">
        <f t="shared" si="258"/>
        <v>3.3306471002664461E-3</v>
      </c>
      <c r="AR185" s="5">
        <f t="shared" si="259"/>
        <v>1.6995140915978221E-3</v>
      </c>
      <c r="AS185" s="5">
        <f t="shared" si="260"/>
        <v>4.0422034142411113E-3</v>
      </c>
      <c r="AT185" s="5">
        <f t="shared" si="261"/>
        <v>4.8070823663311831E-3</v>
      </c>
      <c r="AU185" s="5">
        <f t="shared" si="262"/>
        <v>3.8111294771031924E-3</v>
      </c>
      <c r="AV185" s="5">
        <f t="shared" si="263"/>
        <v>2.2661419314825896E-3</v>
      </c>
      <c r="AW185" s="5">
        <f t="shared" si="264"/>
        <v>1.1525327451505929E-4</v>
      </c>
      <c r="AX185" s="5">
        <f t="shared" si="265"/>
        <v>4.6203457582395793E-3</v>
      </c>
      <c r="AY185" s="5">
        <f t="shared" si="266"/>
        <v>7.4769824083446533E-3</v>
      </c>
      <c r="AZ185" s="5">
        <f t="shared" si="267"/>
        <v>6.0499006849214854E-3</v>
      </c>
      <c r="BA185" s="5">
        <f t="shared" si="268"/>
        <v>3.2634643495183962E-3</v>
      </c>
      <c r="BB185" s="5">
        <f t="shared" si="269"/>
        <v>1.3202943463751767E-3</v>
      </c>
      <c r="BC185" s="5">
        <f t="shared" si="270"/>
        <v>4.2731943097892307E-4</v>
      </c>
      <c r="BD185" s="5">
        <f t="shared" si="271"/>
        <v>4.5837972706370251E-4</v>
      </c>
      <c r="BE185" s="5">
        <f t="shared" si="272"/>
        <v>1.090231676757567E-3</v>
      </c>
      <c r="BF185" s="5">
        <f t="shared" si="273"/>
        <v>1.2965288807814488E-3</v>
      </c>
      <c r="BG185" s="5">
        <f t="shared" si="274"/>
        <v>1.0279082110325889E-3</v>
      </c>
      <c r="BH185" s="5">
        <f t="shared" si="275"/>
        <v>6.1120618250596693E-4</v>
      </c>
      <c r="BI185" s="5">
        <f t="shared" si="276"/>
        <v>2.9074424624606738E-4</v>
      </c>
      <c r="BJ185" s="8">
        <f t="shared" si="277"/>
        <v>0.53568795388924528</v>
      </c>
      <c r="BK185" s="8">
        <f t="shared" si="278"/>
        <v>0.20182409738816412</v>
      </c>
      <c r="BL185" s="8">
        <f t="shared" si="279"/>
        <v>0.24437880752994406</v>
      </c>
      <c r="BM185" s="8">
        <f t="shared" si="280"/>
        <v>0.7489241036506038</v>
      </c>
      <c r="BN185" s="8">
        <f t="shared" si="281"/>
        <v>0.23858431797022975</v>
      </c>
    </row>
    <row r="186" spans="1:66" x14ac:dyDescent="0.25">
      <c r="A186" t="s">
        <v>31</v>
      </c>
      <c r="B186" t="s">
        <v>198</v>
      </c>
      <c r="C186" t="s">
        <v>202</v>
      </c>
      <c r="D186" s="7" t="s">
        <v>522</v>
      </c>
      <c r="E186">
        <f>VLOOKUP(A186,home!$A$2:$E$405,3,FALSE)</f>
        <v>1.55</v>
      </c>
      <c r="F186">
        <f>VLOOKUP(B186,home!$B$2:$E$405,3,FALSE)</f>
        <v>1.0036</v>
      </c>
      <c r="G186">
        <f>VLOOKUP(C186,away!$B$2:$E$405,4,FALSE)</f>
        <v>1.0394000000000001</v>
      </c>
      <c r="H186">
        <f>VLOOKUP(A186,away!$A$2:$E$405,3,FALSE)</f>
        <v>1.25</v>
      </c>
      <c r="I186">
        <f>VLOOKUP(C186,away!$B$2:$E$405,3,FALSE)</f>
        <v>1.2</v>
      </c>
      <c r="J186">
        <f>VLOOKUP(B186,home!$B$2:$E$405,4,FALSE)</f>
        <v>0.75560000000000005</v>
      </c>
      <c r="K186" s="3">
        <f t="shared" si="226"/>
        <v>1.6168698520000004</v>
      </c>
      <c r="L186" s="3">
        <f t="shared" si="227"/>
        <v>1.1334</v>
      </c>
      <c r="M186" s="5">
        <f t="shared" si="228"/>
        <v>6.391061247291252E-2</v>
      </c>
      <c r="N186" s="5">
        <f t="shared" si="229"/>
        <v>0.10333514253030744</v>
      </c>
      <c r="O186" s="5">
        <f t="shared" si="230"/>
        <v>7.2436288176799035E-2</v>
      </c>
      <c r="P186" s="5">
        <f t="shared" si="231"/>
        <v>0.11712005054385044</v>
      </c>
      <c r="Q186" s="5">
        <f t="shared" si="232"/>
        <v>8.3539738304688582E-2</v>
      </c>
      <c r="R186" s="5">
        <f t="shared" si="233"/>
        <v>4.1049644509792024E-2</v>
      </c>
      <c r="S186" s="5">
        <f t="shared" si="234"/>
        <v>5.3657388454882451E-2</v>
      </c>
      <c r="T186" s="5">
        <f t="shared" si="235"/>
        <v>9.4683939394534039E-2</v>
      </c>
      <c r="U186" s="5">
        <f t="shared" si="236"/>
        <v>6.6371932643200057E-2</v>
      </c>
      <c r="V186" s="5">
        <f t="shared" si="237"/>
        <v>1.0925599929033478E-2</v>
      </c>
      <c r="W186" s="5">
        <f t="shared" si="238"/>
        <v>4.5024294769606871E-2</v>
      </c>
      <c r="X186" s="5">
        <f t="shared" si="239"/>
        <v>5.1030535691872429E-2</v>
      </c>
      <c r="Y186" s="5">
        <f t="shared" si="240"/>
        <v>2.8919004576584112E-2</v>
      </c>
      <c r="Z186" s="5">
        <f t="shared" si="241"/>
        <v>1.5508555695799429E-2</v>
      </c>
      <c r="AA186" s="5">
        <f t="shared" si="242"/>
        <v>2.5075316152600984E-2</v>
      </c>
      <c r="AB186" s="5">
        <f t="shared" si="243"/>
        <v>2.0271761358254592E-2</v>
      </c>
      <c r="AC186" s="5">
        <f t="shared" si="244"/>
        <v>1.2513637860737034E-3</v>
      </c>
      <c r="AD186" s="5">
        <f t="shared" si="245"/>
        <v>1.8199606205134656E-2</v>
      </c>
      <c r="AE186" s="5">
        <f t="shared" si="246"/>
        <v>2.0627433672899619E-2</v>
      </c>
      <c r="AF186" s="5">
        <f t="shared" si="247"/>
        <v>1.1689566662432217E-2</v>
      </c>
      <c r="AG186" s="5">
        <f t="shared" si="248"/>
        <v>4.4163182850668918E-3</v>
      </c>
      <c r="AH186" s="5">
        <f t="shared" si="249"/>
        <v>4.3943492564047669E-3</v>
      </c>
      <c r="AI186" s="5">
        <f t="shared" si="250"/>
        <v>7.1050908318394867E-3</v>
      </c>
      <c r="AJ186" s="5">
        <f t="shared" si="251"/>
        <v>5.7440035808614372E-3</v>
      </c>
      <c r="AK186" s="5">
        <f t="shared" si="252"/>
        <v>3.095768739891635E-3</v>
      </c>
      <c r="AL186" s="5">
        <f t="shared" si="253"/>
        <v>9.1727983320963024E-5</v>
      </c>
      <c r="AM186" s="5">
        <f t="shared" si="254"/>
        <v>5.8852789182708767E-3</v>
      </c>
      <c r="AN186" s="5">
        <f t="shared" si="255"/>
        <v>6.6703751259682116E-3</v>
      </c>
      <c r="AO186" s="5">
        <f t="shared" si="256"/>
        <v>3.780101583886186E-3</v>
      </c>
      <c r="AP186" s="5">
        <f t="shared" si="257"/>
        <v>1.4281223783922012E-3</v>
      </c>
      <c r="AQ186" s="5">
        <f t="shared" si="258"/>
        <v>4.046584759174301E-4</v>
      </c>
      <c r="AR186" s="5">
        <f t="shared" si="259"/>
        <v>9.9611108944183202E-4</v>
      </c>
      <c r="AS186" s="5">
        <f t="shared" si="260"/>
        <v>1.6105819897613742E-3</v>
      </c>
      <c r="AT186" s="5">
        <f t="shared" si="261"/>
        <v>1.30205073170967E-3</v>
      </c>
      <c r="AU186" s="5">
        <f t="shared" si="262"/>
        <v>7.0174885795863554E-4</v>
      </c>
      <c r="AV186" s="5">
        <f t="shared" si="263"/>
        <v>2.8365914302718695E-4</v>
      </c>
      <c r="AW186" s="5">
        <f t="shared" si="264"/>
        <v>4.6693627705370773E-6</v>
      </c>
      <c r="AX186" s="5">
        <f t="shared" si="265"/>
        <v>1.5859550089272246E-3</v>
      </c>
      <c r="AY186" s="5">
        <f t="shared" si="266"/>
        <v>1.7975214071181162E-3</v>
      </c>
      <c r="AZ186" s="5">
        <f t="shared" si="267"/>
        <v>1.0186553814138367E-3</v>
      </c>
      <c r="BA186" s="5">
        <f t="shared" si="268"/>
        <v>3.8484800309814752E-4</v>
      </c>
      <c r="BB186" s="5">
        <f t="shared" si="269"/>
        <v>1.0904668167786006E-4</v>
      </c>
      <c r="BC186" s="5">
        <f t="shared" si="270"/>
        <v>2.4718701802737309E-5</v>
      </c>
      <c r="BD186" s="5">
        <f t="shared" si="271"/>
        <v>1.8816538479556207E-4</v>
      </c>
      <c r="BE186" s="5">
        <f t="shared" si="272"/>
        <v>3.0423893786592356E-4</v>
      </c>
      <c r="BF186" s="5">
        <f t="shared" si="273"/>
        <v>2.4595738321995663E-4</v>
      </c>
      <c r="BG186" s="5">
        <f t="shared" si="274"/>
        <v>1.3256035926838625E-4</v>
      </c>
      <c r="BH186" s="5">
        <f t="shared" si="275"/>
        <v>5.358321211783561E-5</v>
      </c>
      <c r="BI186" s="5">
        <f t="shared" si="276"/>
        <v>1.7327416049329911E-5</v>
      </c>
      <c r="BJ186" s="8">
        <f t="shared" si="277"/>
        <v>0.48455486175959972</v>
      </c>
      <c r="BK186" s="8">
        <f t="shared" si="278"/>
        <v>0.24875426457719166</v>
      </c>
      <c r="BL186" s="8">
        <f t="shared" si="279"/>
        <v>0.25138013975485973</v>
      </c>
      <c r="BM186" s="8">
        <f t="shared" si="280"/>
        <v>0.51701349320475287</v>
      </c>
      <c r="BN186" s="8">
        <f t="shared" si="281"/>
        <v>0.48139147653835007</v>
      </c>
    </row>
    <row r="187" spans="1:66" x14ac:dyDescent="0.25">
      <c r="A187" t="s">
        <v>31</v>
      </c>
      <c r="B187" t="s">
        <v>188</v>
      </c>
      <c r="C187" t="s">
        <v>33</v>
      </c>
      <c r="D187" s="7" t="s">
        <v>522</v>
      </c>
      <c r="E187">
        <f>VLOOKUP(A187,home!$A$2:$E$405,3,FALSE)</f>
        <v>1.55</v>
      </c>
      <c r="F187">
        <f>VLOOKUP(B187,home!$B$2:$E$405,3,FALSE)</f>
        <v>0.71850000000000003</v>
      </c>
      <c r="G187">
        <f>VLOOKUP(C187,away!$B$2:$E$405,4,FALSE)</f>
        <v>0.37669999999999998</v>
      </c>
      <c r="H187">
        <f>VLOOKUP(A187,away!$A$2:$E$405,3,FALSE)</f>
        <v>1.25</v>
      </c>
      <c r="I187">
        <f>VLOOKUP(C187,away!$B$2:$E$405,3,FALSE)</f>
        <v>1.3693</v>
      </c>
      <c r="J187">
        <f>VLOOKUP(B187,home!$B$2:$E$405,4,FALSE)</f>
        <v>1.4871000000000001</v>
      </c>
      <c r="K187" s="3">
        <f t="shared" si="226"/>
        <v>0.41952137249999999</v>
      </c>
      <c r="L187" s="3">
        <f t="shared" si="227"/>
        <v>2.5453575375000002</v>
      </c>
      <c r="M187" s="5">
        <f t="shared" si="228"/>
        <v>5.1566713080360448E-2</v>
      </c>
      <c r="N187" s="5">
        <f t="shared" si="229"/>
        <v>2.1633338246786517E-2</v>
      </c>
      <c r="O187" s="5">
        <f t="shared" si="230"/>
        <v>0.13125572182319531</v>
      </c>
      <c r="P187" s="5">
        <f t="shared" si="231"/>
        <v>5.5064580567745096E-2</v>
      </c>
      <c r="Q187" s="5">
        <f t="shared" si="232"/>
        <v>4.5378238765243122E-3</v>
      </c>
      <c r="R187" s="5">
        <f t="shared" si="233"/>
        <v>0.16704637044133674</v>
      </c>
      <c r="S187" s="5">
        <f t="shared" si="234"/>
        <v>1.4699928752374233E-2</v>
      </c>
      <c r="T187" s="5">
        <f t="shared" si="235"/>
        <v>1.1550384207958626E-2</v>
      </c>
      <c r="U187" s="5">
        <f t="shared" si="236"/>
        <v>7.0079522598693017E-2</v>
      </c>
      <c r="V187" s="5">
        <f t="shared" si="237"/>
        <v>1.7441169630834476E-3</v>
      </c>
      <c r="W187" s="5">
        <f t="shared" si="238"/>
        <v>6.3457136694758333E-4</v>
      </c>
      <c r="X187" s="5">
        <f t="shared" si="239"/>
        <v>1.6152110119417096E-3</v>
      </c>
      <c r="Y187" s="5">
        <f t="shared" si="240"/>
        <v>2.0556447619494173E-3</v>
      </c>
      <c r="Z187" s="5">
        <f t="shared" si="241"/>
        <v>0.14173091270495791</v>
      </c>
      <c r="AA187" s="5">
        <f t="shared" si="242"/>
        <v>5.9459147023661632E-2</v>
      </c>
      <c r="AB187" s="5">
        <f t="shared" si="243"/>
        <v>1.247219148352291E-2</v>
      </c>
      <c r="AC187" s="5">
        <f t="shared" si="244"/>
        <v>1.1640148180912538E-4</v>
      </c>
      <c r="AD187" s="5">
        <f t="shared" si="245"/>
        <v>6.6554062702762823E-5</v>
      </c>
      <c r="AE187" s="5">
        <f t="shared" si="246"/>
        <v>1.6940388515172496E-4</v>
      </c>
      <c r="AF187" s="5">
        <f t="shared" si="247"/>
        <v>2.1559672797636382E-4</v>
      </c>
      <c r="AG187" s="5">
        <f t="shared" si="248"/>
        <v>1.8292358553832495E-4</v>
      </c>
      <c r="AH187" s="5">
        <f t="shared" si="249"/>
        <v>9.0188961737579815E-2</v>
      </c>
      <c r="AI187" s="5">
        <f t="shared" si="250"/>
        <v>3.7836197012499469E-2</v>
      </c>
      <c r="AJ187" s="5">
        <f t="shared" si="251"/>
        <v>7.9365466504320893E-3</v>
      </c>
      <c r="AK187" s="5">
        <f t="shared" si="252"/>
        <v>1.109850314566516E-3</v>
      </c>
      <c r="AL187" s="5">
        <f t="shared" si="253"/>
        <v>4.9718885617509998E-6</v>
      </c>
      <c r="AM187" s="5">
        <f t="shared" si="254"/>
        <v>5.5841703461028218E-6</v>
      </c>
      <c r="AN187" s="5">
        <f t="shared" si="255"/>
        <v>1.4213710081136801E-5</v>
      </c>
      <c r="AO187" s="5">
        <f t="shared" si="256"/>
        <v>1.8089487045430651E-5</v>
      </c>
      <c r="AP187" s="5">
        <f t="shared" si="257"/>
        <v>1.5348070733531838E-5</v>
      </c>
      <c r="AQ187" s="5">
        <f t="shared" si="258"/>
        <v>9.7665818819196072E-6</v>
      </c>
      <c r="AR187" s="5">
        <f t="shared" si="259"/>
        <v>4.5912630711609559E-2</v>
      </c>
      <c r="AS187" s="5">
        <f t="shared" si="260"/>
        <v>1.9261329851220095E-2</v>
      </c>
      <c r="AT187" s="5">
        <f t="shared" si="261"/>
        <v>4.0402697676795371E-3</v>
      </c>
      <c r="AU187" s="5">
        <f t="shared" si="262"/>
        <v>5.6499317273572532E-4</v>
      </c>
      <c r="AV187" s="5">
        <f t="shared" si="263"/>
        <v>5.9256677819805258E-5</v>
      </c>
      <c r="AW187" s="5">
        <f t="shared" si="264"/>
        <v>1.4747614300018148E-7</v>
      </c>
      <c r="AX187" s="5">
        <f t="shared" si="265"/>
        <v>3.90446467978476E-7</v>
      </c>
      <c r="AY187" s="5">
        <f t="shared" si="266"/>
        <v>9.9382586025926632E-7</v>
      </c>
      <c r="AZ187" s="5">
        <f t="shared" si="267"/>
        <v>1.2648210721866729E-6</v>
      </c>
      <c r="BA187" s="5">
        <f t="shared" si="268"/>
        <v>1.0731406165597267E-6</v>
      </c>
      <c r="BB187" s="5">
        <f t="shared" si="269"/>
        <v>6.8288163928942454E-7</v>
      </c>
      <c r="BC187" s="5">
        <f t="shared" si="270"/>
        <v>3.4763558555713844E-7</v>
      </c>
      <c r="BD187" s="5">
        <f t="shared" si="271"/>
        <v>1.9477343441374907E-2</v>
      </c>
      <c r="BE187" s="5">
        <f t="shared" si="272"/>
        <v>8.171161853179473E-3</v>
      </c>
      <c r="BF187" s="5">
        <f t="shared" si="273"/>
        <v>1.7139885177827482E-3</v>
      </c>
      <c r="BG187" s="5">
        <f t="shared" si="274"/>
        <v>2.3968493847648643E-4</v>
      </c>
      <c r="BH187" s="5">
        <f t="shared" si="275"/>
        <v>2.5138238589308411E-5</v>
      </c>
      <c r="BI187" s="5">
        <f t="shared" si="276"/>
        <v>2.1092056710438246E-6</v>
      </c>
      <c r="BJ187" s="8">
        <f t="shared" si="277"/>
        <v>4.2729206504807285E-2</v>
      </c>
      <c r="BK187" s="8">
        <f t="shared" si="278"/>
        <v>0.12319770655979435</v>
      </c>
      <c r="BL187" s="8">
        <f t="shared" si="279"/>
        <v>0.67685241546162611</v>
      </c>
      <c r="BM187" s="8">
        <f t="shared" si="280"/>
        <v>0.55340484684551994</v>
      </c>
      <c r="BN187" s="8">
        <f t="shared" si="281"/>
        <v>0.43110454803594839</v>
      </c>
    </row>
    <row r="188" spans="1:66" x14ac:dyDescent="0.25">
      <c r="A188" t="s">
        <v>31</v>
      </c>
      <c r="B188" t="s">
        <v>345</v>
      </c>
      <c r="C188" t="s">
        <v>200</v>
      </c>
      <c r="D188" s="7" t="s">
        <v>522</v>
      </c>
      <c r="E188">
        <f>VLOOKUP(A188,home!$A$2:$E$405,3,FALSE)</f>
        <v>1.55</v>
      </c>
      <c r="F188">
        <f>VLOOKUP(B188,home!$B$2:$E$405,3,FALSE)</f>
        <v>1.147</v>
      </c>
      <c r="G188">
        <f>VLOOKUP(C188,away!$B$2:$E$405,4,FALSE)</f>
        <v>0.89610000000000001</v>
      </c>
      <c r="H188">
        <f>VLOOKUP(A188,away!$A$2:$E$405,3,FALSE)</f>
        <v>1.25</v>
      </c>
      <c r="I188">
        <f>VLOOKUP(C188,away!$B$2:$E$405,3,FALSE)</f>
        <v>0.8</v>
      </c>
      <c r="J188">
        <f>VLOOKUP(B188,home!$B$2:$E$405,4,FALSE)</f>
        <v>0.9778</v>
      </c>
      <c r="K188" s="3">
        <f t="shared" si="226"/>
        <v>1.5931313850000002</v>
      </c>
      <c r="L188" s="3">
        <f t="shared" si="227"/>
        <v>0.9778</v>
      </c>
      <c r="M188" s="5">
        <f t="shared" si="228"/>
        <v>7.6464294551084638E-2</v>
      </c>
      <c r="N188" s="5">
        <f t="shared" si="229"/>
        <v>0.12181766748121743</v>
      </c>
      <c r="O188" s="5">
        <f t="shared" si="230"/>
        <v>7.4766787212050559E-2</v>
      </c>
      <c r="P188" s="5">
        <f t="shared" si="231"/>
        <v>0.1191133152631344</v>
      </c>
      <c r="Q188" s="5">
        <f t="shared" si="232"/>
        <v>9.703577465591072E-2</v>
      </c>
      <c r="R188" s="5">
        <f t="shared" si="233"/>
        <v>3.6553482267971518E-2</v>
      </c>
      <c r="S188" s="5">
        <f t="shared" si="234"/>
        <v>4.6387604686184851E-2</v>
      </c>
      <c r="T188" s="5">
        <f t="shared" si="235"/>
        <v>9.4881580458549497E-2</v>
      </c>
      <c r="U188" s="5">
        <f t="shared" si="236"/>
        <v>5.8234499832146409E-2</v>
      </c>
      <c r="V188" s="5">
        <f t="shared" si="237"/>
        <v>8.0289927238824804E-3</v>
      </c>
      <c r="W188" s="5">
        <f t="shared" si="238"/>
        <v>5.1530246024039661E-2</v>
      </c>
      <c r="X188" s="5">
        <f t="shared" si="239"/>
        <v>5.0386274562305974E-2</v>
      </c>
      <c r="Y188" s="5">
        <f t="shared" si="240"/>
        <v>2.4633849633511392E-2</v>
      </c>
      <c r="Z188" s="5">
        <f t="shared" si="241"/>
        <v>1.1913998320540851E-2</v>
      </c>
      <c r="AA188" s="5">
        <f t="shared" si="242"/>
        <v>1.8980564645290923E-2</v>
      </c>
      <c r="AB188" s="5">
        <f t="shared" si="243"/>
        <v>1.5119266620717185E-2</v>
      </c>
      <c r="AC188" s="5">
        <f t="shared" si="244"/>
        <v>7.8170467273314754E-4</v>
      </c>
      <c r="AD188" s="5">
        <f t="shared" si="245"/>
        <v>2.0523613054417262E-2</v>
      </c>
      <c r="AE188" s="5">
        <f t="shared" si="246"/>
        <v>2.0067988844609197E-2</v>
      </c>
      <c r="AF188" s="5">
        <f t="shared" si="247"/>
        <v>9.8112397461294354E-3</v>
      </c>
      <c r="AG188" s="5">
        <f t="shared" si="248"/>
        <v>3.1978100745884545E-3</v>
      </c>
      <c r="AH188" s="5">
        <f t="shared" si="249"/>
        <v>2.9123768894562104E-3</v>
      </c>
      <c r="AI188" s="5">
        <f t="shared" si="250"/>
        <v>4.639799027541365E-3</v>
      </c>
      <c r="AJ188" s="5">
        <f t="shared" si="251"/>
        <v>3.6959047254343149E-3</v>
      </c>
      <c r="AK188" s="5">
        <f t="shared" si="252"/>
        <v>1.9626872713530718E-3</v>
      </c>
      <c r="AL188" s="5">
        <f t="shared" si="253"/>
        <v>4.8708451793129331E-5</v>
      </c>
      <c r="AM188" s="5">
        <f t="shared" si="254"/>
        <v>6.5393624181175683E-3</v>
      </c>
      <c r="AN188" s="5">
        <f t="shared" si="255"/>
        <v>6.3941885724353572E-3</v>
      </c>
      <c r="AO188" s="5">
        <f t="shared" si="256"/>
        <v>3.1261187930636462E-3</v>
      </c>
      <c r="AP188" s="5">
        <f t="shared" si="257"/>
        <v>1.0189063186192113E-3</v>
      </c>
      <c r="AQ188" s="5">
        <f t="shared" si="258"/>
        <v>2.4907164958646612E-4</v>
      </c>
      <c r="AR188" s="5">
        <f t="shared" si="259"/>
        <v>5.6954442450205672E-4</v>
      </c>
      <c r="AS188" s="5">
        <f t="shared" si="260"/>
        <v>9.0735909782598955E-4</v>
      </c>
      <c r="AT188" s="5">
        <f t="shared" si="261"/>
        <v>7.227711281059348E-4</v>
      </c>
      <c r="AU188" s="5">
        <f t="shared" si="262"/>
        <v>3.8382312278580685E-4</v>
      </c>
      <c r="AV188" s="5">
        <f t="shared" si="263"/>
        <v>1.5287016579969439E-4</v>
      </c>
      <c r="AW188" s="5">
        <f t="shared" si="264"/>
        <v>2.1076740633855522E-6</v>
      </c>
      <c r="AX188" s="5">
        <f t="shared" si="265"/>
        <v>1.7363439176987646E-3</v>
      </c>
      <c r="AY188" s="5">
        <f t="shared" si="266"/>
        <v>1.697797082725852E-3</v>
      </c>
      <c r="AZ188" s="5">
        <f t="shared" si="267"/>
        <v>8.3005299374466898E-4</v>
      </c>
      <c r="BA188" s="5">
        <f t="shared" si="268"/>
        <v>2.705419390945125E-4</v>
      </c>
      <c r="BB188" s="5">
        <f t="shared" si="269"/>
        <v>6.6133977011653572E-5</v>
      </c>
      <c r="BC188" s="5">
        <f t="shared" si="270"/>
        <v>1.2933160544398976E-5</v>
      </c>
      <c r="BD188" s="5">
        <f t="shared" si="271"/>
        <v>9.281675637968515E-5</v>
      </c>
      <c r="BE188" s="5">
        <f t="shared" si="272"/>
        <v>1.478692876423754E-4</v>
      </c>
      <c r="BF188" s="5">
        <f t="shared" si="273"/>
        <v>1.1778760151033048E-4</v>
      </c>
      <c r="BG188" s="5">
        <f t="shared" si="274"/>
        <v>6.2550374909993637E-5</v>
      </c>
      <c r="BH188" s="5">
        <f t="shared" si="275"/>
        <v>2.4912741353156853E-5</v>
      </c>
      <c r="BI188" s="5">
        <f t="shared" si="276"/>
        <v>7.9378540272203082E-6</v>
      </c>
      <c r="BJ188" s="8">
        <f t="shared" si="277"/>
        <v>0.51582749535792105</v>
      </c>
      <c r="BK188" s="8">
        <f t="shared" si="278"/>
        <v>0.25252241743153847</v>
      </c>
      <c r="BL188" s="8">
        <f t="shared" si="279"/>
        <v>0.2200556110468038</v>
      </c>
      <c r="BM188" s="8">
        <f t="shared" si="280"/>
        <v>0.47287251131677238</v>
      </c>
      <c r="BN188" s="8">
        <f t="shared" si="281"/>
        <v>0.52575132143136927</v>
      </c>
    </row>
    <row r="189" spans="1:66" s="10" customFormat="1" x14ac:dyDescent="0.25">
      <c r="A189" t="s">
        <v>31</v>
      </c>
      <c r="B189" t="s">
        <v>201</v>
      </c>
      <c r="C189" t="s">
        <v>32</v>
      </c>
      <c r="D189" s="7" t="s">
        <v>522</v>
      </c>
      <c r="E189">
        <f>VLOOKUP(A189,home!$A$2:$E$405,3,FALSE)</f>
        <v>1.55</v>
      </c>
      <c r="F189">
        <f>VLOOKUP(B189,home!$B$2:$E$405,3,FALSE)</f>
        <v>1.2185999999999999</v>
      </c>
      <c r="G189">
        <f>VLOOKUP(C189,away!$B$2:$E$405,4,FALSE)</f>
        <v>0.9677</v>
      </c>
      <c r="H189">
        <f>VLOOKUP(A189,away!$A$2:$E$405,3,FALSE)</f>
        <v>1.25</v>
      </c>
      <c r="I189">
        <f>VLOOKUP(C189,away!$B$2:$E$405,3,FALSE)</f>
        <v>1.0667</v>
      </c>
      <c r="J189">
        <f>VLOOKUP(B189,home!$B$2:$E$405,4,FALSE)</f>
        <v>1.0667</v>
      </c>
      <c r="K189" s="3">
        <f t="shared" si="226"/>
        <v>1.8278207909999999</v>
      </c>
      <c r="L189" s="3">
        <f t="shared" si="227"/>
        <v>1.4223111124999999</v>
      </c>
      <c r="M189" s="5">
        <f t="shared" si="228"/>
        <v>3.8769093715291629E-2</v>
      </c>
      <c r="N189" s="5">
        <f t="shared" si="229"/>
        <v>7.086295554103747E-2</v>
      </c>
      <c r="O189" s="5">
        <f t="shared" si="230"/>
        <v>5.514171281281318E-2</v>
      </c>
      <c r="P189" s="5">
        <f t="shared" si="231"/>
        <v>0.10078916913061102</v>
      </c>
      <c r="Q189" s="5">
        <f t="shared" si="232"/>
        <v>6.476239172480848E-2</v>
      </c>
      <c r="R189" s="5">
        <f t="shared" si="233"/>
        <v>3.9214335447973925E-2</v>
      </c>
      <c r="S189" s="5">
        <f t="shared" si="234"/>
        <v>6.5506152198446535E-2</v>
      </c>
      <c r="T189" s="5">
        <f t="shared" si="235"/>
        <v>9.211226942227313E-2</v>
      </c>
      <c r="U189" s="5">
        <f t="shared" si="236"/>
        <v>7.1676777637055031E-2</v>
      </c>
      <c r="V189" s="5">
        <f t="shared" si="237"/>
        <v>1.8922033048942792E-2</v>
      </c>
      <c r="W189" s="5">
        <f t="shared" si="238"/>
        <v>3.9458015356497102E-2</v>
      </c>
      <c r="X189" s="5">
        <f t="shared" si="239"/>
        <v>5.6121573718741456E-2</v>
      </c>
      <c r="Y189" s="5">
        <f t="shared" si="240"/>
        <v>3.9911168975576977E-2</v>
      </c>
      <c r="Z189" s="5">
        <f t="shared" si="241"/>
        <v>1.859166169231866E-2</v>
      </c>
      <c r="AA189" s="5">
        <f t="shared" si="242"/>
        <v>3.3982225780458286E-2</v>
      </c>
      <c r="AB189" s="5">
        <f t="shared" si="243"/>
        <v>3.1056709402988936E-2</v>
      </c>
      <c r="AC189" s="5">
        <f t="shared" si="244"/>
        <v>3.0745108514631686E-3</v>
      </c>
      <c r="AD189" s="5">
        <f t="shared" si="245"/>
        <v>1.8030545210050673E-2</v>
      </c>
      <c r="AE189" s="5">
        <f t="shared" si="246"/>
        <v>2.5645044816688715E-2</v>
      </c>
      <c r="AF189" s="5">
        <f t="shared" si="247"/>
        <v>1.8237616111668447E-2</v>
      </c>
      <c r="AG189" s="5">
        <f t="shared" si="248"/>
        <v>8.6465213537116909E-3</v>
      </c>
      <c r="AH189" s="5">
        <f t="shared" si="249"/>
        <v>6.6107817562063419E-3</v>
      </c>
      <c r="AI189" s="5">
        <f t="shared" si="250"/>
        <v>1.2083324338757443E-2</v>
      </c>
      <c r="AJ189" s="5">
        <f t="shared" si="251"/>
        <v>1.1043075725388594E-2</v>
      </c>
      <c r="AK189" s="5">
        <f t="shared" si="252"/>
        <v>6.728254469150893E-3</v>
      </c>
      <c r="AL189" s="5">
        <f t="shared" si="253"/>
        <v>3.1971590203027685E-4</v>
      </c>
      <c r="AM189" s="5">
        <f t="shared" si="254"/>
        <v>6.591321081599215E-3</v>
      </c>
      <c r="AN189" s="5">
        <f t="shared" si="255"/>
        <v>9.3749092204140801E-3</v>
      </c>
      <c r="AO189" s="5">
        <f t="shared" si="256"/>
        <v>6.6670187814368313E-3</v>
      </c>
      <c r="AP189" s="5">
        <f t="shared" si="257"/>
        <v>3.1608583000279377E-3</v>
      </c>
      <c r="AQ189" s="5">
        <f t="shared" si="258"/>
        <v>1.123930971291898E-3</v>
      </c>
      <c r="AR189" s="5">
        <f t="shared" si="259"/>
        <v>1.8805176708329083E-3</v>
      </c>
      <c r="AS189" s="5">
        <f t="shared" si="260"/>
        <v>3.4372492965912835E-3</v>
      </c>
      <c r="AT189" s="5">
        <f t="shared" si="261"/>
        <v>3.1413378640798378E-3</v>
      </c>
      <c r="AU189" s="5">
        <f t="shared" si="262"/>
        <v>1.9139342198402198E-3</v>
      </c>
      <c r="AV189" s="5">
        <f t="shared" si="263"/>
        <v>8.7458218990757984E-4</v>
      </c>
      <c r="AW189" s="5">
        <f t="shared" si="264"/>
        <v>2.3088193480523629E-5</v>
      </c>
      <c r="AX189" s="5">
        <f t="shared" si="265"/>
        <v>2.0079589521839417E-3</v>
      </c>
      <c r="AY189" s="5">
        <f t="shared" si="266"/>
        <v>2.8559423311350762E-3</v>
      </c>
      <c r="AZ189" s="5">
        <f t="shared" si="267"/>
        <v>2.0310192571162873E-3</v>
      </c>
      <c r="BA189" s="5">
        <f t="shared" si="268"/>
        <v>9.6291375303266338E-4</v>
      </c>
      <c r="BB189" s="5">
        <f t="shared" si="269"/>
        <v>3.4239073282935919E-4</v>
      </c>
      <c r="BC189" s="5">
        <f t="shared" si="270"/>
        <v>9.7397228824043185E-5</v>
      </c>
      <c r="BD189" s="5">
        <f t="shared" si="271"/>
        <v>4.4578019674637663E-4</v>
      </c>
      <c r="BE189" s="5">
        <f t="shared" si="272"/>
        <v>8.1480631182909765E-4</v>
      </c>
      <c r="BF189" s="5">
        <f t="shared" si="273"/>
        <v>7.4465995869962712E-4</v>
      </c>
      <c r="BG189" s="5">
        <f t="shared" si="274"/>
        <v>4.5370165157879324E-4</v>
      </c>
      <c r="BH189" s="5">
        <f t="shared" si="275"/>
        <v>2.0732132791668914E-4</v>
      </c>
      <c r="BI189" s="5">
        <f t="shared" si="276"/>
        <v>7.5789246716770605E-5</v>
      </c>
      <c r="BJ189" s="8">
        <f t="shared" si="277"/>
        <v>0.46900376284094547</v>
      </c>
      <c r="BK189" s="8">
        <f t="shared" si="278"/>
        <v>0.23023661717792052</v>
      </c>
      <c r="BL189" s="8">
        <f t="shared" si="279"/>
        <v>0.28152687730553178</v>
      </c>
      <c r="BM189" s="8">
        <f t="shared" si="280"/>
        <v>0.62698640650652615</v>
      </c>
      <c r="BN189" s="8">
        <f t="shared" si="281"/>
        <v>0.36953965837253572</v>
      </c>
    </row>
    <row r="190" spans="1:66" x14ac:dyDescent="0.25">
      <c r="A190" t="s">
        <v>282</v>
      </c>
      <c r="B190" t="s">
        <v>195</v>
      </c>
      <c r="C190" t="s">
        <v>355</v>
      </c>
      <c r="D190" s="7" t="s">
        <v>522</v>
      </c>
      <c r="E190">
        <f>VLOOKUP(A190,home!$A$2:$E$405,3,FALSE)</f>
        <v>1.6222000000000001</v>
      </c>
      <c r="F190">
        <f>VLOOKUP(B190,home!$B$2:$E$405,3,FALSE)</f>
        <v>1.0617000000000001</v>
      </c>
      <c r="G190">
        <f>VLOOKUP(C190,away!$B$2:$E$405,4,FALSE)</f>
        <v>0.70889999999999997</v>
      </c>
      <c r="H190">
        <f>VLOOKUP(A190,away!$A$2:$E$405,3,FALSE)</f>
        <v>1.3389</v>
      </c>
      <c r="I190">
        <f>VLOOKUP(C190,away!$B$2:$E$405,3,FALSE)</f>
        <v>1.1312</v>
      </c>
      <c r="J190">
        <f>VLOOKUP(B190,home!$B$2:$E$405,4,FALSE)</f>
        <v>0.95430000000000004</v>
      </c>
      <c r="K190" s="3">
        <f t="shared" si="226"/>
        <v>1.2209311966860001</v>
      </c>
      <c r="L190" s="3">
        <f t="shared" si="227"/>
        <v>1.4453481198240001</v>
      </c>
      <c r="M190" s="5">
        <f t="shared" si="228"/>
        <v>6.9510370861845028E-2</v>
      </c>
      <c r="N190" s="5">
        <f t="shared" si="229"/>
        <v>8.4867380278440124E-2</v>
      </c>
      <c r="O190" s="5">
        <f t="shared" si="230"/>
        <v>0.10046668383343667</v>
      </c>
      <c r="P190" s="5">
        <f t="shared" si="231"/>
        <v>0.12266290851983186</v>
      </c>
      <c r="Q190" s="5">
        <f t="shared" si="232"/>
        <v>5.1808616081480872E-2</v>
      </c>
      <c r="R190" s="5">
        <f t="shared" si="233"/>
        <v>7.2604666291804995E-2</v>
      </c>
      <c r="S190" s="5">
        <f t="shared" si="234"/>
        <v>5.4114907387163916E-2</v>
      </c>
      <c r="T190" s="5">
        <f t="shared" si="235"/>
        <v>7.488148584405184E-2</v>
      </c>
      <c r="U190" s="5">
        <f t="shared" si="236"/>
        <v>8.8645302100641171E-2</v>
      </c>
      <c r="V190" s="5">
        <f t="shared" si="237"/>
        <v>1.0610554067270794E-2</v>
      </c>
      <c r="W190" s="5">
        <f t="shared" si="238"/>
        <v>2.1084918543669333E-2</v>
      </c>
      <c r="X190" s="5">
        <f t="shared" si="239"/>
        <v>3.0475047373734663E-2</v>
      </c>
      <c r="Y190" s="5">
        <f t="shared" si="240"/>
        <v>2.2023526211587367E-2</v>
      </c>
      <c r="Z190" s="5">
        <f t="shared" si="241"/>
        <v>3.4979672638436432E-2</v>
      </c>
      <c r="AA190" s="5">
        <f t="shared" si="242"/>
        <v>4.2707773574130727E-2</v>
      </c>
      <c r="AB190" s="5">
        <f t="shared" si="243"/>
        <v>2.6071626548829083E-2</v>
      </c>
      <c r="AC190" s="5">
        <f t="shared" si="244"/>
        <v>1.1702583071067916E-3</v>
      </c>
      <c r="AD190" s="5">
        <f t="shared" si="245"/>
        <v>6.4358087073872593E-3</v>
      </c>
      <c r="AE190" s="5">
        <f t="shared" si="246"/>
        <v>9.3019840147691036E-3</v>
      </c>
      <c r="AF190" s="5">
        <f t="shared" si="247"/>
        <v>6.7223025531897157E-3</v>
      </c>
      <c r="AG190" s="5">
        <f t="shared" si="248"/>
        <v>3.2386891187136096E-3</v>
      </c>
      <c r="AH190" s="5">
        <f t="shared" si="249"/>
        <v>1.2639451020005785E-2</v>
      </c>
      <c r="AI190" s="5">
        <f t="shared" si="250"/>
        <v>1.5431900059309748E-2</v>
      </c>
      <c r="AJ190" s="5">
        <f t="shared" si="251"/>
        <v>9.420644103275904E-3</v>
      </c>
      <c r="AK190" s="5">
        <f t="shared" si="252"/>
        <v>3.8339860928551868E-3</v>
      </c>
      <c r="AL190" s="5">
        <f t="shared" si="253"/>
        <v>8.2604817606006062E-5</v>
      </c>
      <c r="AM190" s="5">
        <f t="shared" si="254"/>
        <v>1.5715359253505015E-3</v>
      </c>
      <c r="AN190" s="5">
        <f t="shared" si="255"/>
        <v>2.2714164949412178E-3</v>
      </c>
      <c r="AO190" s="5">
        <f t="shared" si="256"/>
        <v>1.6414937801502551E-3</v>
      </c>
      <c r="AP190" s="5">
        <f t="shared" si="257"/>
        <v>7.9084331628098714E-4</v>
      </c>
      <c r="AQ190" s="5">
        <f t="shared" si="258"/>
        <v>2.8576097506552558E-4</v>
      </c>
      <c r="AR190" s="5">
        <f t="shared" si="259"/>
        <v>3.6536813534745797E-3</v>
      </c>
      <c r="AS190" s="5">
        <f t="shared" si="260"/>
        <v>4.4608935472070432E-3</v>
      </c>
      <c r="AT190" s="5">
        <f t="shared" si="261"/>
        <v>2.7232220484401759E-3</v>
      </c>
      <c r="AU190" s="5">
        <f t="shared" si="262"/>
        <v>1.1082889181479214E-3</v>
      </c>
      <c r="AV190" s="5">
        <f t="shared" si="263"/>
        <v>3.3828612877704364E-4</v>
      </c>
      <c r="AW190" s="5">
        <f t="shared" si="264"/>
        <v>4.0491748288267032E-6</v>
      </c>
      <c r="AX190" s="5">
        <f t="shared" si="265"/>
        <v>3.1978953966220453E-4</v>
      </c>
      <c r="AY190" s="5">
        <f t="shared" si="266"/>
        <v>4.6220720989014982E-4</v>
      </c>
      <c r="AZ190" s="5">
        <f t="shared" si="267"/>
        <v>3.3402516089191259E-4</v>
      </c>
      <c r="BA190" s="5">
        <f t="shared" si="268"/>
        <v>1.6092754608967831E-4</v>
      </c>
      <c r="BB190" s="5">
        <f t="shared" si="269"/>
        <v>5.8149081542151695E-5</v>
      </c>
      <c r="BC190" s="5">
        <f t="shared" si="270"/>
        <v>1.680913313528828E-5</v>
      </c>
      <c r="BD190" s="5">
        <f t="shared" si="271"/>
        <v>8.8014024578008212E-4</v>
      </c>
      <c r="BE190" s="5">
        <f t="shared" si="272"/>
        <v>1.0745906835317859E-3</v>
      </c>
      <c r="BF190" s="5">
        <f t="shared" si="273"/>
        <v>6.5600064459604517E-4</v>
      </c>
      <c r="BG190" s="5">
        <f t="shared" si="274"/>
        <v>2.6697721734447895E-4</v>
      </c>
      <c r="BH190" s="5">
        <f t="shared" si="275"/>
        <v>8.149020336507327E-5</v>
      </c>
      <c r="BI190" s="5">
        <f t="shared" si="276"/>
        <v>1.9898786302540889E-5</v>
      </c>
      <c r="BJ190" s="8">
        <f t="shared" si="277"/>
        <v>0.31875271689002388</v>
      </c>
      <c r="BK190" s="8">
        <f t="shared" si="278"/>
        <v>0.25861381117071452</v>
      </c>
      <c r="BL190" s="8">
        <f t="shared" si="279"/>
        <v>0.38708550340125603</v>
      </c>
      <c r="BM190" s="8">
        <f t="shared" si="280"/>
        <v>0.49705292019852998</v>
      </c>
      <c r="BN190" s="8">
        <f t="shared" si="281"/>
        <v>0.5019206258668395</v>
      </c>
    </row>
    <row r="191" spans="1:66" x14ac:dyDescent="0.25">
      <c r="A191" t="s">
        <v>282</v>
      </c>
      <c r="B191" t="s">
        <v>293</v>
      </c>
      <c r="C191" t="s">
        <v>337</v>
      </c>
      <c r="D191" s="7" t="s">
        <v>522</v>
      </c>
      <c r="E191">
        <f>VLOOKUP(A191,home!$A$2:$E$405,3,FALSE)</f>
        <v>1.6222000000000001</v>
      </c>
      <c r="F191">
        <f>VLOOKUP(B191,home!$B$2:$E$405,3,FALSE)</f>
        <v>1.3432999999999999</v>
      </c>
      <c r="G191">
        <f>VLOOKUP(C191,away!$B$2:$E$405,4,FALSE)</f>
        <v>0.99319999999999997</v>
      </c>
      <c r="H191">
        <f>VLOOKUP(A191,away!$A$2:$E$405,3,FALSE)</f>
        <v>1.3389</v>
      </c>
      <c r="I191">
        <f>VLOOKUP(C191,away!$B$2:$E$405,3,FALSE)</f>
        <v>0.78839999999999999</v>
      </c>
      <c r="J191">
        <f>VLOOKUP(B191,home!$B$2:$E$405,4,FALSE)</f>
        <v>0.95020000000000004</v>
      </c>
      <c r="K191" s="3">
        <f t="shared" si="226"/>
        <v>2.164283371432</v>
      </c>
      <c r="L191" s="3">
        <f t="shared" si="227"/>
        <v>1.0030204397520002</v>
      </c>
      <c r="M191" s="5">
        <f t="shared" si="228"/>
        <v>4.2117000342841354E-2</v>
      </c>
      <c r="N191" s="5">
        <f t="shared" si="229"/>
        <v>9.1153123496607369E-2</v>
      </c>
      <c r="O191" s="5">
        <f t="shared" si="230"/>
        <v>4.2244212204911875E-2</v>
      </c>
      <c r="P191" s="5">
        <f t="shared" si="231"/>
        <v>9.1428446014335515E-2</v>
      </c>
      <c r="Q191" s="5">
        <f t="shared" si="232"/>
        <v>9.8640594718897454E-2</v>
      </c>
      <c r="R191" s="5">
        <f t="shared" si="233"/>
        <v>2.1185904151373756E-2</v>
      </c>
      <c r="S191" s="5">
        <f t="shared" si="234"/>
        <v>4.9618685284747929E-2</v>
      </c>
      <c r="T191" s="5">
        <f t="shared" si="235"/>
        <v>9.8938532692347356E-2</v>
      </c>
      <c r="U191" s="5">
        <f t="shared" si="236"/>
        <v>4.5852300063570391E-2</v>
      </c>
      <c r="V191" s="5">
        <f t="shared" si="237"/>
        <v>1.1968139684767887E-2</v>
      </c>
      <c r="W191" s="5">
        <f t="shared" si="238"/>
        <v>7.1162066299424301E-2</v>
      </c>
      <c r="X191" s="5">
        <f t="shared" si="239"/>
        <v>7.1377007033309556E-2</v>
      </c>
      <c r="Y191" s="5">
        <f t="shared" si="240"/>
        <v>3.5796298491365869E-2</v>
      </c>
      <c r="Z191" s="5">
        <f t="shared" si="241"/>
        <v>7.0832982994848779E-3</v>
      </c>
      <c r="AA191" s="5">
        <f t="shared" si="242"/>
        <v>1.5330264724467683E-2</v>
      </c>
      <c r="AB191" s="5">
        <f t="shared" si="243"/>
        <v>1.6589518511407993E-2</v>
      </c>
      <c r="AC191" s="5">
        <f t="shared" si="244"/>
        <v>1.6237926552128226E-3</v>
      </c>
      <c r="AD191" s="5">
        <f t="shared" si="245"/>
        <v>3.8503719192146388E-2</v>
      </c>
      <c r="AE191" s="5">
        <f t="shared" si="246"/>
        <v>3.8620017356194206E-2</v>
      </c>
      <c r="AF191" s="5">
        <f t="shared" si="247"/>
        <v>1.9368333395919889E-2</v>
      </c>
      <c r="AG191" s="5">
        <f t="shared" si="248"/>
        <v>6.4756114266796404E-3</v>
      </c>
      <c r="AH191" s="5">
        <f t="shared" si="249"/>
        <v>1.7761732438109792E-3</v>
      </c>
      <c r="AI191" s="5">
        <f t="shared" si="250"/>
        <v>3.8441422163625377E-3</v>
      </c>
      <c r="AJ191" s="5">
        <f t="shared" si="251"/>
        <v>4.1599065381465981E-3</v>
      </c>
      <c r="AK191" s="5">
        <f t="shared" si="252"/>
        <v>3.0010721824073128E-3</v>
      </c>
      <c r="AL191" s="5">
        <f t="shared" si="253"/>
        <v>1.4099849268190727E-4</v>
      </c>
      <c r="AM191" s="5">
        <f t="shared" si="254"/>
        <v>1.6666591837169915E-2</v>
      </c>
      <c r="AN191" s="5">
        <f t="shared" si="255"/>
        <v>1.6716932273685266E-2</v>
      </c>
      <c r="AO191" s="5">
        <f t="shared" si="256"/>
        <v>8.383712380228097E-3</v>
      </c>
      <c r="AP191" s="5">
        <f t="shared" si="257"/>
        <v>2.8030116261235586E-3</v>
      </c>
      <c r="AQ191" s="5">
        <f t="shared" si="258"/>
        <v>7.0286948846610519E-4</v>
      </c>
      <c r="AR191" s="5">
        <f t="shared" si="259"/>
        <v>3.5630761361660511E-4</v>
      </c>
      <c r="AS191" s="5">
        <f t="shared" si="260"/>
        <v>7.7115064326503636E-4</v>
      </c>
      <c r="AT191" s="5">
        <f t="shared" si="261"/>
        <v>8.344942570438044E-4</v>
      </c>
      <c r="AU191" s="5">
        <f t="shared" si="262"/>
        <v>6.0202734802513572E-4</v>
      </c>
      <c r="AV191" s="5">
        <f t="shared" si="263"/>
        <v>3.2573944461952671E-4</v>
      </c>
      <c r="AW191" s="5">
        <f t="shared" si="264"/>
        <v>8.5022892387955808E-6</v>
      </c>
      <c r="AX191" s="5">
        <f t="shared" si="265"/>
        <v>6.0118712619385258E-3</v>
      </c>
      <c r="AY191" s="5">
        <f t="shared" si="266"/>
        <v>6.0300297568819921E-3</v>
      </c>
      <c r="AZ191" s="5">
        <f t="shared" si="267"/>
        <v>3.0241215492327104E-3</v>
      </c>
      <c r="BA191" s="5">
        <f t="shared" si="268"/>
        <v>1.011085242058298E-3</v>
      </c>
      <c r="BB191" s="5">
        <f t="shared" si="269"/>
        <v>2.5353479102901787E-4</v>
      </c>
      <c r="BC191" s="5">
        <f t="shared" si="270"/>
        <v>5.0860115518071404E-5</v>
      </c>
      <c r="BD191" s="5">
        <f t="shared" si="271"/>
        <v>5.9563969882785472E-5</v>
      </c>
      <c r="BE191" s="5">
        <f t="shared" si="272"/>
        <v>1.2891330955378905E-4</v>
      </c>
      <c r="BF191" s="5">
        <f t="shared" si="273"/>
        <v>1.3950246611176584E-4</v>
      </c>
      <c r="BG191" s="5">
        <f t="shared" si="274"/>
        <v>1.0064095589315029E-4</v>
      </c>
      <c r="BH191" s="5">
        <f t="shared" si="275"/>
        <v>5.4453886831141639E-5</v>
      </c>
      <c r="BI191" s="5">
        <f t="shared" si="276"/>
        <v>2.3570728355695959E-5</v>
      </c>
      <c r="BJ191" s="8">
        <f t="shared" si="277"/>
        <v>0.63168992442522331</v>
      </c>
      <c r="BK191" s="8">
        <f t="shared" si="278"/>
        <v>0.2029270922314694</v>
      </c>
      <c r="BL191" s="8">
        <f t="shared" si="279"/>
        <v>0.1573798584596576</v>
      </c>
      <c r="BM191" s="8">
        <f t="shared" si="280"/>
        <v>0.6062893650192247</v>
      </c>
      <c r="BN191" s="8">
        <f t="shared" si="281"/>
        <v>0.38676928092896734</v>
      </c>
    </row>
    <row r="192" spans="1:66" x14ac:dyDescent="0.25">
      <c r="A192" t="s">
        <v>282</v>
      </c>
      <c r="B192" t="s">
        <v>308</v>
      </c>
      <c r="C192" t="s">
        <v>319</v>
      </c>
      <c r="D192" s="7" t="s">
        <v>522</v>
      </c>
      <c r="E192">
        <f>VLOOKUP(A192,home!$A$2:$E$405,3,FALSE)</f>
        <v>1.6222000000000001</v>
      </c>
      <c r="F192">
        <f>VLOOKUP(B192,home!$B$2:$E$405,3,FALSE)</f>
        <v>0.75270000000000004</v>
      </c>
      <c r="G192">
        <f>VLOOKUP(C192,away!$B$2:$E$405,4,FALSE)</f>
        <v>0.75339999999999996</v>
      </c>
      <c r="H192">
        <f>VLOOKUP(A192,away!$A$2:$E$405,3,FALSE)</f>
        <v>1.3389</v>
      </c>
      <c r="I192">
        <f>VLOOKUP(C192,away!$B$2:$E$405,3,FALSE)</f>
        <v>1.3278000000000001</v>
      </c>
      <c r="J192">
        <f>VLOOKUP(B192,home!$B$2:$E$405,4,FALSE)</f>
        <v>1.5111000000000001</v>
      </c>
      <c r="K192" s="3">
        <f t="shared" si="226"/>
        <v>0.91992395679600014</v>
      </c>
      <c r="L192" s="3">
        <f t="shared" si="227"/>
        <v>2.686420614762</v>
      </c>
      <c r="M192" s="5">
        <f t="shared" si="228"/>
        <v>2.7150913912731368E-2</v>
      </c>
      <c r="N192" s="5">
        <f t="shared" si="229"/>
        <v>2.4976776157227411E-2</v>
      </c>
      <c r="O192" s="5">
        <f t="shared" si="230"/>
        <v>7.2938774844789944E-2</v>
      </c>
      <c r="P192" s="5">
        <f t="shared" si="231"/>
        <v>6.7098126359071725E-2</v>
      </c>
      <c r="Q192" s="5">
        <f t="shared" si="232"/>
        <v>1.1488367375282315E-2</v>
      </c>
      <c r="R192" s="5">
        <f t="shared" si="233"/>
        <v>9.7972114179263853E-2</v>
      </c>
      <c r="S192" s="5">
        <f t="shared" si="234"/>
        <v>4.1454944899542066E-2</v>
      </c>
      <c r="T192" s="5">
        <f t="shared" si="235"/>
        <v>3.0862586946917622E-2</v>
      </c>
      <c r="U192" s="5">
        <f t="shared" si="236"/>
        <v>9.0126894931457924E-2</v>
      </c>
      <c r="V192" s="5">
        <f t="shared" si="237"/>
        <v>1.1383079610417134E-2</v>
      </c>
      <c r="W192" s="5">
        <f t="shared" si="238"/>
        <v>3.5228081243319298E-3</v>
      </c>
      <c r="X192" s="5">
        <f t="shared" si="239"/>
        <v>9.463744367056352E-3</v>
      </c>
      <c r="Y192" s="5">
        <f t="shared" si="240"/>
        <v>1.271179898024897E-2</v>
      </c>
      <c r="Z192" s="5">
        <f t="shared" si="241"/>
        <v>8.7731435734330288E-2</v>
      </c>
      <c r="AA192" s="5">
        <f t="shared" si="242"/>
        <v>8.0706249496119112E-2</v>
      </c>
      <c r="AB192" s="5">
        <f t="shared" si="243"/>
        <v>3.7121806187317537E-2</v>
      </c>
      <c r="AC192" s="5">
        <f t="shared" si="244"/>
        <v>1.7581896978452055E-3</v>
      </c>
      <c r="AD192" s="5">
        <f t="shared" si="245"/>
        <v>8.1017889719213097E-4</v>
      </c>
      <c r="AE192" s="5">
        <f t="shared" si="246"/>
        <v>2.1764812910620838E-3</v>
      </c>
      <c r="AF192" s="5">
        <f t="shared" si="247"/>
        <v>2.9234721039764974E-3</v>
      </c>
      <c r="AG192" s="5">
        <f t="shared" si="248"/>
        <v>2.6178919089346999E-3</v>
      </c>
      <c r="AH192" s="5">
        <f t="shared" si="249"/>
        <v>5.8920884379843108E-2</v>
      </c>
      <c r="AI192" s="5">
        <f t="shared" si="250"/>
        <v>5.4202733096624912E-2</v>
      </c>
      <c r="AJ192" s="5">
        <f t="shared" si="251"/>
        <v>2.4931196349702346E-2</v>
      </c>
      <c r="AK192" s="5">
        <f t="shared" si="252"/>
        <v>7.6449349312253953E-3</v>
      </c>
      <c r="AL192" s="5">
        <f t="shared" si="253"/>
        <v>1.7380075659835186E-4</v>
      </c>
      <c r="AM192" s="5">
        <f t="shared" si="254"/>
        <v>1.4906059536352103E-4</v>
      </c>
      <c r="AN192" s="5">
        <f t="shared" si="255"/>
        <v>4.0043945623325988E-4</v>
      </c>
      <c r="AO192" s="5">
        <f t="shared" si="256"/>
        <v>5.3787440509455754E-4</v>
      </c>
      <c r="AP192" s="5">
        <f t="shared" si="257"/>
        <v>4.8165229666628876E-4</v>
      </c>
      <c r="AQ192" s="5">
        <f t="shared" si="258"/>
        <v>3.2348016472794511E-4</v>
      </c>
      <c r="AR192" s="5">
        <f t="shared" si="259"/>
        <v>3.1657255687603768E-2</v>
      </c>
      <c r="AS192" s="5">
        <f t="shared" si="260"/>
        <v>2.9122267913443137E-2</v>
      </c>
      <c r="AT192" s="5">
        <f t="shared" si="261"/>
        <v>1.3395135964903901E-2</v>
      </c>
      <c r="AU192" s="5">
        <f t="shared" si="262"/>
        <v>4.1075021595516027E-3</v>
      </c>
      <c r="AV192" s="5">
        <f t="shared" si="263"/>
        <v>9.4464740979070632E-4</v>
      </c>
      <c r="AW192" s="5">
        <f t="shared" si="264"/>
        <v>1.1930952106582252E-5</v>
      </c>
      <c r="AX192" s="5">
        <f t="shared" si="265"/>
        <v>2.2854068781529624E-5</v>
      </c>
      <c r="AY192" s="5">
        <f t="shared" si="266"/>
        <v>6.1395641505889836E-5</v>
      </c>
      <c r="AZ192" s="5">
        <f t="shared" si="267"/>
        <v>8.2467258498979988E-5</v>
      </c>
      <c r="BA192" s="5">
        <f t="shared" si="268"/>
        <v>7.3847247758188856E-5</v>
      </c>
      <c r="BB192" s="5">
        <f t="shared" si="269"/>
        <v>4.9596192180258853E-5</v>
      </c>
      <c r="BC192" s="5">
        <f t="shared" si="270"/>
        <v>2.6647246617349054E-5</v>
      </c>
      <c r="BD192" s="5">
        <f t="shared" si="271"/>
        <v>1.4174117380995064E-2</v>
      </c>
      <c r="BE192" s="5">
        <f t="shared" si="272"/>
        <v>1.3039110145215938E-2</v>
      </c>
      <c r="BF192" s="5">
        <f t="shared" si="273"/>
        <v>5.9974948989429556E-3</v>
      </c>
      <c r="BG192" s="5">
        <f t="shared" si="274"/>
        <v>1.839079746099811E-3</v>
      </c>
      <c r="BH192" s="5">
        <f t="shared" si="275"/>
        <v>4.2295337922388027E-4</v>
      </c>
      <c r="BI192" s="5">
        <f t="shared" si="276"/>
        <v>7.7816989231174231E-5</v>
      </c>
      <c r="BJ192" s="8">
        <f t="shared" si="277"/>
        <v>0.10376342072565778</v>
      </c>
      <c r="BK192" s="8">
        <f t="shared" si="278"/>
        <v>0.14908045087771174</v>
      </c>
      <c r="BL192" s="8">
        <f t="shared" si="279"/>
        <v>0.63934297007134622</v>
      </c>
      <c r="BM192" s="8">
        <f t="shared" si="280"/>
        <v>0.67824373989128006</v>
      </c>
      <c r="BN192" s="8">
        <f t="shared" si="281"/>
        <v>0.30162507282836659</v>
      </c>
    </row>
    <row r="193" spans="1:66" x14ac:dyDescent="0.25">
      <c r="A193" t="s">
        <v>282</v>
      </c>
      <c r="B193" t="s">
        <v>502</v>
      </c>
      <c r="C193" t="s">
        <v>199</v>
      </c>
      <c r="D193" s="7" t="s">
        <v>522</v>
      </c>
      <c r="E193">
        <f>VLOOKUP(A193,home!$A$2:$E$405,3,FALSE)</f>
        <v>1.6222000000000001</v>
      </c>
      <c r="F193" t="e">
        <f>VLOOKUP(B193,home!$B$2:$E$405,3,FALSE)</f>
        <v>#N/A</v>
      </c>
      <c r="G193">
        <f>VLOOKUP(C193,away!$B$2:$E$405,4,FALSE)</f>
        <v>1.1644000000000001</v>
      </c>
      <c r="H193">
        <f>VLOOKUP(A193,away!$A$2:$E$405,3,FALSE)</f>
        <v>1.3389</v>
      </c>
      <c r="I193">
        <f>VLOOKUP(C193,away!$B$2:$E$405,3,FALSE)</f>
        <v>1.2033</v>
      </c>
      <c r="J193" t="e">
        <f>VLOOKUP(B193,home!$B$2:$E$405,4,FALSE)</f>
        <v>#N/A</v>
      </c>
      <c r="K193" s="3" t="e">
        <f t="shared" si="226"/>
        <v>#N/A</v>
      </c>
      <c r="L193" s="3" t="e">
        <f t="shared" si="227"/>
        <v>#N/A</v>
      </c>
      <c r="M193" s="5" t="e">
        <f t="shared" si="228"/>
        <v>#N/A</v>
      </c>
      <c r="N193" s="5" t="e">
        <f t="shared" si="229"/>
        <v>#N/A</v>
      </c>
      <c r="O193" s="5" t="e">
        <f t="shared" si="230"/>
        <v>#N/A</v>
      </c>
      <c r="P193" s="5" t="e">
        <f t="shared" si="231"/>
        <v>#N/A</v>
      </c>
      <c r="Q193" s="5" t="e">
        <f t="shared" si="232"/>
        <v>#N/A</v>
      </c>
      <c r="R193" s="5" t="e">
        <f t="shared" si="233"/>
        <v>#N/A</v>
      </c>
      <c r="S193" s="5" t="e">
        <f t="shared" si="234"/>
        <v>#N/A</v>
      </c>
      <c r="T193" s="5" t="e">
        <f t="shared" si="235"/>
        <v>#N/A</v>
      </c>
      <c r="U193" s="5" t="e">
        <f t="shared" si="236"/>
        <v>#N/A</v>
      </c>
      <c r="V193" s="5" t="e">
        <f t="shared" si="237"/>
        <v>#N/A</v>
      </c>
      <c r="W193" s="5" t="e">
        <f t="shared" si="238"/>
        <v>#N/A</v>
      </c>
      <c r="X193" s="5" t="e">
        <f t="shared" si="239"/>
        <v>#N/A</v>
      </c>
      <c r="Y193" s="5" t="e">
        <f t="shared" si="240"/>
        <v>#N/A</v>
      </c>
      <c r="Z193" s="5" t="e">
        <f t="shared" si="241"/>
        <v>#N/A</v>
      </c>
      <c r="AA193" s="5" t="e">
        <f t="shared" si="242"/>
        <v>#N/A</v>
      </c>
      <c r="AB193" s="5" t="e">
        <f t="shared" si="243"/>
        <v>#N/A</v>
      </c>
      <c r="AC193" s="5" t="e">
        <f t="shared" si="244"/>
        <v>#N/A</v>
      </c>
      <c r="AD193" s="5" t="e">
        <f t="shared" si="245"/>
        <v>#N/A</v>
      </c>
      <c r="AE193" s="5" t="e">
        <f t="shared" si="246"/>
        <v>#N/A</v>
      </c>
      <c r="AF193" s="5" t="e">
        <f t="shared" si="247"/>
        <v>#N/A</v>
      </c>
      <c r="AG193" s="5" t="e">
        <f t="shared" si="248"/>
        <v>#N/A</v>
      </c>
      <c r="AH193" s="5" t="e">
        <f t="shared" si="249"/>
        <v>#N/A</v>
      </c>
      <c r="AI193" s="5" t="e">
        <f t="shared" si="250"/>
        <v>#N/A</v>
      </c>
      <c r="AJ193" s="5" t="e">
        <f t="shared" si="251"/>
        <v>#N/A</v>
      </c>
      <c r="AK193" s="5" t="e">
        <f t="shared" si="252"/>
        <v>#N/A</v>
      </c>
      <c r="AL193" s="5" t="e">
        <f t="shared" si="253"/>
        <v>#N/A</v>
      </c>
      <c r="AM193" s="5" t="e">
        <f t="shared" si="254"/>
        <v>#N/A</v>
      </c>
      <c r="AN193" s="5" t="e">
        <f t="shared" si="255"/>
        <v>#N/A</v>
      </c>
      <c r="AO193" s="5" t="e">
        <f t="shared" si="256"/>
        <v>#N/A</v>
      </c>
      <c r="AP193" s="5" t="e">
        <f t="shared" si="257"/>
        <v>#N/A</v>
      </c>
      <c r="AQ193" s="5" t="e">
        <f t="shared" si="258"/>
        <v>#N/A</v>
      </c>
      <c r="AR193" s="5" t="e">
        <f t="shared" si="259"/>
        <v>#N/A</v>
      </c>
      <c r="AS193" s="5" t="e">
        <f t="shared" si="260"/>
        <v>#N/A</v>
      </c>
      <c r="AT193" s="5" t="e">
        <f t="shared" si="261"/>
        <v>#N/A</v>
      </c>
      <c r="AU193" s="5" t="e">
        <f t="shared" si="262"/>
        <v>#N/A</v>
      </c>
      <c r="AV193" s="5" t="e">
        <f t="shared" si="263"/>
        <v>#N/A</v>
      </c>
      <c r="AW193" s="5" t="e">
        <f t="shared" si="264"/>
        <v>#N/A</v>
      </c>
      <c r="AX193" s="5" t="e">
        <f t="shared" si="265"/>
        <v>#N/A</v>
      </c>
      <c r="AY193" s="5" t="e">
        <f t="shared" si="266"/>
        <v>#N/A</v>
      </c>
      <c r="AZ193" s="5" t="e">
        <f t="shared" si="267"/>
        <v>#N/A</v>
      </c>
      <c r="BA193" s="5" t="e">
        <f t="shared" si="268"/>
        <v>#N/A</v>
      </c>
      <c r="BB193" s="5" t="e">
        <f t="shared" si="269"/>
        <v>#N/A</v>
      </c>
      <c r="BC193" s="5" t="e">
        <f t="shared" si="270"/>
        <v>#N/A</v>
      </c>
      <c r="BD193" s="5" t="e">
        <f t="shared" si="271"/>
        <v>#N/A</v>
      </c>
      <c r="BE193" s="5" t="e">
        <f t="shared" si="272"/>
        <v>#N/A</v>
      </c>
      <c r="BF193" s="5" t="e">
        <f t="shared" si="273"/>
        <v>#N/A</v>
      </c>
      <c r="BG193" s="5" t="e">
        <f t="shared" si="274"/>
        <v>#N/A</v>
      </c>
      <c r="BH193" s="5" t="e">
        <f t="shared" si="275"/>
        <v>#N/A</v>
      </c>
      <c r="BI193" s="5" t="e">
        <f t="shared" si="276"/>
        <v>#N/A</v>
      </c>
      <c r="BJ193" s="8" t="e">
        <f t="shared" si="277"/>
        <v>#N/A</v>
      </c>
      <c r="BK193" s="8" t="e">
        <f t="shared" si="278"/>
        <v>#N/A</v>
      </c>
      <c r="BL193" s="8" t="e">
        <f t="shared" si="279"/>
        <v>#N/A</v>
      </c>
      <c r="BM193" s="8" t="e">
        <f t="shared" si="280"/>
        <v>#N/A</v>
      </c>
      <c r="BN193" s="8" t="e">
        <f t="shared" si="281"/>
        <v>#N/A</v>
      </c>
    </row>
    <row r="194" spans="1:66" x14ac:dyDescent="0.25">
      <c r="A194" t="s">
        <v>282</v>
      </c>
      <c r="B194" t="s">
        <v>430</v>
      </c>
      <c r="C194" t="s">
        <v>187</v>
      </c>
      <c r="D194" s="7" t="s">
        <v>522</v>
      </c>
      <c r="E194">
        <f>VLOOKUP(A194,home!$A$2:$E$405,3,FALSE)</f>
        <v>1.6222000000000001</v>
      </c>
      <c r="F194">
        <f>VLOOKUP(B194,home!$B$2:$E$405,3,FALSE)</f>
        <v>0.71919999999999995</v>
      </c>
      <c r="G194">
        <f>VLOOKUP(C194,away!$B$2:$E$405,4,FALSE)</f>
        <v>1.1828000000000001</v>
      </c>
      <c r="H194">
        <f>VLOOKUP(A194,away!$A$2:$E$405,3,FALSE)</f>
        <v>1.3389</v>
      </c>
      <c r="I194">
        <f>VLOOKUP(C194,away!$B$2:$E$405,3,FALSE)</f>
        <v>0.57779999999999998</v>
      </c>
      <c r="J194">
        <f>VLOOKUP(B194,home!$B$2:$E$405,4,FALSE)</f>
        <v>0.74690000000000001</v>
      </c>
      <c r="K194" s="3">
        <f t="shared" si="226"/>
        <v>1.379956484672</v>
      </c>
      <c r="L194" s="3">
        <f t="shared" si="227"/>
        <v>0.57781410409799994</v>
      </c>
      <c r="M194" s="5">
        <f t="shared" si="228"/>
        <v>0.14117280257927253</v>
      </c>
      <c r="N194" s="5">
        <f t="shared" si="229"/>
        <v>0.1948123243785872</v>
      </c>
      <c r="O194" s="5">
        <f t="shared" si="230"/>
        <v>8.1571636445346152E-2</v>
      </c>
      <c r="P194" s="5">
        <f t="shared" si="231"/>
        <v>0.11256530867806229</v>
      </c>
      <c r="Q194" s="5">
        <f t="shared" si="232"/>
        <v>0.13441626516012831</v>
      </c>
      <c r="R194" s="5">
        <f t="shared" si="233"/>
        <v>2.3566621016237726E-2</v>
      </c>
      <c r="S194" s="5">
        <f t="shared" si="234"/>
        <v>2.24387213512184E-2</v>
      </c>
      <c r="T194" s="5">
        <f t="shared" si="235"/>
        <v>7.7667613829698737E-2</v>
      </c>
      <c r="U194" s="5">
        <f t="shared" si="236"/>
        <v>3.2520911493164689E-2</v>
      </c>
      <c r="V194" s="5">
        <f t="shared" si="237"/>
        <v>1.9879667952194071E-3</v>
      </c>
      <c r="W194" s="5">
        <f t="shared" si="238"/>
        <v>6.1829532251036684E-2</v>
      </c>
      <c r="X194" s="5">
        <f t="shared" si="239"/>
        <v>3.5725975784431145E-2</v>
      </c>
      <c r="Y194" s="5">
        <f t="shared" si="240"/>
        <v>1.0321486345453962E-2</v>
      </c>
      <c r="Z194" s="5">
        <f t="shared" si="241"/>
        <v>4.539042003038167E-3</v>
      </c>
      <c r="AA194" s="5">
        <f t="shared" si="242"/>
        <v>6.2636804462911028E-3</v>
      </c>
      <c r="AB194" s="5">
        <f t="shared" si="243"/>
        <v>4.3218032248863083E-3</v>
      </c>
      <c r="AC194" s="5">
        <f t="shared" si="244"/>
        <v>9.9070116488954291E-5</v>
      </c>
      <c r="AD194" s="5">
        <f t="shared" si="245"/>
        <v>2.1330515993513662E-2</v>
      </c>
      <c r="AE194" s="5">
        <f t="shared" si="246"/>
        <v>1.2325072988740153E-2</v>
      </c>
      <c r="AF194" s="5">
        <f t="shared" si="247"/>
        <v>3.5608005034656748E-3</v>
      </c>
      <c r="AG194" s="5">
        <f t="shared" si="248"/>
        <v>6.858269175939089E-4</v>
      </c>
      <c r="AH194" s="5">
        <f t="shared" si="249"/>
        <v>6.5568062211217228E-4</v>
      </c>
      <c r="AI194" s="5">
        <f t="shared" si="250"/>
        <v>9.0481072635746325E-4</v>
      </c>
      <c r="AJ194" s="5">
        <f t="shared" si="251"/>
        <v>6.2429971461888222E-4</v>
      </c>
      <c r="AK194" s="5">
        <f t="shared" si="252"/>
        <v>2.8716881318906841E-4</v>
      </c>
      <c r="AL194" s="5">
        <f t="shared" si="253"/>
        <v>3.1597752653776642E-6</v>
      </c>
      <c r="AM194" s="5">
        <f t="shared" si="254"/>
        <v>5.8870367733297978E-3</v>
      </c>
      <c r="AN194" s="5">
        <f t="shared" si="255"/>
        <v>3.4016128789735368E-3</v>
      </c>
      <c r="AO194" s="5">
        <f t="shared" si="256"/>
        <v>9.827499490761562E-4</v>
      </c>
      <c r="AP194" s="5">
        <f t="shared" si="257"/>
        <v>1.8928226045926479E-4</v>
      </c>
      <c r="AQ194" s="5">
        <f t="shared" si="258"/>
        <v>2.7342489937228584E-5</v>
      </c>
      <c r="AR194" s="5">
        <f t="shared" si="259"/>
        <v>7.5772302248032841E-5</v>
      </c>
      <c r="AS194" s="5">
        <f t="shared" si="260"/>
        <v>1.0456247984569969E-4</v>
      </c>
      <c r="AT194" s="5">
        <f t="shared" si="261"/>
        <v>7.2145836058229329E-5</v>
      </c>
      <c r="AU194" s="5">
        <f t="shared" si="262"/>
        <v>3.318603810354551E-5</v>
      </c>
      <c r="AV194" s="5">
        <f t="shared" si="263"/>
        <v>1.1448822120389929E-5</v>
      </c>
      <c r="AW194" s="5">
        <f t="shared" si="264"/>
        <v>6.9985363800434417E-8</v>
      </c>
      <c r="AX194" s="5">
        <f t="shared" si="265"/>
        <v>1.3539757618098293E-3</v>
      </c>
      <c r="AY194" s="5">
        <f t="shared" si="266"/>
        <v>7.8234629178055334E-4</v>
      </c>
      <c r="AZ194" s="5">
        <f t="shared" si="267"/>
        <v>2.2602536083978644E-4</v>
      </c>
      <c r="BA194" s="5">
        <f t="shared" si="268"/>
        <v>4.3533547125689465E-5</v>
      </c>
      <c r="BB194" s="5">
        <f t="shared" si="269"/>
        <v>6.2885743826595776E-6</v>
      </c>
      <c r="BC194" s="5">
        <f t="shared" si="270"/>
        <v>7.267253945940157E-7</v>
      </c>
      <c r="BD194" s="5">
        <f t="shared" si="271"/>
        <v>7.2970508231483239E-6</v>
      </c>
      <c r="BE194" s="5">
        <f t="shared" si="272"/>
        <v>1.0069612602384686E-5</v>
      </c>
      <c r="BF194" s="5">
        <f t="shared" si="273"/>
        <v>6.947813604397823E-6</v>
      </c>
      <c r="BG194" s="5">
        <f t="shared" si="274"/>
        <v>3.1958934792270382E-6</v>
      </c>
      <c r="BH194" s="5">
        <f t="shared" si="275"/>
        <v>1.1025484827450778E-6</v>
      </c>
      <c r="BI194" s="5">
        <f t="shared" si="276"/>
        <v>3.0429378568586899E-7</v>
      </c>
      <c r="BJ194" s="8">
        <f t="shared" si="277"/>
        <v>0.56557633476575853</v>
      </c>
      <c r="BK194" s="8">
        <f t="shared" si="278"/>
        <v>0.27904937558730747</v>
      </c>
      <c r="BL194" s="8">
        <f t="shared" si="279"/>
        <v>0.151042645193357</v>
      </c>
      <c r="BM194" s="8">
        <f t="shared" si="280"/>
        <v>0.31132016298541021</v>
      </c>
      <c r="BN194" s="8">
        <f t="shared" si="281"/>
        <v>0.68810495825763418</v>
      </c>
    </row>
    <row r="195" spans="1:66" x14ac:dyDescent="0.25">
      <c r="A195" t="s">
        <v>288</v>
      </c>
      <c r="B195" t="s">
        <v>307</v>
      </c>
      <c r="C195" t="s">
        <v>469</v>
      </c>
      <c r="D195" s="7" t="s">
        <v>522</v>
      </c>
      <c r="E195">
        <f>VLOOKUP(A195,home!$A$2:$E$405,3,FALSE)</f>
        <v>1.4888999999999999</v>
      </c>
      <c r="F195">
        <f>VLOOKUP(B195,home!$B$2:$E$405,3,FALSE)</f>
        <v>0.78769999999999996</v>
      </c>
      <c r="G195">
        <f>VLOOKUP(C195,away!$B$2:$E$405,4,FALSE)</f>
        <v>0.67159999999999997</v>
      </c>
      <c r="H195">
        <f>VLOOKUP(A195,away!$A$2:$E$405,3,FALSE)</f>
        <v>1.2278</v>
      </c>
      <c r="I195">
        <f>VLOOKUP(C195,away!$B$2:$E$405,3,FALSE)</f>
        <v>0.63349999999999995</v>
      </c>
      <c r="J195">
        <f>VLOOKUP(B195,home!$B$2:$E$405,4,FALSE)</f>
        <v>1.3278000000000001</v>
      </c>
      <c r="K195" s="3">
        <f t="shared" si="226"/>
        <v>0.78765686554799985</v>
      </c>
      <c r="L195" s="3">
        <f t="shared" si="227"/>
        <v>1.03277784414</v>
      </c>
      <c r="M195" s="5">
        <f t="shared" si="228"/>
        <v>0.16195533207723289</v>
      </c>
      <c r="N195" s="5">
        <f t="shared" si="229"/>
        <v>0.12756522922273869</v>
      </c>
      <c r="O195" s="5">
        <f t="shared" si="230"/>
        <v>0.16726387870970236</v>
      </c>
      <c r="P195" s="5">
        <f t="shared" si="231"/>
        <v>0.13174654242388498</v>
      </c>
      <c r="Q195" s="5">
        <f t="shared" si="232"/>
        <v>5.0238814301247228E-2</v>
      </c>
      <c r="R195" s="5">
        <f t="shared" si="233"/>
        <v>8.6373214028150416E-2</v>
      </c>
      <c r="S195" s="5">
        <f t="shared" si="234"/>
        <v>2.6793115141728219E-2</v>
      </c>
      <c r="T195" s="5">
        <f t="shared" si="235"/>
        <v>5.1885534326191904E-2</v>
      </c>
      <c r="U195" s="5">
        <f t="shared" si="236"/>
        <v>6.8032455028719491E-2</v>
      </c>
      <c r="V195" s="5">
        <f t="shared" si="237"/>
        <v>2.4217241709065828E-3</v>
      </c>
      <c r="W195" s="5">
        <f t="shared" si="238"/>
        <v>1.3190315667122811E-2</v>
      </c>
      <c r="X195" s="5">
        <f t="shared" si="239"/>
        <v>1.362266577821716E-2</v>
      </c>
      <c r="Y195" s="5">
        <f t="shared" si="240"/>
        <v>7.0345936969334368E-3</v>
      </c>
      <c r="Z195" s="5">
        <f t="shared" si="241"/>
        <v>2.9734780591812001E-2</v>
      </c>
      <c r="AA195" s="5">
        <f t="shared" si="242"/>
        <v>2.3420804078704144E-2</v>
      </c>
      <c r="AB195" s="5">
        <f t="shared" si="243"/>
        <v>9.2237785646229562E-3</v>
      </c>
      <c r="AC195" s="5">
        <f t="shared" si="244"/>
        <v>1.2312568770086172E-4</v>
      </c>
      <c r="AD195" s="5">
        <f t="shared" si="245"/>
        <v>2.5973606734886563E-3</v>
      </c>
      <c r="AE195" s="5">
        <f t="shared" si="246"/>
        <v>2.6824965568196324E-3</v>
      </c>
      <c r="AF195" s="5">
        <f t="shared" si="247"/>
        <v>1.3852115054325763E-3</v>
      </c>
      <c r="AG195" s="5">
        <f t="shared" si="248"/>
        <v>4.7687191741952682E-4</v>
      </c>
      <c r="AH195" s="5">
        <f t="shared" si="249"/>
        <v>7.6773556488968758E-3</v>
      </c>
      <c r="AI195" s="5">
        <f t="shared" si="250"/>
        <v>6.0471218861073437E-3</v>
      </c>
      <c r="AJ195" s="5">
        <f t="shared" si="251"/>
        <v>2.3815285351990092E-3</v>
      </c>
      <c r="AK195" s="5">
        <f t="shared" si="252"/>
        <v>6.2527576708265717E-4</v>
      </c>
      <c r="AL195" s="5">
        <f t="shared" si="253"/>
        <v>4.006384582735685E-6</v>
      </c>
      <c r="AM195" s="5">
        <f t="shared" si="254"/>
        <v>4.0916579335554344E-4</v>
      </c>
      <c r="AN195" s="5">
        <f t="shared" si="255"/>
        <v>4.2257736595757082E-4</v>
      </c>
      <c r="AO195" s="5">
        <f t="shared" si="256"/>
        <v>2.1821427049800989E-4</v>
      </c>
      <c r="AP195" s="5">
        <f t="shared" si="257"/>
        <v>7.5122287948505836E-5</v>
      </c>
      <c r="AQ195" s="5">
        <f t="shared" si="258"/>
        <v>1.9396158648580535E-5</v>
      </c>
      <c r="AR195" s="5">
        <f t="shared" si="259"/>
        <v>1.5858005631527537E-3</v>
      </c>
      <c r="AS195" s="5">
        <f t="shared" si="260"/>
        <v>1.2490667009571509E-3</v>
      </c>
      <c r="AT195" s="5">
        <f t="shared" si="261"/>
        <v>4.9191798126814511E-4</v>
      </c>
      <c r="AU195" s="5">
        <f t="shared" si="262"/>
        <v>1.2915419174412232E-4</v>
      </c>
      <c r="AV195" s="5">
        <f t="shared" si="263"/>
        <v>2.5432296460390182E-5</v>
      </c>
      <c r="AW195" s="5">
        <f t="shared" si="264"/>
        <v>9.0530331492210515E-8</v>
      </c>
      <c r="AX195" s="5">
        <f t="shared" si="265"/>
        <v>5.3713707713981323E-5</v>
      </c>
      <c r="AY195" s="5">
        <f t="shared" si="266"/>
        <v>5.5474327253611713E-5</v>
      </c>
      <c r="AZ195" s="5">
        <f t="shared" si="267"/>
        <v>2.8646328053050972E-5</v>
      </c>
      <c r="BA195" s="5">
        <f t="shared" si="268"/>
        <v>9.8617643097190634E-6</v>
      </c>
      <c r="BB195" s="5">
        <f t="shared" si="269"/>
        <v>2.5462529208021118E-6</v>
      </c>
      <c r="BC195" s="5">
        <f t="shared" si="270"/>
        <v>5.2594272043623677E-7</v>
      </c>
      <c r="BD195" s="5">
        <f t="shared" si="271"/>
        <v>2.7296328114148301E-4</v>
      </c>
      <c r="BE195" s="5">
        <f t="shared" si="272"/>
        <v>2.1500140243359799E-4</v>
      </c>
      <c r="BF195" s="5">
        <f t="shared" si="273"/>
        <v>8.4673665364635927E-5</v>
      </c>
      <c r="BG195" s="5">
        <f t="shared" si="274"/>
        <v>2.2231264618523133E-5</v>
      </c>
      <c r="BH195" s="5">
        <f t="shared" si="275"/>
        <v>4.3776520516485192E-6</v>
      </c>
      <c r="BI195" s="5">
        <f t="shared" si="276"/>
        <v>6.8961753869224881E-7</v>
      </c>
      <c r="BJ195" s="8">
        <f t="shared" si="277"/>
        <v>0.27197433784499137</v>
      </c>
      <c r="BK195" s="8">
        <f t="shared" si="278"/>
        <v>0.32309932021328985</v>
      </c>
      <c r="BL195" s="8">
        <f t="shared" si="279"/>
        <v>0.37512672086391646</v>
      </c>
      <c r="BM195" s="8">
        <f t="shared" si="280"/>
        <v>0.27473676495413096</v>
      </c>
      <c r="BN195" s="8">
        <f t="shared" si="281"/>
        <v>0.72514301076295662</v>
      </c>
    </row>
    <row r="196" spans="1:66" x14ac:dyDescent="0.25">
      <c r="A196" t="s">
        <v>288</v>
      </c>
      <c r="B196" t="s">
        <v>312</v>
      </c>
      <c r="C196" t="s">
        <v>503</v>
      </c>
      <c r="D196" s="7" t="s">
        <v>522</v>
      </c>
      <c r="E196">
        <f>VLOOKUP(A196,home!$A$2:$E$405,3,FALSE)</f>
        <v>1.4888999999999999</v>
      </c>
      <c r="F196">
        <f>VLOOKUP(B196,home!$B$2:$E$405,3,FALSE)</f>
        <v>0.93279999999999996</v>
      </c>
      <c r="G196" t="e">
        <f>VLOOKUP(C196,away!$B$2:$E$405,4,FALSE)</f>
        <v>#N/A</v>
      </c>
      <c r="H196">
        <f>VLOOKUP(A196,away!$A$2:$E$405,3,FALSE)</f>
        <v>1.2278</v>
      </c>
      <c r="I196" t="e">
        <f>VLOOKUP(C196,away!$B$2:$E$405,3,FALSE)</f>
        <v>#N/A</v>
      </c>
      <c r="J196">
        <f>VLOOKUP(B196,home!$B$2:$E$405,4,FALSE)</f>
        <v>0.72399999999999998</v>
      </c>
      <c r="K196" s="3" t="e">
        <f t="shared" si="226"/>
        <v>#N/A</v>
      </c>
      <c r="L196" s="3" t="e">
        <f t="shared" si="227"/>
        <v>#N/A</v>
      </c>
      <c r="M196" s="5" t="e">
        <f t="shared" si="228"/>
        <v>#N/A</v>
      </c>
      <c r="N196" s="5" t="e">
        <f t="shared" si="229"/>
        <v>#N/A</v>
      </c>
      <c r="O196" s="5" t="e">
        <f t="shared" si="230"/>
        <v>#N/A</v>
      </c>
      <c r="P196" s="5" t="e">
        <f t="shared" si="231"/>
        <v>#N/A</v>
      </c>
      <c r="Q196" s="5" t="e">
        <f t="shared" si="232"/>
        <v>#N/A</v>
      </c>
      <c r="R196" s="5" t="e">
        <f t="shared" si="233"/>
        <v>#N/A</v>
      </c>
      <c r="S196" s="5" t="e">
        <f t="shared" si="234"/>
        <v>#N/A</v>
      </c>
      <c r="T196" s="5" t="e">
        <f t="shared" si="235"/>
        <v>#N/A</v>
      </c>
      <c r="U196" s="5" t="e">
        <f t="shared" si="236"/>
        <v>#N/A</v>
      </c>
      <c r="V196" s="5" t="e">
        <f t="shared" si="237"/>
        <v>#N/A</v>
      </c>
      <c r="W196" s="5" t="e">
        <f t="shared" si="238"/>
        <v>#N/A</v>
      </c>
      <c r="X196" s="5" t="e">
        <f t="shared" si="239"/>
        <v>#N/A</v>
      </c>
      <c r="Y196" s="5" t="e">
        <f t="shared" si="240"/>
        <v>#N/A</v>
      </c>
      <c r="Z196" s="5" t="e">
        <f t="shared" si="241"/>
        <v>#N/A</v>
      </c>
      <c r="AA196" s="5" t="e">
        <f t="shared" si="242"/>
        <v>#N/A</v>
      </c>
      <c r="AB196" s="5" t="e">
        <f t="shared" si="243"/>
        <v>#N/A</v>
      </c>
      <c r="AC196" s="5" t="e">
        <f t="shared" si="244"/>
        <v>#N/A</v>
      </c>
      <c r="AD196" s="5" t="e">
        <f t="shared" si="245"/>
        <v>#N/A</v>
      </c>
      <c r="AE196" s="5" t="e">
        <f t="shared" si="246"/>
        <v>#N/A</v>
      </c>
      <c r="AF196" s="5" t="e">
        <f t="shared" si="247"/>
        <v>#N/A</v>
      </c>
      <c r="AG196" s="5" t="e">
        <f t="shared" si="248"/>
        <v>#N/A</v>
      </c>
      <c r="AH196" s="5" t="e">
        <f t="shared" si="249"/>
        <v>#N/A</v>
      </c>
      <c r="AI196" s="5" t="e">
        <f t="shared" si="250"/>
        <v>#N/A</v>
      </c>
      <c r="AJ196" s="5" t="e">
        <f t="shared" si="251"/>
        <v>#N/A</v>
      </c>
      <c r="AK196" s="5" t="e">
        <f t="shared" si="252"/>
        <v>#N/A</v>
      </c>
      <c r="AL196" s="5" t="e">
        <f t="shared" si="253"/>
        <v>#N/A</v>
      </c>
      <c r="AM196" s="5" t="e">
        <f t="shared" si="254"/>
        <v>#N/A</v>
      </c>
      <c r="AN196" s="5" t="e">
        <f t="shared" si="255"/>
        <v>#N/A</v>
      </c>
      <c r="AO196" s="5" t="e">
        <f t="shared" si="256"/>
        <v>#N/A</v>
      </c>
      <c r="AP196" s="5" t="e">
        <f t="shared" si="257"/>
        <v>#N/A</v>
      </c>
      <c r="AQ196" s="5" t="e">
        <f t="shared" si="258"/>
        <v>#N/A</v>
      </c>
      <c r="AR196" s="5" t="e">
        <f t="shared" si="259"/>
        <v>#N/A</v>
      </c>
      <c r="AS196" s="5" t="e">
        <f t="shared" si="260"/>
        <v>#N/A</v>
      </c>
      <c r="AT196" s="5" t="e">
        <f t="shared" si="261"/>
        <v>#N/A</v>
      </c>
      <c r="AU196" s="5" t="e">
        <f t="shared" si="262"/>
        <v>#N/A</v>
      </c>
      <c r="AV196" s="5" t="e">
        <f t="shared" si="263"/>
        <v>#N/A</v>
      </c>
      <c r="AW196" s="5" t="e">
        <f t="shared" si="264"/>
        <v>#N/A</v>
      </c>
      <c r="AX196" s="5" t="e">
        <f t="shared" si="265"/>
        <v>#N/A</v>
      </c>
      <c r="AY196" s="5" t="e">
        <f t="shared" si="266"/>
        <v>#N/A</v>
      </c>
      <c r="AZ196" s="5" t="e">
        <f t="shared" si="267"/>
        <v>#N/A</v>
      </c>
      <c r="BA196" s="5" t="e">
        <f t="shared" si="268"/>
        <v>#N/A</v>
      </c>
      <c r="BB196" s="5" t="e">
        <f t="shared" si="269"/>
        <v>#N/A</v>
      </c>
      <c r="BC196" s="5" t="e">
        <f t="shared" si="270"/>
        <v>#N/A</v>
      </c>
      <c r="BD196" s="5" t="e">
        <f t="shared" si="271"/>
        <v>#N/A</v>
      </c>
      <c r="BE196" s="5" t="e">
        <f t="shared" si="272"/>
        <v>#N/A</v>
      </c>
      <c r="BF196" s="5" t="e">
        <f t="shared" si="273"/>
        <v>#N/A</v>
      </c>
      <c r="BG196" s="5" t="e">
        <f t="shared" si="274"/>
        <v>#N/A</v>
      </c>
      <c r="BH196" s="5" t="e">
        <f t="shared" si="275"/>
        <v>#N/A</v>
      </c>
      <c r="BI196" s="5" t="e">
        <f t="shared" si="276"/>
        <v>#N/A</v>
      </c>
      <c r="BJ196" s="8" t="e">
        <f t="shared" si="277"/>
        <v>#N/A</v>
      </c>
      <c r="BK196" s="8" t="e">
        <f t="shared" si="278"/>
        <v>#N/A</v>
      </c>
      <c r="BL196" s="8" t="e">
        <f t="shared" si="279"/>
        <v>#N/A</v>
      </c>
      <c r="BM196" s="8" t="e">
        <f t="shared" si="280"/>
        <v>#N/A</v>
      </c>
      <c r="BN196" s="8" t="e">
        <f t="shared" si="281"/>
        <v>#N/A</v>
      </c>
    </row>
    <row r="197" spans="1:66" x14ac:dyDescent="0.25">
      <c r="A197" t="s">
        <v>288</v>
      </c>
      <c r="B197" t="s">
        <v>320</v>
      </c>
      <c r="C197" t="s">
        <v>316</v>
      </c>
      <c r="D197" s="7" t="s">
        <v>522</v>
      </c>
      <c r="E197">
        <f>VLOOKUP(A197,home!$A$2:$E$405,3,FALSE)</f>
        <v>1.4888999999999999</v>
      </c>
      <c r="F197">
        <f>VLOOKUP(B197,home!$B$2:$E$405,3,FALSE)</f>
        <v>0.74629999999999996</v>
      </c>
      <c r="G197">
        <f>VLOOKUP(C197,away!$B$2:$E$405,4,FALSE)</f>
        <v>1.4178999999999999</v>
      </c>
      <c r="H197">
        <f>VLOOKUP(A197,away!$A$2:$E$405,3,FALSE)</f>
        <v>1.2278</v>
      </c>
      <c r="I197">
        <f>VLOOKUP(C197,away!$B$2:$E$405,3,FALSE)</f>
        <v>1.0407</v>
      </c>
      <c r="J197">
        <f>VLOOKUP(B197,home!$B$2:$E$405,4,FALSE)</f>
        <v>1.0407</v>
      </c>
      <c r="K197" s="3">
        <f t="shared" si="226"/>
        <v>1.5755223706529997</v>
      </c>
      <c r="L197" s="3">
        <f t="shared" si="227"/>
        <v>1.3297767584219997</v>
      </c>
      <c r="M197" s="5">
        <f t="shared" si="228"/>
        <v>5.4732416095567823E-2</v>
      </c>
      <c r="N197" s="5">
        <f t="shared" si="229"/>
        <v>8.6232145958455422E-2</v>
      </c>
      <c r="O197" s="5">
        <f t="shared" si="230"/>
        <v>7.2781894856168247E-2</v>
      </c>
      <c r="P197" s="5">
        <f t="shared" si="231"/>
        <v>0.11466950352440756</v>
      </c>
      <c r="Q197" s="5">
        <f t="shared" si="232"/>
        <v>6.7930337513480585E-2</v>
      </c>
      <c r="R197" s="5">
        <f t="shared" si="233"/>
        <v>4.8391836106823127E-2</v>
      </c>
      <c r="S197" s="5">
        <f t="shared" si="234"/>
        <v>6.0060819421778301E-2</v>
      </c>
      <c r="T197" s="5">
        <f t="shared" si="235"/>
        <v>9.0332184017188552E-2</v>
      </c>
      <c r="U197" s="5">
        <f t="shared" si="236"/>
        <v>7.6242420343273401E-2</v>
      </c>
      <c r="V197" s="5">
        <f t="shared" si="237"/>
        <v>1.3981444910978509E-2</v>
      </c>
      <c r="W197" s="5">
        <f t="shared" si="238"/>
        <v>3.5675255466165776E-2</v>
      </c>
      <c r="X197" s="5">
        <f t="shared" si="239"/>
        <v>4.744012556967464E-2</v>
      </c>
      <c r="Y197" s="5">
        <f t="shared" si="240"/>
        <v>3.1542388199587289E-2</v>
      </c>
      <c r="Z197" s="5">
        <f t="shared" si="241"/>
        <v>2.1450112984073316E-2</v>
      </c>
      <c r="AA197" s="5">
        <f t="shared" si="242"/>
        <v>3.3795132859441877E-2</v>
      </c>
      <c r="AB197" s="5">
        <f t="shared" si="243"/>
        <v>2.6622493919620481E-2</v>
      </c>
      <c r="AC197" s="5">
        <f t="shared" si="244"/>
        <v>1.8307767371537507E-3</v>
      </c>
      <c r="AD197" s="5">
        <f t="shared" si="245"/>
        <v>1.4051790766426228E-2</v>
      </c>
      <c r="AE197" s="5">
        <f t="shared" si="246"/>
        <v>1.8685744775402451E-2</v>
      </c>
      <c r="AF197" s="5">
        <f t="shared" si="247"/>
        <v>1.2423934558067749E-2</v>
      </c>
      <c r="AG197" s="5">
        <f t="shared" si="248"/>
        <v>5.5070198078247977E-3</v>
      </c>
      <c r="AH197" s="5">
        <f t="shared" si="249"/>
        <v>7.1309654279366657E-3</v>
      </c>
      <c r="AI197" s="5">
        <f t="shared" si="250"/>
        <v>1.1234995556067358E-2</v>
      </c>
      <c r="AJ197" s="5">
        <f t="shared" si="251"/>
        <v>8.8504934163855797E-3</v>
      </c>
      <c r="AK197" s="5">
        <f t="shared" si="252"/>
        <v>4.6480501229441912E-3</v>
      </c>
      <c r="AL197" s="5">
        <f t="shared" si="253"/>
        <v>1.5342590332346451E-4</v>
      </c>
      <c r="AM197" s="5">
        <f t="shared" si="254"/>
        <v>4.4277821400479592E-3</v>
      </c>
      <c r="AN197" s="5">
        <f t="shared" si="255"/>
        <v>5.8879617811917985E-3</v>
      </c>
      <c r="AO197" s="5">
        <f t="shared" si="256"/>
        <v>3.9148373655529273E-3</v>
      </c>
      <c r="AP197" s="5">
        <f t="shared" si="257"/>
        <v>1.7352865805714312E-3</v>
      </c>
      <c r="AQ197" s="5">
        <f t="shared" si="258"/>
        <v>5.7688594101136851E-4</v>
      </c>
      <c r="AR197" s="5">
        <f t="shared" si="259"/>
        <v>1.8965184182361933E-3</v>
      </c>
      <c r="AS197" s="5">
        <f t="shared" si="260"/>
        <v>2.9880071942865647E-3</v>
      </c>
      <c r="AT197" s="5">
        <f t="shared" si="261"/>
        <v>2.3538360891352931E-3</v>
      </c>
      <c r="AU197" s="5">
        <f t="shared" si="262"/>
        <v>1.2361738050943409E-3</v>
      </c>
      <c r="AV197" s="5">
        <f t="shared" si="263"/>
        <v>4.8690487098534399E-4</v>
      </c>
      <c r="AW197" s="5">
        <f t="shared" si="264"/>
        <v>8.9289316891017247E-6</v>
      </c>
      <c r="AX197" s="5">
        <f t="shared" si="265"/>
        <v>1.1626783023372281E-3</v>
      </c>
      <c r="AY197" s="5">
        <f t="shared" si="266"/>
        <v>1.5461025839695925E-3</v>
      </c>
      <c r="AZ197" s="5">
        <f t="shared" si="267"/>
        <v>1.0279856411494815E-3</v>
      </c>
      <c r="BA197" s="5">
        <f t="shared" si="268"/>
        <v>4.5566380453070625E-4</v>
      </c>
      <c r="BB197" s="5">
        <f t="shared" si="269"/>
        <v>1.5148278422976957E-4</v>
      </c>
      <c r="BC197" s="5">
        <f t="shared" si="270"/>
        <v>4.0287657153960435E-5</v>
      </c>
      <c r="BD197" s="5">
        <f t="shared" si="271"/>
        <v>4.2032435241495689E-4</v>
      </c>
      <c r="BE197" s="5">
        <f t="shared" si="272"/>
        <v>6.6223042015999976E-4</v>
      </c>
      <c r="BF197" s="5">
        <f t="shared" si="273"/>
        <v>5.2167942074450742E-4</v>
      </c>
      <c r="BG197" s="5">
        <f t="shared" si="274"/>
        <v>2.7397253256408998E-4</v>
      </c>
      <c r="BH197" s="5">
        <f t="shared" si="275"/>
        <v>1.0791246349979535E-4</v>
      </c>
      <c r="BI197" s="5">
        <f t="shared" si="276"/>
        <v>3.4003700063240592E-5</v>
      </c>
      <c r="BJ197" s="8">
        <f t="shared" si="277"/>
        <v>0.43074788121401969</v>
      </c>
      <c r="BK197" s="8">
        <f t="shared" si="278"/>
        <v>0.24697448917717899</v>
      </c>
      <c r="BL197" s="8">
        <f t="shared" si="279"/>
        <v>0.30067984587584529</v>
      </c>
      <c r="BM197" s="8">
        <f t="shared" si="280"/>
        <v>0.55357702154393384</v>
      </c>
      <c r="BN197" s="8">
        <f t="shared" si="281"/>
        <v>0.44473813405490281</v>
      </c>
    </row>
    <row r="198" spans="1:66" x14ac:dyDescent="0.25">
      <c r="A198" t="s">
        <v>288</v>
      </c>
      <c r="B198" t="s">
        <v>342</v>
      </c>
      <c r="C198" t="s">
        <v>354</v>
      </c>
      <c r="D198" s="7" t="s">
        <v>522</v>
      </c>
      <c r="E198">
        <f>VLOOKUP(A198,home!$A$2:$E$405,3,FALSE)</f>
        <v>1.4888999999999999</v>
      </c>
      <c r="F198">
        <f>VLOOKUP(B198,home!$B$2:$E$405,3,FALSE)</f>
        <v>0.34250000000000003</v>
      </c>
      <c r="G198">
        <f>VLOOKUP(C198,away!$B$2:$E$405,4,FALSE)</f>
        <v>1.1567000000000001</v>
      </c>
      <c r="H198">
        <f>VLOOKUP(A198,away!$A$2:$E$405,3,FALSE)</f>
        <v>1.2278</v>
      </c>
      <c r="I198">
        <f>VLOOKUP(C198,away!$B$2:$E$405,3,FALSE)</f>
        <v>1.1312</v>
      </c>
      <c r="J198">
        <f>VLOOKUP(B198,home!$B$2:$E$405,4,FALSE)</f>
        <v>1.3693</v>
      </c>
      <c r="K198" s="3">
        <f t="shared" si="226"/>
        <v>0.58985714077500007</v>
      </c>
      <c r="L198" s="3">
        <f t="shared" si="227"/>
        <v>1.901803462048</v>
      </c>
      <c r="M198" s="5">
        <f t="shared" si="228"/>
        <v>8.2772400303705237E-2</v>
      </c>
      <c r="N198" s="5">
        <f t="shared" si="229"/>
        <v>4.8823891378227312E-2</v>
      </c>
      <c r="O198" s="5">
        <f t="shared" si="230"/>
        <v>0.15741683745960955</v>
      </c>
      <c r="P198" s="5">
        <f t="shared" si="231"/>
        <v>9.2853445653768185E-2</v>
      </c>
      <c r="Q198" s="5">
        <f t="shared" si="232"/>
        <v>1.4399560484935171E-2</v>
      </c>
      <c r="R198" s="5">
        <f t="shared" si="233"/>
        <v>0.14968794323266638</v>
      </c>
      <c r="S198" s="5">
        <f t="shared" si="234"/>
        <v>2.6040571308016486E-2</v>
      </c>
      <c r="T198" s="5">
        <f t="shared" si="235"/>
        <v>2.7385133982219284E-2</v>
      </c>
      <c r="U198" s="5">
        <f t="shared" si="236"/>
        <v>8.8294502203711087E-2</v>
      </c>
      <c r="V198" s="5">
        <f t="shared" si="237"/>
        <v>3.2457904162768612E-3</v>
      </c>
      <c r="W198" s="5">
        <f t="shared" si="238"/>
        <v>2.8312278586868447E-3</v>
      </c>
      <c r="X198" s="5">
        <f t="shared" si="239"/>
        <v>5.3844389434973862E-3</v>
      </c>
      <c r="Y198" s="5">
        <f t="shared" si="240"/>
        <v>5.120072311964703E-3</v>
      </c>
      <c r="Z198" s="5">
        <f t="shared" si="241"/>
        <v>9.4892349555576502E-2</v>
      </c>
      <c r="AA198" s="5">
        <f t="shared" si="242"/>
        <v>5.5972929990274194E-2</v>
      </c>
      <c r="AB198" s="5">
        <f t="shared" si="243"/>
        <v>1.6508016222431195E-2</v>
      </c>
      <c r="AC198" s="5">
        <f t="shared" si="244"/>
        <v>2.2756892916257651E-4</v>
      </c>
      <c r="AD198" s="5">
        <f t="shared" si="245"/>
        <v>4.1750499240188698E-4</v>
      </c>
      <c r="AE198" s="5">
        <f t="shared" si="246"/>
        <v>7.9401243997223256E-4</v>
      </c>
      <c r="AF198" s="5">
        <f t="shared" si="247"/>
        <v>7.5502780362418599E-4</v>
      </c>
      <c r="AG198" s="5">
        <f t="shared" si="248"/>
        <v>4.7863816362499163E-4</v>
      </c>
      <c r="AH198" s="5">
        <f t="shared" si="249"/>
        <v>4.5116649726666097E-2</v>
      </c>
      <c r="AI198" s="5">
        <f t="shared" si="250"/>
        <v>2.6612378009118445E-2</v>
      </c>
      <c r="AJ198" s="5">
        <f t="shared" si="251"/>
        <v>7.8487506008410486E-3</v>
      </c>
      <c r="AK198" s="5">
        <f t="shared" si="252"/>
        <v>1.5432138626893883E-3</v>
      </c>
      <c r="AL198" s="5">
        <f t="shared" si="253"/>
        <v>1.0211403375498173E-5</v>
      </c>
      <c r="AM198" s="5">
        <f t="shared" si="254"/>
        <v>4.9253660215493066E-5</v>
      </c>
      <c r="AN198" s="5">
        <f t="shared" si="255"/>
        <v>9.3670781516360554E-5</v>
      </c>
      <c r="AO198" s="5">
        <f t="shared" si="256"/>
        <v>8.9071708290278169E-5</v>
      </c>
      <c r="AP198" s="5">
        <f t="shared" si="257"/>
        <v>5.6465627732326869E-5</v>
      </c>
      <c r="AQ198" s="5">
        <f t="shared" si="258"/>
        <v>2.6846631577013199E-5</v>
      </c>
      <c r="AR198" s="5">
        <f t="shared" si="259"/>
        <v>1.7160600129236106E-2</v>
      </c>
      <c r="AS198" s="5">
        <f t="shared" si="260"/>
        <v>1.0122302526214304E-2</v>
      </c>
      <c r="AT198" s="5">
        <f t="shared" si="261"/>
        <v>2.9853562130861652E-3</v>
      </c>
      <c r="AU198" s="5">
        <f t="shared" si="262"/>
        <v>5.8697789334862915E-4</v>
      </c>
      <c r="AV198" s="5">
        <f t="shared" si="263"/>
        <v>8.6558275467188821E-5</v>
      </c>
      <c r="AW198" s="5">
        <f t="shared" si="264"/>
        <v>3.1819650595305718E-7</v>
      </c>
      <c r="AX198" s="5">
        <f t="shared" si="265"/>
        <v>4.8421038645690149E-6</v>
      </c>
      <c r="AY198" s="5">
        <f t="shared" si="266"/>
        <v>9.2087298932333529E-6</v>
      </c>
      <c r="AZ198" s="5">
        <f t="shared" si="267"/>
        <v>8.7565971960080508E-6</v>
      </c>
      <c r="BA198" s="5">
        <f t="shared" si="268"/>
        <v>5.5511089543759752E-6</v>
      </c>
      <c r="BB198" s="5">
        <f t="shared" si="269"/>
        <v>2.639279556909471E-6</v>
      </c>
      <c r="BC198" s="5">
        <f t="shared" si="270"/>
        <v>1.0038781997285886E-6</v>
      </c>
      <c r="BD198" s="5">
        <f t="shared" si="271"/>
        <v>5.4393481227670969E-3</v>
      </c>
      <c r="BE198" s="5">
        <f t="shared" si="272"/>
        <v>3.2084383313752628E-3</v>
      </c>
      <c r="BF198" s="5">
        <f t="shared" si="273"/>
        <v>9.4626013024896253E-4</v>
      </c>
      <c r="BG198" s="5">
        <f t="shared" si="274"/>
        <v>1.860527649526774E-4</v>
      </c>
      <c r="BH198" s="5">
        <f t="shared" si="275"/>
        <v>2.7436137992067357E-5</v>
      </c>
      <c r="BI198" s="5">
        <f t="shared" si="276"/>
        <v>3.2366803819818426E-6</v>
      </c>
      <c r="BJ198" s="8">
        <f t="shared" si="277"/>
        <v>0.10673681846615032</v>
      </c>
      <c r="BK198" s="8">
        <f t="shared" si="278"/>
        <v>0.20515919674419811</v>
      </c>
      <c r="BL198" s="8">
        <f t="shared" si="279"/>
        <v>0.5897537885130778</v>
      </c>
      <c r="BM198" s="8">
        <f t="shared" si="280"/>
        <v>0.4505791842327036</v>
      </c>
      <c r="BN198" s="8">
        <f t="shared" si="281"/>
        <v>0.54595407851291178</v>
      </c>
    </row>
    <row r="199" spans="1:66" x14ac:dyDescent="0.25">
      <c r="A199" t="s">
        <v>288</v>
      </c>
      <c r="B199" t="s">
        <v>357</v>
      </c>
      <c r="C199" t="s">
        <v>313</v>
      </c>
      <c r="D199" s="7" t="s">
        <v>522</v>
      </c>
      <c r="E199">
        <f>VLOOKUP(A199,home!$A$2:$E$405,3,FALSE)</f>
        <v>1.4888999999999999</v>
      </c>
      <c r="F199">
        <f>VLOOKUP(B199,home!$B$2:$E$405,3,FALSE)</f>
        <v>1.0448</v>
      </c>
      <c r="G199">
        <f>VLOOKUP(C199,away!$B$2:$E$405,4,FALSE)</f>
        <v>0.97009999999999996</v>
      </c>
      <c r="H199">
        <f>VLOOKUP(A199,away!$A$2:$E$405,3,FALSE)</f>
        <v>1.2278</v>
      </c>
      <c r="I199">
        <f>VLOOKUP(C199,away!$B$2:$E$405,3,FALSE)</f>
        <v>1.1763999999999999</v>
      </c>
      <c r="J199">
        <f>VLOOKUP(B199,home!$B$2:$E$405,4,FALSE)</f>
        <v>1.0407</v>
      </c>
      <c r="K199" s="3">
        <f t="shared" si="226"/>
        <v>1.5090901986719998</v>
      </c>
      <c r="L199" s="3">
        <f t="shared" si="227"/>
        <v>1.503170345544</v>
      </c>
      <c r="M199" s="5">
        <f t="shared" si="228"/>
        <v>4.9180378588019685E-2</v>
      </c>
      <c r="N199" s="5">
        <f t="shared" si="229"/>
        <v>7.4217627294158789E-2</v>
      </c>
      <c r="O199" s="5">
        <f t="shared" si="230"/>
        <v>7.3926486676138284E-2</v>
      </c>
      <c r="P199" s="5">
        <f t="shared" si="231"/>
        <v>0.11156173646521649</v>
      </c>
      <c r="Q199" s="5">
        <f t="shared" si="232"/>
        <v>5.6000546959153276E-2</v>
      </c>
      <c r="R199" s="5">
        <f t="shared" si="233"/>
        <v>5.5562051260912362E-2</v>
      </c>
      <c r="S199" s="5">
        <f t="shared" si="234"/>
        <v>6.3267208389110804E-2</v>
      </c>
      <c r="T199" s="5">
        <f t="shared" si="235"/>
        <v>8.4178361523243428E-2</v>
      </c>
      <c r="U199" s="5">
        <f t="shared" si="236"/>
        <v>8.384814697595408E-2</v>
      </c>
      <c r="V199" s="5">
        <f t="shared" si="237"/>
        <v>1.5946286420719658E-2</v>
      </c>
      <c r="W199" s="5">
        <f t="shared" si="238"/>
        <v>2.8169958845443079E-2</v>
      </c>
      <c r="X199" s="5">
        <f t="shared" si="239"/>
        <v>4.2344246771664935E-2</v>
      </c>
      <c r="Y199" s="5">
        <f t="shared" si="240"/>
        <v>3.1825308025781998E-2</v>
      </c>
      <c r="Z199" s="5">
        <f t="shared" si="241"/>
        <v>2.7839742597666365E-2</v>
      </c>
      <c r="AA199" s="5">
        <f t="shared" si="242"/>
        <v>4.2012682687689672E-2</v>
      </c>
      <c r="AB199" s="5">
        <f t="shared" si="243"/>
        <v>3.1700463831954649E-2</v>
      </c>
      <c r="AC199" s="5">
        <f t="shared" si="244"/>
        <v>2.2608043267744243E-3</v>
      </c>
      <c r="AD199" s="5">
        <f t="shared" si="245"/>
        <v>1.0627752197662946E-2</v>
      </c>
      <c r="AE199" s="5">
        <f t="shared" si="246"/>
        <v>1.5975321943317015E-2</v>
      </c>
      <c r="AF199" s="5">
        <f t="shared" si="247"/>
        <v>1.2006815102856245E-2</v>
      </c>
      <c r="AG199" s="5">
        <f t="shared" si="248"/>
        <v>6.0160961356811142E-3</v>
      </c>
      <c r="AH199" s="5">
        <f t="shared" si="249"/>
        <v>1.0461968875097533E-2</v>
      </c>
      <c r="AI199" s="5">
        <f t="shared" si="250"/>
        <v>1.5788054688221215E-2</v>
      </c>
      <c r="AJ199" s="5">
        <f t="shared" si="251"/>
        <v>1.1912799293046079E-2</v>
      </c>
      <c r="AK199" s="5">
        <f t="shared" si="252"/>
        <v>5.9924962172941861E-3</v>
      </c>
      <c r="AL199" s="5">
        <f t="shared" si="253"/>
        <v>2.0513811706562973E-4</v>
      </c>
      <c r="AM199" s="5">
        <f t="shared" si="254"/>
        <v>3.2076473350815893E-3</v>
      </c>
      <c r="AN199" s="5">
        <f t="shared" si="255"/>
        <v>4.8216403530578836E-3</v>
      </c>
      <c r="AO199" s="5">
        <f t="shared" si="256"/>
        <v>3.623873397797457E-3</v>
      </c>
      <c r="AP199" s="5">
        <f t="shared" si="257"/>
        <v>1.8157663425249714E-3</v>
      </c>
      <c r="AQ199" s="5">
        <f t="shared" si="258"/>
        <v>6.8235153013010603E-4</v>
      </c>
      <c r="AR199" s="5">
        <f t="shared" si="259"/>
        <v>3.1452242738101866E-3</v>
      </c>
      <c r="AS199" s="5">
        <f t="shared" si="260"/>
        <v>4.7464271242322114E-3</v>
      </c>
      <c r="AT199" s="5">
        <f t="shared" si="261"/>
        <v>3.5813933259448787E-3</v>
      </c>
      <c r="AU199" s="5">
        <f t="shared" si="262"/>
        <v>1.801548521924243E-3</v>
      </c>
      <c r="AV199" s="5">
        <f t="shared" si="263"/>
        <v>6.7967480421697634E-4</v>
      </c>
      <c r="AW199" s="5">
        <f t="shared" si="264"/>
        <v>1.2926092575544494E-5</v>
      </c>
      <c r="AX199" s="5">
        <f t="shared" si="265"/>
        <v>8.0677152569466311E-4</v>
      </c>
      <c r="AY199" s="5">
        <f t="shared" si="266"/>
        <v>1.2127150330535068E-3</v>
      </c>
      <c r="AZ199" s="5">
        <f t="shared" si="267"/>
        <v>9.1145863764072188E-4</v>
      </c>
      <c r="BA199" s="5">
        <f t="shared" si="268"/>
        <v>4.5669253176382251E-4</v>
      </c>
      <c r="BB199" s="5">
        <f t="shared" si="269"/>
        <v>1.716216676946972E-4</v>
      </c>
      <c r="BC199" s="5">
        <f t="shared" si="270"/>
        <v>5.1595320306295108E-5</v>
      </c>
      <c r="BD199" s="5">
        <f t="shared" si="271"/>
        <v>7.8796797641277234E-4</v>
      </c>
      <c r="BE199" s="5">
        <f t="shared" si="272"/>
        <v>1.1891147500719243E-3</v>
      </c>
      <c r="BF199" s="5">
        <f t="shared" si="273"/>
        <v>8.972407072149229E-4</v>
      </c>
      <c r="BG199" s="5">
        <f t="shared" si="274"/>
        <v>4.5133905236919105E-4</v>
      </c>
      <c r="BH199" s="5">
        <f t="shared" si="275"/>
        <v>1.7027783505206377E-4</v>
      </c>
      <c r="BI199" s="5">
        <f t="shared" si="276"/>
        <v>5.1392922385631354E-5</v>
      </c>
      <c r="BJ199" s="8">
        <f t="shared" si="277"/>
        <v>0.37912416847370844</v>
      </c>
      <c r="BK199" s="8">
        <f t="shared" si="278"/>
        <v>0.24363426733996019</v>
      </c>
      <c r="BL199" s="8">
        <f t="shared" si="279"/>
        <v>0.34870675179994315</v>
      </c>
      <c r="BM199" s="8">
        <f t="shared" si="280"/>
        <v>0.5776563140272013</v>
      </c>
      <c r="BN199" s="8">
        <f t="shared" si="281"/>
        <v>0.42044882724359889</v>
      </c>
    </row>
    <row r="200" spans="1:66" x14ac:dyDescent="0.25">
      <c r="A200" t="s">
        <v>285</v>
      </c>
      <c r="B200" t="s">
        <v>351</v>
      </c>
      <c r="C200" t="s">
        <v>322</v>
      </c>
      <c r="D200" s="7" t="s">
        <v>522</v>
      </c>
      <c r="E200">
        <f>VLOOKUP(A200,home!$A$2:$E$405,3,FALSE)</f>
        <v>1.45</v>
      </c>
      <c r="F200">
        <f>VLOOKUP(B200,home!$B$2:$E$405,3,FALSE)</f>
        <v>0.91949999999999998</v>
      </c>
      <c r="G200">
        <f>VLOOKUP(C200,away!$B$2:$E$405,4,FALSE)</f>
        <v>1.0345</v>
      </c>
      <c r="H200">
        <f>VLOOKUP(A200,away!$A$2:$E$405,3,FALSE)</f>
        <v>1.0583</v>
      </c>
      <c r="I200">
        <f>VLOOKUP(C200,away!$B$2:$E$405,3,FALSE)</f>
        <v>1.1549</v>
      </c>
      <c r="J200">
        <f>VLOOKUP(B200,home!$B$2:$E$405,4,FALSE)</f>
        <v>0.78739999999999999</v>
      </c>
      <c r="K200" s="3">
        <f t="shared" si="226"/>
        <v>1.3792729875</v>
      </c>
      <c r="L200" s="3">
        <f t="shared" si="227"/>
        <v>0.96238442955800008</v>
      </c>
      <c r="M200" s="5">
        <f t="shared" si="228"/>
        <v>9.6168115394185794E-2</v>
      </c>
      <c r="N200" s="5">
        <f t="shared" si="229"/>
        <v>0.13264208382198342</v>
      </c>
      <c r="O200" s="5">
        <f t="shared" si="230"/>
        <v>9.2550696875301403E-2</v>
      </c>
      <c r="P200" s="5">
        <f t="shared" si="231"/>
        <v>0.12765267617440393</v>
      </c>
      <c r="Q200" s="5">
        <f t="shared" si="232"/>
        <v>9.1474821610686249E-2</v>
      </c>
      <c r="R200" s="5">
        <f t="shared" si="233"/>
        <v>4.4534674808766168E-2</v>
      </c>
      <c r="S200" s="5">
        <f t="shared" si="234"/>
        <v>4.2361248496173662E-2</v>
      </c>
      <c r="T200" s="5">
        <f t="shared" si="235"/>
        <v>8.8033944014720089E-2</v>
      </c>
      <c r="U200" s="5">
        <f t="shared" si="236"/>
        <v>6.1425473970827919E-2</v>
      </c>
      <c r="V200" s="5">
        <f t="shared" si="237"/>
        <v>6.2477703925746973E-3</v>
      </c>
      <c r="W200" s="5">
        <f t="shared" si="238"/>
        <v>4.2056250161333575E-2</v>
      </c>
      <c r="X200" s="5">
        <f t="shared" si="239"/>
        <v>4.0474280320863559E-2</v>
      </c>
      <c r="Y200" s="5">
        <f t="shared" si="240"/>
        <v>1.9475908589182436E-2</v>
      </c>
      <c r="Z200" s="5">
        <f t="shared" si="241"/>
        <v>1.4286492537128489E-2</v>
      </c>
      <c r="AA200" s="5">
        <f t="shared" si="242"/>
        <v>1.9704973242581671E-2</v>
      </c>
      <c r="AB200" s="5">
        <f t="shared" si="243"/>
        <v>1.3589268656451593E-2</v>
      </c>
      <c r="AC200" s="5">
        <f t="shared" si="244"/>
        <v>5.1832707718814288E-4</v>
      </c>
      <c r="AD200" s="5">
        <f t="shared" si="245"/>
        <v>1.4501762450767479E-2</v>
      </c>
      <c r="AE200" s="5">
        <f t="shared" si="246"/>
        <v>1.3956270383767483E-2</v>
      </c>
      <c r="AF200" s="5">
        <f t="shared" si="247"/>
        <v>6.7156486560196408E-3</v>
      </c>
      <c r="AG200" s="5">
        <f t="shared" si="248"/>
        <v>2.1543452336451373E-3</v>
      </c>
      <c r="AH200" s="5">
        <f t="shared" si="249"/>
        <v>3.4372744926822558E-3</v>
      </c>
      <c r="AI200" s="5">
        <f t="shared" si="250"/>
        <v>4.7409398583794027E-3</v>
      </c>
      <c r="AJ200" s="5">
        <f t="shared" si="251"/>
        <v>3.2695251410123933E-3</v>
      </c>
      <c r="AK200" s="5">
        <f t="shared" si="252"/>
        <v>1.5031892363168403E-3</v>
      </c>
      <c r="AL200" s="5">
        <f t="shared" si="253"/>
        <v>2.7520904726276282E-5</v>
      </c>
      <c r="AM200" s="5">
        <f t="shared" si="254"/>
        <v>4.0003778438970749E-3</v>
      </c>
      <c r="AN200" s="5">
        <f t="shared" si="255"/>
        <v>3.8499013493153481E-3</v>
      </c>
      <c r="AO200" s="5">
        <f t="shared" si="256"/>
        <v>1.8525425569577134E-3</v>
      </c>
      <c r="AP200" s="5">
        <f t="shared" si="257"/>
        <v>5.9428603730322265E-4</v>
      </c>
      <c r="AQ200" s="5">
        <f t="shared" si="258"/>
        <v>1.4298290725108653E-4</v>
      </c>
      <c r="AR200" s="5">
        <f t="shared" si="259"/>
        <v>6.6159589037485562E-4</v>
      </c>
      <c r="AS200" s="5">
        <f t="shared" si="260"/>
        <v>9.1252134023504978E-4</v>
      </c>
      <c r="AT200" s="5">
        <f t="shared" si="261"/>
        <v>6.2930801755175061E-4</v>
      </c>
      <c r="AU200" s="5">
        <f t="shared" si="262"/>
        <v>2.8932918314210175E-4</v>
      </c>
      <c r="AV200" s="5">
        <f t="shared" si="263"/>
        <v>9.9765981700835306E-5</v>
      </c>
      <c r="AW200" s="5">
        <f t="shared" si="264"/>
        <v>1.0147499178478466E-6</v>
      </c>
      <c r="AX200" s="5">
        <f t="shared" si="265"/>
        <v>9.1960218331345333E-4</v>
      </c>
      <c r="AY200" s="5">
        <f t="shared" si="266"/>
        <v>8.8501082260840911E-4</v>
      </c>
      <c r="AZ200" s="5">
        <f t="shared" si="267"/>
        <v>4.2586031783432518E-4</v>
      </c>
      <c r="BA200" s="5">
        <f t="shared" si="268"/>
        <v>1.3661377968345853E-4</v>
      </c>
      <c r="BB200" s="5">
        <f t="shared" si="269"/>
        <v>3.2868743607606884E-5</v>
      </c>
      <c r="BC200" s="5">
        <f t="shared" si="270"/>
        <v>6.3264734134189843E-6</v>
      </c>
      <c r="BD200" s="5">
        <f t="shared" si="271"/>
        <v>1.061182639260537E-4</v>
      </c>
      <c r="BE200" s="5">
        <f t="shared" si="272"/>
        <v>1.4636605491360159E-4</v>
      </c>
      <c r="BF200" s="5">
        <f t="shared" si="273"/>
        <v>1.0093937291463619E-4</v>
      </c>
      <c r="BG200" s="5">
        <f t="shared" si="274"/>
        <v>4.6407650145448923E-5</v>
      </c>
      <c r="BH200" s="5">
        <f t="shared" si="275"/>
        <v>1.6002204564742035E-5</v>
      </c>
      <c r="BI200" s="5">
        <f t="shared" si="276"/>
        <v>4.4142816993195754E-6</v>
      </c>
      <c r="BJ200" s="8">
        <f t="shared" si="277"/>
        <v>0.46433168825815396</v>
      </c>
      <c r="BK200" s="8">
        <f t="shared" si="278"/>
        <v>0.27386066926186087</v>
      </c>
      <c r="BL200" s="8">
        <f t="shared" si="279"/>
        <v>0.24776878452348802</v>
      </c>
      <c r="BM200" s="8">
        <f t="shared" si="280"/>
        <v>0.41434056982261408</v>
      </c>
      <c r="BN200" s="8">
        <f t="shared" si="281"/>
        <v>0.58502306868532694</v>
      </c>
    </row>
    <row r="201" spans="1:66" x14ac:dyDescent="0.25">
      <c r="A201" t="s">
        <v>285</v>
      </c>
      <c r="B201" t="s">
        <v>327</v>
      </c>
      <c r="C201" t="s">
        <v>334</v>
      </c>
      <c r="D201" s="7" t="s">
        <v>522</v>
      </c>
      <c r="E201">
        <f>VLOOKUP(A201,home!$A$2:$E$405,3,FALSE)</f>
        <v>1.45</v>
      </c>
      <c r="F201">
        <f>VLOOKUP(B201,home!$B$2:$E$405,3,FALSE)</f>
        <v>1.0249999999999999</v>
      </c>
      <c r="G201">
        <f>VLOOKUP(C201,away!$B$2:$E$405,4,FALSE)</f>
        <v>1.0728</v>
      </c>
      <c r="H201">
        <f>VLOOKUP(A201,away!$A$2:$E$405,3,FALSE)</f>
        <v>1.0583</v>
      </c>
      <c r="I201">
        <f>VLOOKUP(C201,away!$B$2:$E$405,3,FALSE)</f>
        <v>0.78739999999999999</v>
      </c>
      <c r="J201">
        <f>VLOOKUP(B201,home!$B$2:$E$405,4,FALSE)</f>
        <v>0.78380000000000005</v>
      </c>
      <c r="K201" s="3">
        <f t="shared" si="226"/>
        <v>1.5944489999999998</v>
      </c>
      <c r="L201" s="3">
        <f t="shared" si="227"/>
        <v>0.65314478819599997</v>
      </c>
      <c r="M201" s="5">
        <f t="shared" si="228"/>
        <v>0.10565314278814175</v>
      </c>
      <c r="N201" s="5">
        <f t="shared" si="229"/>
        <v>0.16845854786540981</v>
      </c>
      <c r="O201" s="5">
        <f t="shared" si="230"/>
        <v>6.9006799568602589E-2</v>
      </c>
      <c r="P201" s="5">
        <f t="shared" si="231"/>
        <v>0.11002782256535881</v>
      </c>
      <c r="Q201" s="5">
        <f t="shared" si="232"/>
        <v>0.13429928159272742</v>
      </c>
      <c r="R201" s="5">
        <f t="shared" si="233"/>
        <v>2.2535715744159378E-2</v>
      </c>
      <c r="S201" s="5">
        <f t="shared" si="234"/>
        <v>2.8645910142847272E-2</v>
      </c>
      <c r="T201" s="5">
        <f t="shared" si="235"/>
        <v>8.7716875830756907E-2</v>
      </c>
      <c r="U201" s="5">
        <f t="shared" si="236"/>
        <v>3.593204943255917E-2</v>
      </c>
      <c r="V201" s="5">
        <f t="shared" si="237"/>
        <v>3.3146693618218807E-3</v>
      </c>
      <c r="W201" s="5">
        <f t="shared" si="238"/>
        <v>7.1377785078747549E-2</v>
      </c>
      <c r="X201" s="5">
        <f t="shared" si="239"/>
        <v>4.6620028317158176E-2</v>
      </c>
      <c r="Y201" s="5">
        <f t="shared" si="240"/>
        <v>1.5224814260450897E-2</v>
      </c>
      <c r="Z201" s="5">
        <f t="shared" si="241"/>
        <v>4.9063617621880806E-3</v>
      </c>
      <c r="AA201" s="5">
        <f t="shared" si="242"/>
        <v>7.8229436053590205E-3</v>
      </c>
      <c r="AB201" s="5">
        <f t="shared" si="243"/>
        <v>6.2366423043105444E-3</v>
      </c>
      <c r="AC201" s="5">
        <f t="shared" si="244"/>
        <v>2.157447963572922E-4</v>
      </c>
      <c r="AD201" s="5">
        <f t="shared" si="245"/>
        <v>2.8452059510255975E-2</v>
      </c>
      <c r="AE201" s="5">
        <f t="shared" si="246"/>
        <v>1.8583314382566128E-2</v>
      </c>
      <c r="AF201" s="5">
        <f t="shared" si="247"/>
        <v>6.068797468190416E-3</v>
      </c>
      <c r="AG201" s="5">
        <f t="shared" si="248"/>
        <v>1.3212678123218835E-3</v>
      </c>
      <c r="AH201" s="5">
        <f t="shared" si="249"/>
        <v>8.0114115349432164E-4</v>
      </c>
      <c r="AI201" s="5">
        <f t="shared" si="250"/>
        <v>1.2773787110478673E-3</v>
      </c>
      <c r="AJ201" s="5">
        <f t="shared" si="251"/>
        <v>1.0183576042257809E-3</v>
      </c>
      <c r="AK201" s="5">
        <f t="shared" si="252"/>
        <v>5.412397545667306E-4</v>
      </c>
      <c r="AL201" s="5">
        <f t="shared" si="253"/>
        <v>8.9871174852221841E-6</v>
      </c>
      <c r="AM201" s="5">
        <f t="shared" si="254"/>
        <v>9.0730715668136241E-3</v>
      </c>
      <c r="AN201" s="5">
        <f t="shared" si="255"/>
        <v>5.9260294067936346E-3</v>
      </c>
      <c r="AO201" s="5">
        <f t="shared" si="256"/>
        <v>1.9352776108717475E-3</v>
      </c>
      <c r="AP201" s="5">
        <f t="shared" si="257"/>
        <v>4.2133882841776288E-4</v>
      </c>
      <c r="AQ201" s="5">
        <f t="shared" si="258"/>
        <v>6.8798814961417619E-5</v>
      </c>
      <c r="AR201" s="5">
        <f t="shared" si="259"/>
        <v>1.046522338028296E-4</v>
      </c>
      <c r="AS201" s="5">
        <f t="shared" si="260"/>
        <v>1.6686264953468782E-4</v>
      </c>
      <c r="AT201" s="5">
        <f t="shared" si="261"/>
        <v>1.3302699234396675E-4</v>
      </c>
      <c r="AU201" s="5">
        <f t="shared" si="262"/>
        <v>7.0701584971948484E-5</v>
      </c>
      <c r="AV201" s="5">
        <f t="shared" si="263"/>
        <v>2.818251786423456E-5</v>
      </c>
      <c r="AW201" s="5">
        <f t="shared" si="264"/>
        <v>2.599788489073187E-7</v>
      </c>
      <c r="AX201" s="5">
        <f t="shared" si="265"/>
        <v>2.4110916477724036E-3</v>
      </c>
      <c r="AY201" s="5">
        <f t="shared" si="266"/>
        <v>1.5747919436054512E-3</v>
      </c>
      <c r="AZ201" s="5">
        <f t="shared" si="267"/>
        <v>5.1428357522947477E-4</v>
      </c>
      <c r="BA201" s="5">
        <f t="shared" si="268"/>
        <v>1.1196721227197899E-4</v>
      </c>
      <c r="BB201" s="5">
        <f t="shared" si="269"/>
        <v>1.8282700286069569E-5</v>
      </c>
      <c r="BC201" s="5">
        <f t="shared" si="270"/>
        <v>2.3882500811991719E-6</v>
      </c>
      <c r="BD201" s="5">
        <f t="shared" si="271"/>
        <v>1.1392176846897895E-5</v>
      </c>
      <c r="BE201" s="5">
        <f t="shared" si="272"/>
        <v>1.81642449813595E-5</v>
      </c>
      <c r="BF201" s="5">
        <f t="shared" si="273"/>
        <v>1.4480981123141838E-5</v>
      </c>
      <c r="BG201" s="5">
        <f t="shared" si="274"/>
        <v>7.6963952902707924E-6</v>
      </c>
      <c r="BH201" s="5">
        <f t="shared" si="275"/>
        <v>3.0678774435442427E-6</v>
      </c>
      <c r="BI201" s="5">
        <f t="shared" si="276"/>
        <v>9.7831482439633456E-7</v>
      </c>
      <c r="BJ201" s="8">
        <f t="shared" si="277"/>
        <v>0.60018009367569003</v>
      </c>
      <c r="BK201" s="8">
        <f t="shared" si="278"/>
        <v>0.24944106871561772</v>
      </c>
      <c r="BL201" s="8">
        <f t="shared" si="279"/>
        <v>0.14573147384735269</v>
      </c>
      <c r="BM201" s="8">
        <f t="shared" si="280"/>
        <v>0.38870315591169208</v>
      </c>
      <c r="BN201" s="8">
        <f t="shared" si="281"/>
        <v>0.60998131012439971</v>
      </c>
    </row>
    <row r="202" spans="1:66" x14ac:dyDescent="0.25">
      <c r="A202" t="s">
        <v>285</v>
      </c>
      <c r="B202" t="s">
        <v>295</v>
      </c>
      <c r="C202" t="s">
        <v>347</v>
      </c>
      <c r="D202" s="7" t="s">
        <v>522</v>
      </c>
      <c r="E202">
        <f>VLOOKUP(A202,home!$A$2:$E$405,3,FALSE)</f>
        <v>1.45</v>
      </c>
      <c r="F202">
        <f>VLOOKUP(B202,home!$B$2:$E$405,3,FALSE)</f>
        <v>0.84289999999999998</v>
      </c>
      <c r="G202">
        <f>VLOOKUP(C202,away!$B$2:$E$405,4,FALSE)</f>
        <v>0.72799999999999998</v>
      </c>
      <c r="H202">
        <f>VLOOKUP(A202,away!$A$2:$E$405,3,FALSE)</f>
        <v>1.0583</v>
      </c>
      <c r="I202">
        <f>VLOOKUP(C202,away!$B$2:$E$405,3,FALSE)</f>
        <v>1.5224</v>
      </c>
      <c r="J202">
        <f>VLOOKUP(B202,home!$B$2:$E$405,4,FALSE)</f>
        <v>0.7349</v>
      </c>
      <c r="K202" s="3">
        <f t="shared" si="226"/>
        <v>0.88976524000000001</v>
      </c>
      <c r="L202" s="3">
        <f t="shared" si="227"/>
        <v>1.184038485608</v>
      </c>
      <c r="M202" s="5">
        <f t="shared" si="228"/>
        <v>0.12570671730816388</v>
      </c>
      <c r="N202" s="5">
        <f t="shared" si="229"/>
        <v>0.11184946749531061</v>
      </c>
      <c r="O202" s="5">
        <f t="shared" si="230"/>
        <v>0.1488415911923113</v>
      </c>
      <c r="P202" s="5">
        <f t="shared" si="231"/>
        <v>0.13243407410920877</v>
      </c>
      <c r="Q202" s="5">
        <f t="shared" si="232"/>
        <v>4.9759884144918609E-2</v>
      </c>
      <c r="R202" s="5">
        <f t="shared" si="233"/>
        <v>8.8117086115414675E-2</v>
      </c>
      <c r="S202" s="5">
        <f t="shared" si="234"/>
        <v>3.4880363517424309E-2</v>
      </c>
      <c r="T202" s="5">
        <f t="shared" si="235"/>
        <v>5.8917617866978945E-2</v>
      </c>
      <c r="U202" s="5">
        <f t="shared" si="236"/>
        <v>7.8403520275582617E-2</v>
      </c>
      <c r="V202" s="5">
        <f t="shared" si="237"/>
        <v>4.0830034525686249E-3</v>
      </c>
      <c r="W202" s="5">
        <f t="shared" si="238"/>
        <v>1.4758205086191903E-2</v>
      </c>
      <c r="X202" s="5">
        <f t="shared" si="239"/>
        <v>1.7474282800546938E-2</v>
      </c>
      <c r="Y202" s="5">
        <f t="shared" si="240"/>
        <v>1.0345111672122763E-2</v>
      </c>
      <c r="Z202" s="5">
        <f t="shared" si="241"/>
        <v>3.4778007066761756E-2</v>
      </c>
      <c r="AA202" s="5">
        <f t="shared" si="242"/>
        <v>3.0944261804478974E-2</v>
      </c>
      <c r="AB202" s="5">
        <f t="shared" si="243"/>
        <v>1.3766564265542529E-2</v>
      </c>
      <c r="AC202" s="5">
        <f t="shared" si="244"/>
        <v>2.6884441490309258E-4</v>
      </c>
      <c r="AD202" s="5">
        <f t="shared" si="245"/>
        <v>3.2828344726211888E-3</v>
      </c>
      <c r="AE202" s="5">
        <f t="shared" si="246"/>
        <v>3.8870023574641291E-3</v>
      </c>
      <c r="AF202" s="5">
        <f t="shared" si="247"/>
        <v>2.3011801924432774E-3</v>
      </c>
      <c r="AG202" s="5">
        <f t="shared" si="248"/>
        <v>9.0822863672388756E-4</v>
      </c>
      <c r="AH202" s="5">
        <f t="shared" si="249"/>
        <v>1.0294624704948229E-2</v>
      </c>
      <c r="AI202" s="5">
        <f t="shared" si="250"/>
        <v>9.159799221308192E-3</v>
      </c>
      <c r="AJ202" s="5">
        <f t="shared" si="251"/>
        <v>4.075035476249547E-3</v>
      </c>
      <c r="AK202" s="5">
        <f t="shared" si="252"/>
        <v>1.2086083061778976E-3</v>
      </c>
      <c r="AL202" s="5">
        <f t="shared" si="253"/>
        <v>1.1329278794176509E-5</v>
      </c>
      <c r="AM202" s="5">
        <f t="shared" si="254"/>
        <v>5.8419040048241335E-4</v>
      </c>
      <c r="AN202" s="5">
        <f t="shared" si="255"/>
        <v>6.917039170939276E-4</v>
      </c>
      <c r="AO202" s="5">
        <f t="shared" si="256"/>
        <v>4.0950202924250795E-4</v>
      </c>
      <c r="AP202" s="5">
        <f t="shared" si="257"/>
        <v>1.616220541859006E-4</v>
      </c>
      <c r="AQ202" s="5">
        <f t="shared" si="258"/>
        <v>4.7841683069781969E-5</v>
      </c>
      <c r="AR202" s="5">
        <f t="shared" si="259"/>
        <v>2.4378463691099215E-3</v>
      </c>
      <c r="AS202" s="5">
        <f t="shared" si="260"/>
        <v>2.1691109596942179E-3</v>
      </c>
      <c r="AT202" s="5">
        <f t="shared" si="261"/>
        <v>9.6499976681947784E-4</v>
      </c>
      <c r="AU202" s="5">
        <f t="shared" si="262"/>
        <v>2.8620774970802561E-4</v>
      </c>
      <c r="AV202" s="5">
        <f t="shared" si="263"/>
        <v>6.3664426777205324E-5</v>
      </c>
      <c r="AW202" s="5">
        <f t="shared" si="264"/>
        <v>3.3154388147809495E-7</v>
      </c>
      <c r="AX202" s="5">
        <f t="shared" si="265"/>
        <v>8.6632051981821767E-5</v>
      </c>
      <c r="AY202" s="5">
        <f t="shared" si="266"/>
        <v>1.0257568363366976E-4</v>
      </c>
      <c r="AZ202" s="5">
        <f t="shared" si="267"/>
        <v>6.0726778554907841E-5</v>
      </c>
      <c r="BA202" s="5">
        <f t="shared" si="268"/>
        <v>2.3967614305335139E-5</v>
      </c>
      <c r="BB202" s="5">
        <f t="shared" si="269"/>
        <v>7.0946444364314147E-6</v>
      </c>
      <c r="BC202" s="5">
        <f t="shared" si="270"/>
        <v>1.6800664108878952E-6</v>
      </c>
      <c r="BD202" s="5">
        <f t="shared" si="271"/>
        <v>4.8108398717097841E-4</v>
      </c>
      <c r="BE202" s="5">
        <f t="shared" si="272"/>
        <v>4.2805180930534262E-4</v>
      </c>
      <c r="BF202" s="5">
        <f t="shared" si="273"/>
        <v>1.9043281041950113E-4</v>
      </c>
      <c r="BG202" s="5">
        <f t="shared" si="274"/>
        <v>5.6480165088927319E-5</v>
      </c>
      <c r="BH202" s="5">
        <f t="shared" si="275"/>
        <v>1.2563521911397256E-5</v>
      </c>
      <c r="BI202" s="5">
        <f t="shared" si="276"/>
        <v>2.2357170177479287E-6</v>
      </c>
      <c r="BJ202" s="8">
        <f t="shared" si="277"/>
        <v>0.27566135164871985</v>
      </c>
      <c r="BK202" s="8">
        <f t="shared" si="278"/>
        <v>0.2974869077646965</v>
      </c>
      <c r="BL202" s="8">
        <f t="shared" si="279"/>
        <v>0.39190376864503673</v>
      </c>
      <c r="BM202" s="8">
        <f t="shared" si="280"/>
        <v>0.34301897062013481</v>
      </c>
      <c r="BN202" s="8">
        <f t="shared" si="281"/>
        <v>0.65670882036532785</v>
      </c>
    </row>
    <row r="203" spans="1:66" x14ac:dyDescent="0.25">
      <c r="A203" t="s">
        <v>287</v>
      </c>
      <c r="B203" t="s">
        <v>487</v>
      </c>
      <c r="C203" t="s">
        <v>314</v>
      </c>
      <c r="D203" s="7" t="s">
        <v>522</v>
      </c>
      <c r="E203">
        <f>VLOOKUP(A203,home!$A$2:$E$405,3,FALSE)</f>
        <v>1.1707000000000001</v>
      </c>
      <c r="F203">
        <f>VLOOKUP(B203,home!$B$2:$E$405,3,FALSE)</f>
        <v>0.8115</v>
      </c>
      <c r="G203">
        <f>VLOOKUP(C203,away!$B$2:$E$405,4,FALSE)</f>
        <v>0.98229999999999995</v>
      </c>
      <c r="H203">
        <f>VLOOKUP(A203,away!$A$2:$E$405,3,FALSE)</f>
        <v>0.82930000000000004</v>
      </c>
      <c r="I203">
        <f>VLOOKUP(C203,away!$B$2:$E$405,3,FALSE)</f>
        <v>1.2058</v>
      </c>
      <c r="J203">
        <f>VLOOKUP(B203,home!$B$2:$E$405,4,FALSE)</f>
        <v>0.90439999999999998</v>
      </c>
      <c r="K203" s="3">
        <f t="shared" si="226"/>
        <v>0.93320764201500006</v>
      </c>
      <c r="L203" s="3">
        <f t="shared" si="227"/>
        <v>0.90437281373599998</v>
      </c>
      <c r="M203" s="5">
        <f t="shared" si="228"/>
        <v>0.15920215714609445</v>
      </c>
      <c r="N203" s="5">
        <f t="shared" si="229"/>
        <v>0.14856866967400831</v>
      </c>
      <c r="O203" s="5">
        <f t="shared" si="230"/>
        <v>0.14397810281105425</v>
      </c>
      <c r="P203" s="5">
        <f t="shared" si="231"/>
        <v>0.13436146582609718</v>
      </c>
      <c r="Q203" s="5">
        <f t="shared" si="232"/>
        <v>6.9322708951893353E-2</v>
      </c>
      <c r="R203" s="5">
        <f t="shared" si="233"/>
        <v>6.5104940977802103E-2</v>
      </c>
      <c r="S203" s="5">
        <f t="shared" si="234"/>
        <v>2.8349181667134779E-2</v>
      </c>
      <c r="T203" s="5">
        <f t="shared" si="235"/>
        <v>6.2693573350625573E-2</v>
      </c>
      <c r="U203" s="5">
        <f t="shared" si="236"/>
        <v>6.0756428453420455E-2</v>
      </c>
      <c r="V203" s="5">
        <f t="shared" si="237"/>
        <v>2.6584212676849929E-3</v>
      </c>
      <c r="W203" s="5">
        <f t="shared" si="238"/>
        <v>2.156416058636285E-2</v>
      </c>
      <c r="X203" s="5">
        <f t="shared" si="239"/>
        <v>1.9502040585343917E-2</v>
      </c>
      <c r="Y203" s="5">
        <f t="shared" si="240"/>
        <v>8.8185576588805728E-3</v>
      </c>
      <c r="Z203" s="5">
        <f t="shared" si="241"/>
        <v>1.9626379553403704E-2</v>
      </c>
      <c r="AA203" s="5">
        <f t="shared" si="242"/>
        <v>1.831548738432328E-2</v>
      </c>
      <c r="AB203" s="5">
        <f t="shared" si="243"/>
        <v>8.546076397139904E-3</v>
      </c>
      <c r="AC203" s="5">
        <f t="shared" si="244"/>
        <v>1.4022634205799675E-4</v>
      </c>
      <c r="AD203" s="5">
        <f t="shared" si="245"/>
        <v>5.0309598632081185E-3</v>
      </c>
      <c r="AE203" s="5">
        <f t="shared" si="246"/>
        <v>4.5498633272824072E-3</v>
      </c>
      <c r="AF203" s="5">
        <f t="shared" si="247"/>
        <v>2.0573863497043146E-3</v>
      </c>
      <c r="AG203" s="5">
        <f t="shared" si="248"/>
        <v>6.2021476067470986E-4</v>
      </c>
      <c r="AH203" s="5">
        <f t="shared" si="249"/>
        <v>4.4373910250406004E-3</v>
      </c>
      <c r="AI203" s="5">
        <f t="shared" si="250"/>
        <v>4.1410072151766633E-3</v>
      </c>
      <c r="AJ203" s="5">
        <f t="shared" si="251"/>
        <v>1.9322097894210577E-3</v>
      </c>
      <c r="AK203" s="5">
        <f t="shared" si="252"/>
        <v>6.010509804879751E-4</v>
      </c>
      <c r="AL203" s="5">
        <f t="shared" si="253"/>
        <v>4.7338596923795186E-6</v>
      </c>
      <c r="AM203" s="5">
        <f t="shared" si="254"/>
        <v>9.3898603820331134E-4</v>
      </c>
      <c r="AN203" s="5">
        <f t="shared" si="255"/>
        <v>8.4919344542874775E-4</v>
      </c>
      <c r="AO203" s="5">
        <f t="shared" si="256"/>
        <v>3.8399373282428244E-4</v>
      </c>
      <c r="AP203" s="5">
        <f t="shared" si="257"/>
        <v>1.1575783087042874E-4</v>
      </c>
      <c r="AQ203" s="5">
        <f t="shared" si="258"/>
        <v>2.6172058804066403E-5</v>
      </c>
      <c r="AR203" s="5">
        <f t="shared" si="259"/>
        <v>8.0261116139256853E-4</v>
      </c>
      <c r="AS203" s="5">
        <f t="shared" si="260"/>
        <v>7.4900286937807953E-4</v>
      </c>
      <c r="AT203" s="5">
        <f t="shared" si="261"/>
        <v>3.4948760079739333E-4</v>
      </c>
      <c r="AU203" s="5">
        <f t="shared" si="262"/>
        <v>1.0871483328453838E-4</v>
      </c>
      <c r="AV203" s="5">
        <f t="shared" si="263"/>
        <v>2.5363378305379476E-5</v>
      </c>
      <c r="AW203" s="5">
        <f t="shared" si="264"/>
        <v>1.1097845285467058E-7</v>
      </c>
      <c r="AX203" s="5">
        <f t="shared" si="265"/>
        <v>1.4604482443278643E-4</v>
      </c>
      <c r="AY203" s="5">
        <f t="shared" si="266"/>
        <v>1.3207896880385915E-4</v>
      </c>
      <c r="AZ203" s="5">
        <f t="shared" si="267"/>
        <v>5.9724314326247735E-5</v>
      </c>
      <c r="BA203" s="5">
        <f t="shared" si="268"/>
        <v>1.8004348731893991E-5</v>
      </c>
      <c r="BB203" s="5">
        <f t="shared" si="269"/>
        <v>4.0706608805367862E-6</v>
      </c>
      <c r="BC203" s="5">
        <f t="shared" si="270"/>
        <v>7.3627900685922368E-7</v>
      </c>
      <c r="BD203" s="5">
        <f t="shared" si="271"/>
        <v>1.2097661906075261E-4</v>
      </c>
      <c r="BE203" s="5">
        <f t="shared" si="272"/>
        <v>1.1289630541263187E-4</v>
      </c>
      <c r="BF203" s="5">
        <f t="shared" si="273"/>
        <v>5.2677847483163728E-5</v>
      </c>
      <c r="BG203" s="5">
        <f t="shared" si="274"/>
        <v>1.6386456612063012E-5</v>
      </c>
      <c r="BH203" s="5">
        <f t="shared" si="275"/>
        <v>3.8229916339811074E-6</v>
      </c>
      <c r="BI203" s="5">
        <f t="shared" si="276"/>
        <v>7.1352900163811649E-7</v>
      </c>
      <c r="BJ203" s="8">
        <f t="shared" si="277"/>
        <v>0.34540289761029719</v>
      </c>
      <c r="BK203" s="8">
        <f t="shared" si="278"/>
        <v>0.32484826507756565</v>
      </c>
      <c r="BL203" s="8">
        <f t="shared" si="279"/>
        <v>0.3101553486262284</v>
      </c>
      <c r="BM203" s="8">
        <f t="shared" si="280"/>
        <v>0.27936287749019434</v>
      </c>
      <c r="BN203" s="8">
        <f t="shared" si="281"/>
        <v>0.72053804538694954</v>
      </c>
    </row>
    <row r="204" spans="1:66" x14ac:dyDescent="0.25">
      <c r="A204" t="s">
        <v>287</v>
      </c>
      <c r="B204" t="s">
        <v>368</v>
      </c>
      <c r="C204" t="s">
        <v>488</v>
      </c>
      <c r="D204" s="7" t="s">
        <v>522</v>
      </c>
      <c r="E204">
        <f>VLOOKUP(A204,home!$A$2:$E$405,3,FALSE)</f>
        <v>1.1707000000000001</v>
      </c>
      <c r="F204">
        <f>VLOOKUP(B204,home!$B$2:$E$405,3,FALSE)</f>
        <v>1.0249999999999999</v>
      </c>
      <c r="G204">
        <f>VLOOKUP(C204,away!$B$2:$E$405,4,FALSE)</f>
        <v>1.1532</v>
      </c>
      <c r="H204">
        <f>VLOOKUP(A204,away!$A$2:$E$405,3,FALSE)</f>
        <v>0.82930000000000004</v>
      </c>
      <c r="I204">
        <f>VLOOKUP(C204,away!$B$2:$E$405,3,FALSE)</f>
        <v>0.84409999999999996</v>
      </c>
      <c r="J204">
        <f>VLOOKUP(B204,home!$B$2:$E$405,4,FALSE)</f>
        <v>0.90439999999999998</v>
      </c>
      <c r="K204" s="3">
        <f t="shared" si="226"/>
        <v>1.383802521</v>
      </c>
      <c r="L204" s="3">
        <f t="shared" si="227"/>
        <v>0.63309097037199991</v>
      </c>
      <c r="M204" s="5">
        <f t="shared" si="228"/>
        <v>0.13306820117914867</v>
      </c>
      <c r="N204" s="5">
        <f t="shared" si="229"/>
        <v>0.18414011225664109</v>
      </c>
      <c r="O204" s="5">
        <f t="shared" si="230"/>
        <v>8.4244276610163732E-2</v>
      </c>
      <c r="P204" s="5">
        <f t="shared" si="231"/>
        <v>0.11657744235296591</v>
      </c>
      <c r="Q204" s="5">
        <f t="shared" si="232"/>
        <v>0.12740677577898149</v>
      </c>
      <c r="R204" s="5">
        <f t="shared" si="233"/>
        <v>2.6667145413707863E-2</v>
      </c>
      <c r="S204" s="5">
        <f t="shared" si="234"/>
        <v>2.5532583940288213E-2</v>
      </c>
      <c r="T204" s="5">
        <f t="shared" si="235"/>
        <v>8.0660079309883212E-2</v>
      </c>
      <c r="U204" s="5">
        <f t="shared" si="236"/>
        <v>3.6902063051362524E-2</v>
      </c>
      <c r="V204" s="5">
        <f t="shared" si="237"/>
        <v>2.485378263047352E-3</v>
      </c>
      <c r="W204" s="5">
        <f t="shared" si="238"/>
        <v>5.8768605838478781E-2</v>
      </c>
      <c r="X204" s="5">
        <f t="shared" si="239"/>
        <v>3.7205873697692113E-2</v>
      </c>
      <c r="Y204" s="5">
        <f t="shared" si="240"/>
        <v>1.1777351341404983E-2</v>
      </c>
      <c r="Z204" s="5">
        <f t="shared" si="241"/>
        <v>5.6275763223385131E-3</v>
      </c>
      <c r="AA204" s="5">
        <f t="shared" si="242"/>
        <v>7.7874543019719432E-3</v>
      </c>
      <c r="AB204" s="5">
        <f t="shared" si="243"/>
        <v>5.3881494476205362E-3</v>
      </c>
      <c r="AC204" s="5">
        <f t="shared" si="244"/>
        <v>1.3608578092768936E-4</v>
      </c>
      <c r="AD204" s="5">
        <f t="shared" si="245"/>
        <v>2.0331036228735559E-2</v>
      </c>
      <c r="AE204" s="5">
        <f t="shared" si="246"/>
        <v>1.2871395454718482E-2</v>
      </c>
      <c r="AF204" s="5">
        <f t="shared" si="247"/>
        <v>4.0743821192347355E-3</v>
      </c>
      <c r="AG204" s="5">
        <f t="shared" si="248"/>
        <v>8.5981817651088158E-4</v>
      </c>
      <c r="AH204" s="5">
        <f t="shared" si="249"/>
        <v>8.9069193868794496E-4</v>
      </c>
      <c r="AI204" s="5">
        <f t="shared" si="250"/>
        <v>1.2325417501907556E-3</v>
      </c>
      <c r="AJ204" s="5">
        <f t="shared" si="251"/>
        <v>8.5279719057586008E-4</v>
      </c>
      <c r="AK204" s="5">
        <f t="shared" si="252"/>
        <v>3.9336763407353092E-4</v>
      </c>
      <c r="AL204" s="5">
        <f t="shared" si="253"/>
        <v>4.7688424854553376E-6</v>
      </c>
      <c r="AM204" s="5">
        <f t="shared" si="254"/>
        <v>5.6268278375733189E-3</v>
      </c>
      <c r="AN204" s="5">
        <f t="shared" si="255"/>
        <v>3.5622938958054747E-3</v>
      </c>
      <c r="AO204" s="5">
        <f t="shared" si="256"/>
        <v>1.1276280496228697E-3</v>
      </c>
      <c r="AP204" s="5">
        <f t="shared" si="257"/>
        <v>2.3796371205147613E-4</v>
      </c>
      <c r="AQ204" s="5">
        <f t="shared" si="258"/>
        <v>3.7663169343998048E-5</v>
      </c>
      <c r="AR204" s="5">
        <f t="shared" si="259"/>
        <v>1.1277780475329381E-4</v>
      </c>
      <c r="AS204" s="5">
        <f t="shared" si="260"/>
        <v>1.5606221053045374E-4</v>
      </c>
      <c r="AT204" s="5">
        <f t="shared" si="261"/>
        <v>1.0797964018243735E-4</v>
      </c>
      <c r="AU204" s="5">
        <f t="shared" si="262"/>
        <v>4.9807499433709903E-5</v>
      </c>
      <c r="AV204" s="5">
        <f t="shared" si="263"/>
        <v>1.7230935820268455E-5</v>
      </c>
      <c r="AW204" s="5">
        <f t="shared" si="264"/>
        <v>1.1605148817845818E-7</v>
      </c>
      <c r="AX204" s="5">
        <f t="shared" si="265"/>
        <v>1.2977364244778225E-3</v>
      </c>
      <c r="AY204" s="5">
        <f t="shared" si="266"/>
        <v>8.2158521225975437E-4</v>
      </c>
      <c r="AZ204" s="5">
        <f t="shared" si="267"/>
        <v>2.6006908963640668E-4</v>
      </c>
      <c r="BA204" s="5">
        <f t="shared" si="268"/>
        <v>5.4882464107225111E-5</v>
      </c>
      <c r="BB204" s="5">
        <f t="shared" si="269"/>
        <v>8.6863981145124E-6</v>
      </c>
      <c r="BC204" s="5">
        <f t="shared" si="270"/>
        <v>1.0998560422708333E-6</v>
      </c>
      <c r="BD204" s="5">
        <f t="shared" si="271"/>
        <v>1.1899768307947783E-5</v>
      </c>
      <c r="BE204" s="5">
        <f t="shared" si="272"/>
        <v>1.6466929383854047E-5</v>
      </c>
      <c r="BF204" s="5">
        <f t="shared" si="273"/>
        <v>1.1393489197253104E-5</v>
      </c>
      <c r="BG204" s="5">
        <f t="shared" si="274"/>
        <v>5.255446358048371E-6</v>
      </c>
      <c r="BH204" s="5">
        <f t="shared" si="275"/>
        <v>1.8181249798119009E-6</v>
      </c>
      <c r="BI204" s="5">
        <f t="shared" si="276"/>
        <v>5.0318518611135641E-7</v>
      </c>
      <c r="BJ204" s="8">
        <f t="shared" si="277"/>
        <v>0.55113186631131628</v>
      </c>
      <c r="BK204" s="8">
        <f t="shared" si="278"/>
        <v>0.27862604557112303</v>
      </c>
      <c r="BL204" s="8">
        <f t="shared" si="279"/>
        <v>0.16484968237248784</v>
      </c>
      <c r="BM204" s="8">
        <f t="shared" si="280"/>
        <v>0.3273097478248857</v>
      </c>
      <c r="BN204" s="8">
        <f t="shared" si="281"/>
        <v>0.67210395359160868</v>
      </c>
    </row>
    <row r="205" spans="1:66" x14ac:dyDescent="0.25">
      <c r="A205" t="s">
        <v>287</v>
      </c>
      <c r="B205" t="s">
        <v>315</v>
      </c>
      <c r="C205" t="s">
        <v>512</v>
      </c>
      <c r="D205" s="7" t="s">
        <v>522</v>
      </c>
      <c r="E205">
        <f>VLOOKUP(A205,home!$A$2:$E$405,3,FALSE)</f>
        <v>1.1707000000000001</v>
      </c>
      <c r="F205">
        <f>VLOOKUP(B205,home!$B$2:$E$405,3,FALSE)</f>
        <v>0.65129999999999999</v>
      </c>
      <c r="G205" t="e">
        <f>VLOOKUP(C205,away!$B$2:$E$405,4,FALSE)</f>
        <v>#N/A</v>
      </c>
      <c r="H205">
        <f>VLOOKUP(A205,away!$A$2:$E$405,3,FALSE)</f>
        <v>0.82930000000000004</v>
      </c>
      <c r="I205" t="e">
        <f>VLOOKUP(C205,away!$B$2:$E$405,3,FALSE)</f>
        <v>#N/A</v>
      </c>
      <c r="J205">
        <f>VLOOKUP(B205,home!$B$2:$E$405,4,FALSE)</f>
        <v>1.4699</v>
      </c>
      <c r="K205" s="3" t="e">
        <f t="shared" si="226"/>
        <v>#N/A</v>
      </c>
      <c r="L205" s="3" t="e">
        <f t="shared" si="227"/>
        <v>#N/A</v>
      </c>
      <c r="M205" s="5" t="e">
        <f t="shared" si="228"/>
        <v>#N/A</v>
      </c>
      <c r="N205" s="5" t="e">
        <f t="shared" si="229"/>
        <v>#N/A</v>
      </c>
      <c r="O205" s="5" t="e">
        <f t="shared" si="230"/>
        <v>#N/A</v>
      </c>
      <c r="P205" s="5" t="e">
        <f t="shared" si="231"/>
        <v>#N/A</v>
      </c>
      <c r="Q205" s="5" t="e">
        <f t="shared" si="232"/>
        <v>#N/A</v>
      </c>
      <c r="R205" s="5" t="e">
        <f t="shared" si="233"/>
        <v>#N/A</v>
      </c>
      <c r="S205" s="5" t="e">
        <f t="shared" si="234"/>
        <v>#N/A</v>
      </c>
      <c r="T205" s="5" t="e">
        <f t="shared" si="235"/>
        <v>#N/A</v>
      </c>
      <c r="U205" s="5" t="e">
        <f t="shared" si="236"/>
        <v>#N/A</v>
      </c>
      <c r="V205" s="5" t="e">
        <f t="shared" si="237"/>
        <v>#N/A</v>
      </c>
      <c r="W205" s="5" t="e">
        <f t="shared" si="238"/>
        <v>#N/A</v>
      </c>
      <c r="X205" s="5" t="e">
        <f t="shared" si="239"/>
        <v>#N/A</v>
      </c>
      <c r="Y205" s="5" t="e">
        <f t="shared" si="240"/>
        <v>#N/A</v>
      </c>
      <c r="Z205" s="5" t="e">
        <f t="shared" si="241"/>
        <v>#N/A</v>
      </c>
      <c r="AA205" s="5" t="e">
        <f t="shared" si="242"/>
        <v>#N/A</v>
      </c>
      <c r="AB205" s="5" t="e">
        <f t="shared" si="243"/>
        <v>#N/A</v>
      </c>
      <c r="AC205" s="5" t="e">
        <f t="shared" si="244"/>
        <v>#N/A</v>
      </c>
      <c r="AD205" s="5" t="e">
        <f t="shared" si="245"/>
        <v>#N/A</v>
      </c>
      <c r="AE205" s="5" t="e">
        <f t="shared" si="246"/>
        <v>#N/A</v>
      </c>
      <c r="AF205" s="5" t="e">
        <f t="shared" si="247"/>
        <v>#N/A</v>
      </c>
      <c r="AG205" s="5" t="e">
        <f t="shared" si="248"/>
        <v>#N/A</v>
      </c>
      <c r="AH205" s="5" t="e">
        <f t="shared" si="249"/>
        <v>#N/A</v>
      </c>
      <c r="AI205" s="5" t="e">
        <f t="shared" si="250"/>
        <v>#N/A</v>
      </c>
      <c r="AJ205" s="5" t="e">
        <f t="shared" si="251"/>
        <v>#N/A</v>
      </c>
      <c r="AK205" s="5" t="e">
        <f t="shared" si="252"/>
        <v>#N/A</v>
      </c>
      <c r="AL205" s="5" t="e">
        <f t="shared" si="253"/>
        <v>#N/A</v>
      </c>
      <c r="AM205" s="5" t="e">
        <f t="shared" si="254"/>
        <v>#N/A</v>
      </c>
      <c r="AN205" s="5" t="e">
        <f t="shared" si="255"/>
        <v>#N/A</v>
      </c>
      <c r="AO205" s="5" t="e">
        <f t="shared" si="256"/>
        <v>#N/A</v>
      </c>
      <c r="AP205" s="5" t="e">
        <f t="shared" si="257"/>
        <v>#N/A</v>
      </c>
      <c r="AQ205" s="5" t="e">
        <f t="shared" si="258"/>
        <v>#N/A</v>
      </c>
      <c r="AR205" s="5" t="e">
        <f t="shared" si="259"/>
        <v>#N/A</v>
      </c>
      <c r="AS205" s="5" t="e">
        <f t="shared" si="260"/>
        <v>#N/A</v>
      </c>
      <c r="AT205" s="5" t="e">
        <f t="shared" si="261"/>
        <v>#N/A</v>
      </c>
      <c r="AU205" s="5" t="e">
        <f t="shared" si="262"/>
        <v>#N/A</v>
      </c>
      <c r="AV205" s="5" t="e">
        <f t="shared" si="263"/>
        <v>#N/A</v>
      </c>
      <c r="AW205" s="5" t="e">
        <f t="shared" si="264"/>
        <v>#N/A</v>
      </c>
      <c r="AX205" s="5" t="e">
        <f t="shared" si="265"/>
        <v>#N/A</v>
      </c>
      <c r="AY205" s="5" t="e">
        <f t="shared" si="266"/>
        <v>#N/A</v>
      </c>
      <c r="AZ205" s="5" t="e">
        <f t="shared" si="267"/>
        <v>#N/A</v>
      </c>
      <c r="BA205" s="5" t="e">
        <f t="shared" si="268"/>
        <v>#N/A</v>
      </c>
      <c r="BB205" s="5" t="e">
        <f t="shared" si="269"/>
        <v>#N/A</v>
      </c>
      <c r="BC205" s="5" t="e">
        <f t="shared" si="270"/>
        <v>#N/A</v>
      </c>
      <c r="BD205" s="5" t="e">
        <f t="shared" si="271"/>
        <v>#N/A</v>
      </c>
      <c r="BE205" s="5" t="e">
        <f t="shared" si="272"/>
        <v>#N/A</v>
      </c>
      <c r="BF205" s="5" t="e">
        <f t="shared" si="273"/>
        <v>#N/A</v>
      </c>
      <c r="BG205" s="5" t="e">
        <f t="shared" si="274"/>
        <v>#N/A</v>
      </c>
      <c r="BH205" s="5" t="e">
        <f t="shared" si="275"/>
        <v>#N/A</v>
      </c>
      <c r="BI205" s="5" t="e">
        <f t="shared" si="276"/>
        <v>#N/A</v>
      </c>
      <c r="BJ205" s="8" t="e">
        <f t="shared" si="277"/>
        <v>#N/A</v>
      </c>
      <c r="BK205" s="8" t="e">
        <f t="shared" si="278"/>
        <v>#N/A</v>
      </c>
      <c r="BL205" s="8" t="e">
        <f t="shared" si="279"/>
        <v>#N/A</v>
      </c>
      <c r="BM205" s="8" t="e">
        <f t="shared" si="280"/>
        <v>#N/A</v>
      </c>
      <c r="BN205" s="8" t="e">
        <f t="shared" si="281"/>
        <v>#N/A</v>
      </c>
    </row>
    <row r="206" spans="1:66" x14ac:dyDescent="0.25">
      <c r="A206" t="s">
        <v>34</v>
      </c>
      <c r="B206" t="s">
        <v>280</v>
      </c>
      <c r="C206" t="s">
        <v>479</v>
      </c>
      <c r="D206" s="7" t="s">
        <v>522</v>
      </c>
      <c r="E206">
        <f>VLOOKUP(A206,home!$A$2:$E$405,3,FALSE)</f>
        <v>1.6539999999999999</v>
      </c>
      <c r="F206">
        <f>VLOOKUP(B206,home!$B$2:$E$405,3,FALSE)</f>
        <v>0.96020000000000005</v>
      </c>
      <c r="G206">
        <f>VLOOKUP(C206,away!$B$2:$E$405,4,FALSE)</f>
        <v>0.8891</v>
      </c>
      <c r="H206">
        <f>VLOOKUP(A206,away!$A$2:$E$405,3,FALSE)</f>
        <v>1.3683000000000001</v>
      </c>
      <c r="I206">
        <f>VLOOKUP(C206,away!$B$2:$E$405,3,FALSE)</f>
        <v>0.77380000000000004</v>
      </c>
      <c r="J206">
        <f>VLOOKUP(B206,home!$B$2:$E$405,4,FALSE)</f>
        <v>1.2037</v>
      </c>
      <c r="K206" s="3">
        <f t="shared" si="226"/>
        <v>1.4120426582800001</v>
      </c>
      <c r="L206" s="3">
        <f t="shared" si="227"/>
        <v>1.2744661729980002</v>
      </c>
      <c r="M206" s="5">
        <f t="shared" si="228"/>
        <v>6.8118337341176546E-2</v>
      </c>
      <c r="N206" s="5">
        <f t="shared" si="229"/>
        <v>9.6185998136848735E-2</v>
      </c>
      <c r="O206" s="5">
        <f t="shared" si="230"/>
        <v>8.6814516702196046E-2</v>
      </c>
      <c r="P206" s="5">
        <f t="shared" si="231"/>
        <v>0.12258580094146236</v>
      </c>
      <c r="Q206" s="5">
        <f t="shared" si="232"/>
        <v>6.790936624923552E-2</v>
      </c>
      <c r="R206" s="5">
        <f t="shared" si="233"/>
        <v>5.532108243105939E-2</v>
      </c>
      <c r="S206" s="5">
        <f t="shared" si="234"/>
        <v>5.5151370317490372E-2</v>
      </c>
      <c r="T206" s="5">
        <f t="shared" si="235"/>
        <v>8.6548190114382736E-2</v>
      </c>
      <c r="U206" s="5">
        <f t="shared" si="236"/>
        <v>7.8115728294880102E-2</v>
      </c>
      <c r="V206" s="5">
        <f t="shared" si="237"/>
        <v>1.1027826585449426E-2</v>
      </c>
      <c r="W206" s="5">
        <f t="shared" si="238"/>
        <v>3.1963640680226876E-2</v>
      </c>
      <c r="X206" s="5">
        <f t="shared" si="239"/>
        <v>4.0736578812811931E-2</v>
      </c>
      <c r="Y206" s="5">
        <f t="shared" si="240"/>
        <v>2.5958695850297926E-2</v>
      </c>
      <c r="Z206" s="5">
        <f t="shared" si="241"/>
        <v>2.3501616070673064E-2</v>
      </c>
      <c r="AA206" s="5">
        <f t="shared" si="242"/>
        <v>3.3185284430309166E-2</v>
      </c>
      <c r="AB206" s="5">
        <f t="shared" si="243"/>
        <v>2.3429518621375829E-2</v>
      </c>
      <c r="AC206" s="5">
        <f t="shared" si="244"/>
        <v>1.2403552106773289E-3</v>
      </c>
      <c r="AD206" s="5">
        <f t="shared" si="245"/>
        <v>1.1283506038603583E-2</v>
      </c>
      <c r="AE206" s="5">
        <f t="shared" si="246"/>
        <v>1.4380446759018933E-2</v>
      </c>
      <c r="AF206" s="5">
        <f t="shared" si="247"/>
        <v>9.1636964734841779E-3</v>
      </c>
      <c r="AG206" s="5">
        <f t="shared" si="248"/>
        <v>3.8929403916922187E-3</v>
      </c>
      <c r="AH206" s="5">
        <f t="shared" si="249"/>
        <v>7.4880036732147461E-3</v>
      </c>
      <c r="AI206" s="5">
        <f t="shared" si="250"/>
        <v>1.0573380611936556E-2</v>
      </c>
      <c r="AJ206" s="5">
        <f t="shared" si="251"/>
        <v>7.4650322331425547E-3</v>
      </c>
      <c r="AK206" s="5">
        <f t="shared" si="252"/>
        <v>3.5136479862108321E-3</v>
      </c>
      <c r="AL206" s="5">
        <f t="shared" si="253"/>
        <v>8.928575939324029E-5</v>
      </c>
      <c r="AM206" s="5">
        <f t="shared" si="254"/>
        <v>3.1865583722936472E-3</v>
      </c>
      <c r="AN206" s="5">
        <f t="shared" si="255"/>
        <v>4.0611608537718209E-3</v>
      </c>
      <c r="AO206" s="5">
        <f t="shared" si="256"/>
        <v>2.5879060656179326E-3</v>
      </c>
      <c r="AP206" s="5">
        <f t="shared" si="257"/>
        <v>1.0993995798421331E-3</v>
      </c>
      <c r="AQ206" s="5">
        <f t="shared" si="258"/>
        <v>3.5028689377925303E-4</v>
      </c>
      <c r="AR206" s="5">
        <f t="shared" si="259"/>
        <v>1.9086414769593925E-3</v>
      </c>
      <c r="AS206" s="5">
        <f t="shared" si="260"/>
        <v>2.6950831848292062E-3</v>
      </c>
      <c r="AT206" s="5">
        <f t="shared" si="261"/>
        <v>1.9027862122959808E-3</v>
      </c>
      <c r="AU206" s="5">
        <f t="shared" si="262"/>
        <v>8.9560510044964952E-4</v>
      </c>
      <c r="AV206" s="5">
        <f t="shared" si="263"/>
        <v>3.1615815170201258E-4</v>
      </c>
      <c r="AW206" s="5">
        <f t="shared" si="264"/>
        <v>4.4632974007291251E-6</v>
      </c>
      <c r="AX206" s="5">
        <f t="shared" si="265"/>
        <v>7.4992605912965131E-4</v>
      </c>
      <c r="AY206" s="5">
        <f t="shared" si="266"/>
        <v>9.557553946104387E-4</v>
      </c>
      <c r="AZ206" s="5">
        <f t="shared" si="267"/>
        <v>6.0903896004567979E-4</v>
      </c>
      <c r="BA206" s="5">
        <f t="shared" si="268"/>
        <v>2.5873318420536659E-4</v>
      </c>
      <c r="BB206" s="5">
        <f t="shared" si="269"/>
        <v>8.2436672775449996E-5</v>
      </c>
      <c r="BC206" s="5">
        <f t="shared" si="270"/>
        <v>2.1012550173363232E-5</v>
      </c>
      <c r="BD206" s="5">
        <f t="shared" si="271"/>
        <v>4.0541649979428205E-4</v>
      </c>
      <c r="BE206" s="5">
        <f t="shared" si="272"/>
        <v>5.7246539208009113E-4</v>
      </c>
      <c r="BF206" s="5">
        <f t="shared" si="273"/>
        <v>4.0417277700303722E-4</v>
      </c>
      <c r="BG206" s="5">
        <f t="shared" si="274"/>
        <v>1.9023640081459276E-4</v>
      </c>
      <c r="BH206" s="5">
        <f t="shared" si="275"/>
        <v>6.7155478276964328E-5</v>
      </c>
      <c r="BI206" s="5">
        <f t="shared" si="276"/>
        <v>1.8965280012853903E-5</v>
      </c>
      <c r="BJ206" s="8">
        <f t="shared" si="277"/>
        <v>0.40198527409284746</v>
      </c>
      <c r="BK206" s="8">
        <f t="shared" si="278"/>
        <v>0.25916873155025977</v>
      </c>
      <c r="BL206" s="8">
        <f t="shared" si="279"/>
        <v>0.31528288093854334</v>
      </c>
      <c r="BM206" s="8">
        <f t="shared" si="280"/>
        <v>0.50205210875313533</v>
      </c>
      <c r="BN206" s="8">
        <f t="shared" si="281"/>
        <v>0.49693510180197864</v>
      </c>
    </row>
    <row r="207" spans="1:66" x14ac:dyDescent="0.25">
      <c r="A207" t="s">
        <v>34</v>
      </c>
      <c r="B207" t="s">
        <v>203</v>
      </c>
      <c r="C207" t="s">
        <v>483</v>
      </c>
      <c r="D207" s="7" t="s">
        <v>522</v>
      </c>
      <c r="E207">
        <f>VLOOKUP(A207,home!$A$2:$E$405,3,FALSE)</f>
        <v>1.6539999999999999</v>
      </c>
      <c r="F207">
        <f>VLOOKUP(B207,home!$B$2:$E$405,3,FALSE)</f>
        <v>0.60460000000000003</v>
      </c>
      <c r="G207">
        <f>VLOOKUP(C207,away!$B$2:$E$405,4,FALSE)</f>
        <v>1.1380999999999999</v>
      </c>
      <c r="H207">
        <f>VLOOKUP(A207,away!$A$2:$E$405,3,FALSE)</f>
        <v>1.3683000000000001</v>
      </c>
      <c r="I207">
        <f>VLOOKUP(C207,away!$B$2:$E$405,3,FALSE)</f>
        <v>0.85980000000000001</v>
      </c>
      <c r="J207">
        <f>VLOOKUP(B207,home!$B$2:$E$405,4,FALSE)</f>
        <v>0.73080000000000001</v>
      </c>
      <c r="K207" s="3">
        <f t="shared" si="226"/>
        <v>1.13810956004</v>
      </c>
      <c r="L207" s="3">
        <f t="shared" si="227"/>
        <v>0.85976013967200005</v>
      </c>
      <c r="M207" s="5">
        <f t="shared" si="228"/>
        <v>0.13562389533553915</v>
      </c>
      <c r="N207" s="5">
        <f t="shared" si="229"/>
        <v>0.15435485185124148</v>
      </c>
      <c r="O207" s="5">
        <f t="shared" si="230"/>
        <v>0.11660401919654384</v>
      </c>
      <c r="P207" s="5">
        <f t="shared" si="231"/>
        <v>0.13270814898667424</v>
      </c>
      <c r="Q207" s="5">
        <f t="shared" si="232"/>
        <v>8.7836366265227922E-2</v>
      </c>
      <c r="R207" s="5">
        <f t="shared" si="233"/>
        <v>5.0125743915368552E-2</v>
      </c>
      <c r="S207" s="5">
        <f t="shared" si="234"/>
        <v>3.2463771896349573E-2</v>
      </c>
      <c r="T207" s="5">
        <f t="shared" si="235"/>
        <v>7.5518206528473311E-2</v>
      </c>
      <c r="U207" s="5">
        <f t="shared" si="236"/>
        <v>5.7048588354197807E-2</v>
      </c>
      <c r="V207" s="5">
        <f t="shared" si="237"/>
        <v>3.5295378745197319E-3</v>
      </c>
      <c r="W207" s="5">
        <f t="shared" si="238"/>
        <v>3.3322469388543614E-2</v>
      </c>
      <c r="X207" s="5">
        <f t="shared" si="239"/>
        <v>2.8649330935710201E-2</v>
      </c>
      <c r="Y207" s="5">
        <f t="shared" si="240"/>
        <v>1.2315776383397776E-2</v>
      </c>
      <c r="Z207" s="5">
        <f t="shared" si="241"/>
        <v>1.4365372196613395E-2</v>
      </c>
      <c r="AA207" s="5">
        <f t="shared" si="242"/>
        <v>1.6349367430498519E-2</v>
      </c>
      <c r="AB207" s="5">
        <f t="shared" si="243"/>
        <v>9.303685686628491E-3</v>
      </c>
      <c r="AC207" s="5">
        <f t="shared" si="244"/>
        <v>2.1585357292083226E-4</v>
      </c>
      <c r="AD207" s="5">
        <f t="shared" si="245"/>
        <v>9.4811552438104352E-3</v>
      </c>
      <c r="AE207" s="5">
        <f t="shared" si="246"/>
        <v>8.151519356670375E-3</v>
      </c>
      <c r="AF207" s="5">
        <f t="shared" si="247"/>
        <v>3.5041757103149666E-3</v>
      </c>
      <c r="AG207" s="5">
        <f t="shared" si="248"/>
        <v>1.0042501993785423E-3</v>
      </c>
      <c r="AH207" s="5">
        <f t="shared" si="249"/>
        <v>3.0876936015501485E-3</v>
      </c>
      <c r="AI207" s="5">
        <f t="shared" si="250"/>
        <v>3.5141336063985629E-3</v>
      </c>
      <c r="AJ207" s="5">
        <f t="shared" si="251"/>
        <v>1.9997345263500239E-3</v>
      </c>
      <c r="AK207" s="5">
        <f t="shared" si="252"/>
        <v>7.5863899399367443E-4</v>
      </c>
      <c r="AL207" s="5">
        <f t="shared" si="253"/>
        <v>8.4485195012615002E-6</v>
      </c>
      <c r="AM207" s="5">
        <f t="shared" si="254"/>
        <v>2.1581186846408077E-3</v>
      </c>
      <c r="AN207" s="5">
        <f t="shared" si="255"/>
        <v>1.8554644217355337E-3</v>
      </c>
      <c r="AO207" s="5">
        <f t="shared" si="256"/>
        <v>7.9762717519388454E-4</v>
      </c>
      <c r="AP207" s="5">
        <f t="shared" si="257"/>
        <v>2.2858935051695909E-4</v>
      </c>
      <c r="AQ207" s="5">
        <f t="shared" si="258"/>
        <v>4.9133002981998111E-5</v>
      </c>
      <c r="AR207" s="5">
        <f t="shared" si="259"/>
        <v>5.3093517642661947E-4</v>
      </c>
      <c r="AS207" s="5">
        <f t="shared" si="260"/>
        <v>6.0426240005265967E-4</v>
      </c>
      <c r="AT207" s="5">
        <f t="shared" si="261"/>
        <v>3.4385840713632357E-4</v>
      </c>
      <c r="AU207" s="5">
        <f t="shared" si="262"/>
        <v>1.3044951348732545E-4</v>
      </c>
      <c r="AV207" s="5">
        <f t="shared" si="263"/>
        <v>3.711645960062301E-5</v>
      </c>
      <c r="AW207" s="5">
        <f t="shared" si="264"/>
        <v>2.2963574333358683E-7</v>
      </c>
      <c r="AX207" s="5">
        <f t="shared" si="265"/>
        <v>4.0936258444844166E-4</v>
      </c>
      <c r="AY207" s="5">
        <f t="shared" si="266"/>
        <v>3.5195363278188305E-4</v>
      </c>
      <c r="AZ207" s="5">
        <f t="shared" si="267"/>
        <v>1.512978522393098E-4</v>
      </c>
      <c r="BA207" s="5">
        <f t="shared" si="268"/>
        <v>4.335995419111422E-5</v>
      </c>
      <c r="BB207" s="5">
        <f t="shared" si="269"/>
        <v>9.3197900678809674E-6</v>
      </c>
      <c r="BC207" s="5">
        <f t="shared" si="270"/>
        <v>1.6025568020950124E-6</v>
      </c>
      <c r="BD207" s="5">
        <f t="shared" si="271"/>
        <v>7.6079483573554695E-5</v>
      </c>
      <c r="BE207" s="5">
        <f t="shared" si="272"/>
        <v>8.6586787577968744E-5</v>
      </c>
      <c r="BF207" s="5">
        <f t="shared" si="273"/>
        <v>4.9272625357819482E-5</v>
      </c>
      <c r="BG207" s="5">
        <f t="shared" si="274"/>
        <v>1.8692548656001223E-5</v>
      </c>
      <c r="BH207" s="5">
        <f t="shared" si="275"/>
        <v>5.3185420817269614E-6</v>
      </c>
      <c r="BI207" s="5">
        <f t="shared" si="276"/>
        <v>1.2106167177377001E-6</v>
      </c>
      <c r="BJ207" s="8">
        <f t="shared" si="277"/>
        <v>0.42019393086836859</v>
      </c>
      <c r="BK207" s="8">
        <f t="shared" si="278"/>
        <v>0.30490160981828662</v>
      </c>
      <c r="BL207" s="8">
        <f t="shared" si="279"/>
        <v>0.26067538787219807</v>
      </c>
      <c r="BM207" s="8">
        <f t="shared" si="280"/>
        <v>0.32253155120783294</v>
      </c>
      <c r="BN207" s="8">
        <f t="shared" si="281"/>
        <v>0.67725302555059519</v>
      </c>
    </row>
    <row r="208" spans="1:66" x14ac:dyDescent="0.25">
      <c r="A208" t="s">
        <v>34</v>
      </c>
      <c r="B208" t="s">
        <v>207</v>
      </c>
      <c r="C208" t="s">
        <v>271</v>
      </c>
      <c r="D208" s="7" t="s">
        <v>522</v>
      </c>
      <c r="E208">
        <f>VLOOKUP(A208,home!$A$2:$E$405,3,FALSE)</f>
        <v>1.6539999999999999</v>
      </c>
      <c r="F208">
        <f>VLOOKUP(B208,home!$B$2:$E$405,3,FALSE)</f>
        <v>0.99580000000000002</v>
      </c>
      <c r="G208">
        <f>VLOOKUP(C208,away!$B$2:$E$405,4,FALSE)</f>
        <v>0.41570000000000001</v>
      </c>
      <c r="H208">
        <f>VLOOKUP(A208,away!$A$2:$E$405,3,FALSE)</f>
        <v>1.3683000000000001</v>
      </c>
      <c r="I208">
        <f>VLOOKUP(C208,away!$B$2:$E$405,3,FALSE)</f>
        <v>1.5987</v>
      </c>
      <c r="J208">
        <f>VLOOKUP(B208,home!$B$2:$E$405,4,FALSE)</f>
        <v>0.90280000000000005</v>
      </c>
      <c r="K208" s="3">
        <f t="shared" si="226"/>
        <v>0.68468001524</v>
      </c>
      <c r="L208" s="3">
        <f t="shared" si="227"/>
        <v>1.9748760923880002</v>
      </c>
      <c r="M208" s="5">
        <f t="shared" si="228"/>
        <v>6.9979278119056659E-2</v>
      </c>
      <c r="N208" s="5">
        <f t="shared" si="229"/>
        <v>4.7913413209039912E-2</v>
      </c>
      <c r="O208" s="5">
        <f t="shared" si="230"/>
        <v>0.13820040331989572</v>
      </c>
      <c r="P208" s="5">
        <f t="shared" si="231"/>
        <v>9.4623054251240346E-2</v>
      </c>
      <c r="Q208" s="5">
        <f t="shared" si="232"/>
        <v>1.6402678243082929E-2</v>
      </c>
      <c r="R208" s="5">
        <f t="shared" si="233"/>
        <v>0.13646433623742066</v>
      </c>
      <c r="S208" s="5">
        <f t="shared" si="234"/>
        <v>3.1986334513912917E-2</v>
      </c>
      <c r="T208" s="5">
        <f t="shared" si="235"/>
        <v>3.2393257113397293E-2</v>
      </c>
      <c r="U208" s="5">
        <f t="shared" si="236"/>
        <v>9.3434403814753653E-2</v>
      </c>
      <c r="V208" s="5">
        <f t="shared" si="237"/>
        <v>4.8056204753435623E-3</v>
      </c>
      <c r="W208" s="5">
        <f t="shared" si="238"/>
        <v>3.7435286631502794E-3</v>
      </c>
      <c r="X208" s="5">
        <f t="shared" si="239"/>
        <v>7.3930052580246982E-3</v>
      </c>
      <c r="Y208" s="5">
        <f t="shared" si="240"/>
        <v>7.3001346674858789E-3</v>
      </c>
      <c r="Z208" s="5">
        <f t="shared" si="241"/>
        <v>8.9833385032959831E-2</v>
      </c>
      <c r="AA208" s="5">
        <f t="shared" si="242"/>
        <v>6.1507123433427721E-2</v>
      </c>
      <c r="AB208" s="5">
        <f t="shared" si="243"/>
        <v>2.1056349104883926E-2</v>
      </c>
      <c r="AC208" s="5">
        <f t="shared" si="244"/>
        <v>4.0612244364653203E-4</v>
      </c>
      <c r="AD208" s="5">
        <f t="shared" si="245"/>
        <v>6.4077981553427744E-4</v>
      </c>
      <c r="AE208" s="5">
        <f t="shared" si="246"/>
        <v>1.2654607381834375E-3</v>
      </c>
      <c r="AF208" s="5">
        <f t="shared" si="247"/>
        <v>1.2495640788470707E-3</v>
      </c>
      <c r="AG208" s="5">
        <f t="shared" si="248"/>
        <v>8.2257807507397137E-4</v>
      </c>
      <c r="AH208" s="5">
        <f t="shared" si="249"/>
        <v>4.4352451099969603E-2</v>
      </c>
      <c r="AI208" s="5">
        <f t="shared" si="250"/>
        <v>3.0367236895058543E-2</v>
      </c>
      <c r="AJ208" s="5">
        <f t="shared" si="251"/>
        <v>1.0395920110052685E-2</v>
      </c>
      <c r="AK208" s="5">
        <f t="shared" si="252"/>
        <v>2.3726262464615652E-3</v>
      </c>
      <c r="AL208" s="5">
        <f t="shared" si="253"/>
        <v>2.1965671582054949E-5</v>
      </c>
      <c r="AM208" s="5">
        <f t="shared" si="254"/>
        <v>8.7745826773098708E-5</v>
      </c>
      <c r="AN208" s="5">
        <f t="shared" si="255"/>
        <v>1.7328713550101156E-4</v>
      </c>
      <c r="AO208" s="5">
        <f t="shared" si="256"/>
        <v>1.7111031050967383E-4</v>
      </c>
      <c r="AP208" s="5">
        <f t="shared" si="257"/>
        <v>1.1264055379554735E-4</v>
      </c>
      <c r="AQ208" s="5">
        <f t="shared" si="258"/>
        <v>5.5612784181042735E-5</v>
      </c>
      <c r="AR208" s="5">
        <f t="shared" si="259"/>
        <v>1.7518119063227547E-2</v>
      </c>
      <c r="AS208" s="5">
        <f t="shared" si="260"/>
        <v>1.199430602718677E-2</v>
      </c>
      <c r="AT208" s="5">
        <f t="shared" si="261"/>
        <v>4.1061308167437303E-3</v>
      </c>
      <c r="AU208" s="5">
        <f t="shared" si="262"/>
        <v>9.3712857006184372E-4</v>
      </c>
      <c r="AV208" s="5">
        <f t="shared" si="263"/>
        <v>1.6040830090794563E-4</v>
      </c>
      <c r="AW208" s="5">
        <f t="shared" si="264"/>
        <v>8.2502952208763708E-7</v>
      </c>
      <c r="AX208" s="5">
        <f t="shared" si="265"/>
        <v>1.0012969002041933E-5</v>
      </c>
      <c r="AY208" s="5">
        <f t="shared" si="266"/>
        <v>1.977437309595475E-5</v>
      </c>
      <c r="AZ208" s="5">
        <f t="shared" si="267"/>
        <v>1.952596833458076E-5</v>
      </c>
      <c r="BA208" s="5">
        <f t="shared" si="268"/>
        <v>1.285378934822956E-5</v>
      </c>
      <c r="BB208" s="5">
        <f t="shared" si="269"/>
        <v>6.3461603201025253E-6</v>
      </c>
      <c r="BC208" s="5">
        <f t="shared" si="270"/>
        <v>2.5065760589263682E-6</v>
      </c>
      <c r="BD208" s="5">
        <f t="shared" si="271"/>
        <v>5.7660190869290957E-3</v>
      </c>
      <c r="BE208" s="5">
        <f t="shared" si="272"/>
        <v>3.9478780363127438E-3</v>
      </c>
      <c r="BF208" s="5">
        <f t="shared" si="273"/>
        <v>1.3515165970341351E-3</v>
      </c>
      <c r="BG208" s="5">
        <f t="shared" si="274"/>
        <v>3.0845213475148153E-4</v>
      </c>
      <c r="BH208" s="5">
        <f t="shared" si="275"/>
        <v>5.2797753080613721E-5</v>
      </c>
      <c r="BI208" s="5">
        <f t="shared" si="276"/>
        <v>7.2299132767744739E-6</v>
      </c>
      <c r="BJ208" s="8">
        <f t="shared" si="277"/>
        <v>0.11979581630873995</v>
      </c>
      <c r="BK208" s="8">
        <f t="shared" si="278"/>
        <v>0.20184214984787802</v>
      </c>
      <c r="BL208" s="8">
        <f t="shared" si="279"/>
        <v>0.58430083656143672</v>
      </c>
      <c r="BM208" s="8">
        <f t="shared" si="280"/>
        <v>0.49217007502770455</v>
      </c>
      <c r="BN208" s="8">
        <f t="shared" si="281"/>
        <v>0.5035831633797363</v>
      </c>
    </row>
    <row r="209" spans="1:66" x14ac:dyDescent="0.25">
      <c r="A209" t="s">
        <v>34</v>
      </c>
      <c r="B209" t="s">
        <v>513</v>
      </c>
      <c r="C209" t="s">
        <v>269</v>
      </c>
      <c r="D209" s="7" t="s">
        <v>522</v>
      </c>
      <c r="E209">
        <f>VLOOKUP(A209,home!$A$2:$E$405,3,FALSE)</f>
        <v>1.6539999999999999</v>
      </c>
      <c r="F209" t="e">
        <f>VLOOKUP(B209,home!$B$2:$E$405,3,FALSE)</f>
        <v>#N/A</v>
      </c>
      <c r="G209">
        <f>VLOOKUP(C209,away!$B$2:$E$405,4,FALSE)</f>
        <v>1.5293000000000001</v>
      </c>
      <c r="H209">
        <f>VLOOKUP(A209,away!$A$2:$E$405,3,FALSE)</f>
        <v>1.3683000000000001</v>
      </c>
      <c r="I209">
        <f>VLOOKUP(C209,away!$B$2:$E$405,3,FALSE)</f>
        <v>0.3009</v>
      </c>
      <c r="J209" t="e">
        <f>VLOOKUP(B209,home!$B$2:$E$405,4,FALSE)</f>
        <v>#N/A</v>
      </c>
      <c r="K209" s="3" t="e">
        <f t="shared" si="226"/>
        <v>#N/A</v>
      </c>
      <c r="L209" s="3" t="e">
        <f t="shared" si="227"/>
        <v>#N/A</v>
      </c>
      <c r="M209" s="5" t="e">
        <f t="shared" si="228"/>
        <v>#N/A</v>
      </c>
      <c r="N209" s="5" t="e">
        <f t="shared" si="229"/>
        <v>#N/A</v>
      </c>
      <c r="O209" s="5" t="e">
        <f t="shared" si="230"/>
        <v>#N/A</v>
      </c>
      <c r="P209" s="5" t="e">
        <f t="shared" si="231"/>
        <v>#N/A</v>
      </c>
      <c r="Q209" s="5" t="e">
        <f t="shared" si="232"/>
        <v>#N/A</v>
      </c>
      <c r="R209" s="5" t="e">
        <f t="shared" si="233"/>
        <v>#N/A</v>
      </c>
      <c r="S209" s="5" t="e">
        <f t="shared" si="234"/>
        <v>#N/A</v>
      </c>
      <c r="T209" s="5" t="e">
        <f t="shared" si="235"/>
        <v>#N/A</v>
      </c>
      <c r="U209" s="5" t="e">
        <f t="shared" si="236"/>
        <v>#N/A</v>
      </c>
      <c r="V209" s="5" t="e">
        <f t="shared" si="237"/>
        <v>#N/A</v>
      </c>
      <c r="W209" s="5" t="e">
        <f t="shared" si="238"/>
        <v>#N/A</v>
      </c>
      <c r="X209" s="5" t="e">
        <f t="shared" si="239"/>
        <v>#N/A</v>
      </c>
      <c r="Y209" s="5" t="e">
        <f t="shared" si="240"/>
        <v>#N/A</v>
      </c>
      <c r="Z209" s="5" t="e">
        <f t="shared" si="241"/>
        <v>#N/A</v>
      </c>
      <c r="AA209" s="5" t="e">
        <f t="shared" si="242"/>
        <v>#N/A</v>
      </c>
      <c r="AB209" s="5" t="e">
        <f t="shared" si="243"/>
        <v>#N/A</v>
      </c>
      <c r="AC209" s="5" t="e">
        <f t="shared" si="244"/>
        <v>#N/A</v>
      </c>
      <c r="AD209" s="5" t="e">
        <f t="shared" si="245"/>
        <v>#N/A</v>
      </c>
      <c r="AE209" s="5" t="e">
        <f t="shared" si="246"/>
        <v>#N/A</v>
      </c>
      <c r="AF209" s="5" t="e">
        <f t="shared" si="247"/>
        <v>#N/A</v>
      </c>
      <c r="AG209" s="5" t="e">
        <f t="shared" si="248"/>
        <v>#N/A</v>
      </c>
      <c r="AH209" s="5" t="e">
        <f t="shared" si="249"/>
        <v>#N/A</v>
      </c>
      <c r="AI209" s="5" t="e">
        <f t="shared" si="250"/>
        <v>#N/A</v>
      </c>
      <c r="AJ209" s="5" t="e">
        <f t="shared" si="251"/>
        <v>#N/A</v>
      </c>
      <c r="AK209" s="5" t="e">
        <f t="shared" si="252"/>
        <v>#N/A</v>
      </c>
      <c r="AL209" s="5" t="e">
        <f t="shared" si="253"/>
        <v>#N/A</v>
      </c>
      <c r="AM209" s="5" t="e">
        <f t="shared" si="254"/>
        <v>#N/A</v>
      </c>
      <c r="AN209" s="5" t="e">
        <f t="shared" si="255"/>
        <v>#N/A</v>
      </c>
      <c r="AO209" s="5" t="e">
        <f t="shared" si="256"/>
        <v>#N/A</v>
      </c>
      <c r="AP209" s="5" t="e">
        <f t="shared" si="257"/>
        <v>#N/A</v>
      </c>
      <c r="AQ209" s="5" t="e">
        <f t="shared" si="258"/>
        <v>#N/A</v>
      </c>
      <c r="AR209" s="5" t="e">
        <f t="shared" si="259"/>
        <v>#N/A</v>
      </c>
      <c r="AS209" s="5" t="e">
        <f t="shared" si="260"/>
        <v>#N/A</v>
      </c>
      <c r="AT209" s="5" t="e">
        <f t="shared" si="261"/>
        <v>#N/A</v>
      </c>
      <c r="AU209" s="5" t="e">
        <f t="shared" si="262"/>
        <v>#N/A</v>
      </c>
      <c r="AV209" s="5" t="e">
        <f t="shared" si="263"/>
        <v>#N/A</v>
      </c>
      <c r="AW209" s="5" t="e">
        <f t="shared" si="264"/>
        <v>#N/A</v>
      </c>
      <c r="AX209" s="5" t="e">
        <f t="shared" si="265"/>
        <v>#N/A</v>
      </c>
      <c r="AY209" s="5" t="e">
        <f t="shared" si="266"/>
        <v>#N/A</v>
      </c>
      <c r="AZ209" s="5" t="e">
        <f t="shared" si="267"/>
        <v>#N/A</v>
      </c>
      <c r="BA209" s="5" t="e">
        <f t="shared" si="268"/>
        <v>#N/A</v>
      </c>
      <c r="BB209" s="5" t="e">
        <f t="shared" si="269"/>
        <v>#N/A</v>
      </c>
      <c r="BC209" s="5" t="e">
        <f t="shared" si="270"/>
        <v>#N/A</v>
      </c>
      <c r="BD209" s="5" t="e">
        <f t="shared" si="271"/>
        <v>#N/A</v>
      </c>
      <c r="BE209" s="5" t="e">
        <f t="shared" si="272"/>
        <v>#N/A</v>
      </c>
      <c r="BF209" s="5" t="e">
        <f t="shared" si="273"/>
        <v>#N/A</v>
      </c>
      <c r="BG209" s="5" t="e">
        <f t="shared" si="274"/>
        <v>#N/A</v>
      </c>
      <c r="BH209" s="5" t="e">
        <f t="shared" si="275"/>
        <v>#N/A</v>
      </c>
      <c r="BI209" s="5" t="e">
        <f t="shared" si="276"/>
        <v>#N/A</v>
      </c>
      <c r="BJ209" s="8" t="e">
        <f t="shared" si="277"/>
        <v>#N/A</v>
      </c>
      <c r="BK209" s="8" t="e">
        <f t="shared" si="278"/>
        <v>#N/A</v>
      </c>
      <c r="BL209" s="8" t="e">
        <f t="shared" si="279"/>
        <v>#N/A</v>
      </c>
      <c r="BM209" s="8" t="e">
        <f t="shared" si="280"/>
        <v>#N/A</v>
      </c>
      <c r="BN209" s="8" t="e">
        <f t="shared" si="281"/>
        <v>#N/A</v>
      </c>
    </row>
    <row r="210" spans="1:66" x14ac:dyDescent="0.25">
      <c r="A210" t="s">
        <v>10</v>
      </c>
      <c r="B210" t="s">
        <v>215</v>
      </c>
      <c r="C210" t="s">
        <v>12</v>
      </c>
      <c r="D210" s="7" t="s">
        <v>523</v>
      </c>
      <c r="E210">
        <f>VLOOKUP(A210,home!$A$2:$E$405,3,FALSE)</f>
        <v>1.6503000000000001</v>
      </c>
      <c r="F210">
        <f>VLOOKUP(B210,home!$B$2:$E$405,3,FALSE)</f>
        <v>0.71289999999999998</v>
      </c>
      <c r="G210">
        <f>VLOOKUP(C210,away!$B$2:$E$405,4,FALSE)</f>
        <v>0.81979999999999997</v>
      </c>
      <c r="H210">
        <f>VLOOKUP(A210,away!$A$2:$E$405,3,FALSE)</f>
        <v>1.3855999999999999</v>
      </c>
      <c r="I210">
        <f>VLOOKUP(C210,away!$B$2:$E$405,3,FALSE)</f>
        <v>0.93400000000000005</v>
      </c>
      <c r="J210">
        <f>VLOOKUP(B210,home!$B$2:$E$405,4,FALSE)</f>
        <v>0.80659999999999998</v>
      </c>
      <c r="K210" s="3">
        <f t="shared" si="226"/>
        <v>0.96449377362600008</v>
      </c>
      <c r="L210" s="3">
        <f t="shared" si="227"/>
        <v>1.0438617126399998</v>
      </c>
      <c r="M210" s="5">
        <f t="shared" si="228"/>
        <v>0.13420920216504642</v>
      </c>
      <c r="N210" s="5">
        <f t="shared" si="229"/>
        <v>0.12944393985150035</v>
      </c>
      <c r="O210" s="5">
        <f t="shared" si="230"/>
        <v>0.14009584762405336</v>
      </c>
      <c r="P210" s="5">
        <f t="shared" si="231"/>
        <v>0.13512157274425629</v>
      </c>
      <c r="Q210" s="5">
        <f t="shared" si="232"/>
        <v>6.2423937010195274E-2</v>
      </c>
      <c r="R210" s="5">
        <f t="shared" si="233"/>
        <v>7.3120345717298363E-2</v>
      </c>
      <c r="S210" s="5">
        <f t="shared" si="234"/>
        <v>3.40100364325771E-2</v>
      </c>
      <c r="T210" s="5">
        <f t="shared" si="235"/>
        <v>6.5161957797193915E-2</v>
      </c>
      <c r="U210" s="5">
        <f t="shared" si="236"/>
        <v>7.0524118169714822E-2</v>
      </c>
      <c r="V210" s="5">
        <f t="shared" si="237"/>
        <v>3.8045823135534344E-3</v>
      </c>
      <c r="W210" s="5">
        <f t="shared" si="238"/>
        <v>2.006916619051833E-2</v>
      </c>
      <c r="X210" s="5">
        <f t="shared" si="239"/>
        <v>2.0949434190891247E-2</v>
      </c>
      <c r="Y210" s="5">
        <f t="shared" si="240"/>
        <v>1.0934156126671347E-2</v>
      </c>
      <c r="Z210" s="5">
        <f t="shared" si="241"/>
        <v>2.5442509769762655E-2</v>
      </c>
      <c r="AA210" s="5">
        <f t="shared" si="242"/>
        <v>2.4539142258354758E-2</v>
      </c>
      <c r="AB210" s="5">
        <f t="shared" si="243"/>
        <v>1.1833924959152912E-2</v>
      </c>
      <c r="AC210" s="5">
        <f t="shared" si="244"/>
        <v>2.3940289560497107E-4</v>
      </c>
      <c r="AD210" s="5">
        <f t="shared" si="245"/>
        <v>4.8391464581550884E-3</v>
      </c>
      <c r="AE210" s="5">
        <f t="shared" si="246"/>
        <v>5.0513997095255597E-3</v>
      </c>
      <c r="AF210" s="5">
        <f t="shared" si="247"/>
        <v>2.6364813760072735E-3</v>
      </c>
      <c r="AG210" s="5">
        <f t="shared" si="248"/>
        <v>9.1737398816747219E-4</v>
      </c>
      <c r="AH210" s="5">
        <f t="shared" si="249"/>
        <v>6.6396154555310926E-3</v>
      </c>
      <c r="AI210" s="5">
        <f t="shared" si="250"/>
        <v>6.4038677661306959E-3</v>
      </c>
      <c r="AJ210" s="5">
        <f t="shared" si="251"/>
        <v>3.0882452937786489E-3</v>
      </c>
      <c r="AK210" s="5">
        <f t="shared" si="252"/>
        <v>9.9286445242643506E-4</v>
      </c>
      <c r="AL210" s="5">
        <f t="shared" si="253"/>
        <v>9.6412154313804828E-6</v>
      </c>
      <c r="AM210" s="5">
        <f t="shared" si="254"/>
        <v>9.3346532571097899E-4</v>
      </c>
      <c r="AN210" s="5">
        <f t="shared" si="255"/>
        <v>9.7440871358671789E-4</v>
      </c>
      <c r="AO210" s="5">
        <f t="shared" si="256"/>
        <v>5.0857397428798504E-4</v>
      </c>
      <c r="AP210" s="5">
        <f t="shared" si="257"/>
        <v>1.7696029993479582E-4</v>
      </c>
      <c r="AQ210" s="5">
        <f t="shared" si="258"/>
        <v>4.6180520439805992E-5</v>
      </c>
      <c r="AR210" s="5">
        <f t="shared" si="259"/>
        <v>1.38616807213634E-3</v>
      </c>
      <c r="AS210" s="5">
        <f t="shared" si="260"/>
        <v>1.3369504747746559E-3</v>
      </c>
      <c r="AT210" s="5">
        <f t="shared" si="261"/>
        <v>6.4474020428324016E-4</v>
      </c>
      <c r="AU210" s="5">
        <f t="shared" si="262"/>
        <v>2.0728263754584688E-4</v>
      </c>
      <c r="AV210" s="5">
        <f t="shared" si="263"/>
        <v>4.998070332343605E-5</v>
      </c>
      <c r="AW210" s="5">
        <f t="shared" si="264"/>
        <v>2.6963215537938425E-7</v>
      </c>
      <c r="AX210" s="5">
        <f t="shared" si="265"/>
        <v>1.5005358242400085E-4</v>
      </c>
      <c r="AY210" s="5">
        <f t="shared" si="266"/>
        <v>1.5663518953688493E-4</v>
      </c>
      <c r="AZ210" s="5">
        <f t="shared" si="267"/>
        <v>8.1752738604831809E-5</v>
      </c>
      <c r="BA210" s="5">
        <f t="shared" si="268"/>
        <v>2.8446184577683329E-5</v>
      </c>
      <c r="BB210" s="5">
        <f t="shared" si="269"/>
        <v>7.4234707378335162E-6</v>
      </c>
      <c r="BC210" s="5">
        <f t="shared" si="270"/>
        <v>1.5498153756255638E-6</v>
      </c>
      <c r="BD210" s="5">
        <f t="shared" si="271"/>
        <v>2.4116129629785441E-4</v>
      </c>
      <c r="BE210" s="5">
        <f t="shared" si="272"/>
        <v>2.325985687188555E-4</v>
      </c>
      <c r="BF210" s="5">
        <f t="shared" si="273"/>
        <v>1.1216993564182772E-4</v>
      </c>
      <c r="BG210" s="5">
        <f t="shared" si="274"/>
        <v>3.6062401504857337E-5</v>
      </c>
      <c r="BH210" s="5">
        <f t="shared" si="275"/>
        <v>8.695490428358945E-6</v>
      </c>
      <c r="BI210" s="5">
        <f t="shared" si="276"/>
        <v>1.6773492753553372E-6</v>
      </c>
      <c r="BJ210" s="8">
        <f t="shared" si="277"/>
        <v>0.32549244251404308</v>
      </c>
      <c r="BK210" s="8">
        <f t="shared" si="278"/>
        <v>0.30755107295600653</v>
      </c>
      <c r="BL210" s="8">
        <f t="shared" si="279"/>
        <v>0.34149545883037175</v>
      </c>
      <c r="BM210" s="8">
        <f t="shared" si="280"/>
        <v>0.32541027340045242</v>
      </c>
      <c r="BN210" s="8">
        <f t="shared" si="281"/>
        <v>0.67441484511235017</v>
      </c>
    </row>
    <row r="211" spans="1:66" x14ac:dyDescent="0.25">
      <c r="A211" t="s">
        <v>10</v>
      </c>
      <c r="B211" t="s">
        <v>212</v>
      </c>
      <c r="C211" t="s">
        <v>38</v>
      </c>
      <c r="D211" t="s">
        <v>523</v>
      </c>
      <c r="E211">
        <f>VLOOKUP(A211,home!$A$2:$E$405,3,FALSE)</f>
        <v>1.6503000000000001</v>
      </c>
      <c r="F211">
        <f>VLOOKUP(B211,home!$B$2:$E$405,3,FALSE)</f>
        <v>1.105</v>
      </c>
      <c r="G211">
        <f>VLOOKUP(C211,away!$B$2:$E$405,4,FALSE)</f>
        <v>0.78420000000000001</v>
      </c>
      <c r="H211">
        <f>VLOOKUP(A211,away!$A$2:$E$405,3,FALSE)</f>
        <v>1.3855999999999999</v>
      </c>
      <c r="I211">
        <f>VLOOKUP(C211,away!$B$2:$E$405,3,FALSE)</f>
        <v>1.4434</v>
      </c>
      <c r="J211">
        <f>VLOOKUP(B211,home!$B$2:$E$405,4,FALSE)</f>
        <v>0.76419999999999999</v>
      </c>
      <c r="K211" s="3">
        <f t="shared" si="226"/>
        <v>1.4300526123000001</v>
      </c>
      <c r="L211" s="3">
        <f t="shared" si="227"/>
        <v>1.5283809255680001</v>
      </c>
      <c r="M211" s="5">
        <f t="shared" si="228"/>
        <v>5.1900153154131032E-2</v>
      </c>
      <c r="N211" s="5">
        <f t="shared" si="229"/>
        <v>7.4219949596835158E-2</v>
      </c>
      <c r="O211" s="5">
        <f t="shared" si="230"/>
        <v>7.932320411483175E-2</v>
      </c>
      <c r="P211" s="5">
        <f t="shared" si="231"/>
        <v>0.11343635526042124</v>
      </c>
      <c r="Q211" s="5">
        <f t="shared" si="232"/>
        <v>5.3069216402864251E-2</v>
      </c>
      <c r="R211" s="5">
        <f t="shared" si="233"/>
        <v>6.0618036062022984E-2</v>
      </c>
      <c r="S211" s="5">
        <f t="shared" si="234"/>
        <v>6.1983471689159575E-2</v>
      </c>
      <c r="T211" s="5">
        <f t="shared" si="235"/>
        <v>8.1109978084978149E-2</v>
      </c>
      <c r="U211" s="5">
        <f t="shared" si="236"/>
        <v>8.6686980822991574E-2</v>
      </c>
      <c r="V211" s="5">
        <f t="shared" si="237"/>
        <v>1.5052790336614332E-2</v>
      </c>
      <c r="W211" s="5">
        <f t="shared" si="238"/>
        <v>2.5297257183210017E-2</v>
      </c>
      <c r="X211" s="5">
        <f t="shared" si="239"/>
        <v>3.8663845348006265E-2</v>
      </c>
      <c r="Y211" s="5">
        <f t="shared" si="240"/>
        <v>2.9546541869501924E-2</v>
      </c>
      <c r="Z211" s="5">
        <f t="shared" si="241"/>
        <v>3.0882483354196352E-2</v>
      </c>
      <c r="AA211" s="5">
        <f t="shared" si="242"/>
        <v>4.4163575994979762E-2</v>
      </c>
      <c r="AB211" s="5">
        <f t="shared" si="243"/>
        <v>3.1578118610065202E-2</v>
      </c>
      <c r="AC211" s="5">
        <f t="shared" si="244"/>
        <v>2.0562724391364664E-3</v>
      </c>
      <c r="AD211" s="5">
        <f t="shared" si="245"/>
        <v>9.0441021797186012E-3</v>
      </c>
      <c r="AE211" s="5">
        <f t="shared" si="246"/>
        <v>1.3822833260369883E-2</v>
      </c>
      <c r="AF211" s="5">
        <f t="shared" si="247"/>
        <v>1.0563277346228132E-2</v>
      </c>
      <c r="AG211" s="5">
        <f t="shared" si="248"/>
        <v>5.3815705358198776E-3</v>
      </c>
      <c r="AH211" s="5">
        <f t="shared" si="249"/>
        <v>1.1800049623181248E-2</v>
      </c>
      <c r="AI211" s="5">
        <f t="shared" si="250"/>
        <v>1.6874691788899974E-2</v>
      </c>
      <c r="AJ211" s="5">
        <f t="shared" si="251"/>
        <v>1.2065848537236887E-2</v>
      </c>
      <c r="AK211" s="5">
        <f t="shared" si="252"/>
        <v>5.7515994067639164E-3</v>
      </c>
      <c r="AL211" s="5">
        <f t="shared" si="253"/>
        <v>1.7977291914756603E-4</v>
      </c>
      <c r="AM211" s="5">
        <f t="shared" si="254"/>
        <v>2.5867083896029442E-3</v>
      </c>
      <c r="AN211" s="5">
        <f t="shared" si="255"/>
        <v>3.9534757626758588E-3</v>
      </c>
      <c r="AO211" s="5">
        <f t="shared" si="256"/>
        <v>3.0212084726845929E-3</v>
      </c>
      <c r="AP211" s="5">
        <f t="shared" si="257"/>
        <v>1.5391858006051867E-3</v>
      </c>
      <c r="AQ211" s="5">
        <f t="shared" si="258"/>
        <v>5.8811555463751978E-4</v>
      </c>
      <c r="AR211" s="5">
        <f t="shared" si="259"/>
        <v>3.606994152965217E-3</v>
      </c>
      <c r="AS211" s="5">
        <f t="shared" si="260"/>
        <v>5.1581914109987345E-3</v>
      </c>
      <c r="AT211" s="5">
        <f t="shared" si="261"/>
        <v>3.6882425510210829E-3</v>
      </c>
      <c r="AU211" s="5">
        <f t="shared" si="262"/>
        <v>1.758126964961239E-3</v>
      </c>
      <c r="AV211" s="5">
        <f t="shared" si="263"/>
        <v>6.2855351474947222E-4</v>
      </c>
      <c r="AW211" s="5">
        <f t="shared" si="264"/>
        <v>1.0914538934266837E-5</v>
      </c>
      <c r="AX211" s="5">
        <f t="shared" si="265"/>
        <v>6.1652151496833618E-4</v>
      </c>
      <c r="AY211" s="5">
        <f t="shared" si="266"/>
        <v>9.4227972367989126E-4</v>
      </c>
      <c r="AZ211" s="5">
        <f t="shared" si="267"/>
        <v>7.2008117811091601E-4</v>
      </c>
      <c r="BA211" s="5">
        <f t="shared" si="268"/>
        <v>3.668527791617524E-4</v>
      </c>
      <c r="BB211" s="5">
        <f t="shared" si="269"/>
        <v>1.401726975406081E-4</v>
      </c>
      <c r="BC211" s="5">
        <f t="shared" si="270"/>
        <v>4.284745544129559E-5</v>
      </c>
      <c r="BD211" s="5">
        <f t="shared" si="271"/>
        <v>9.1881017700455743E-4</v>
      </c>
      <c r="BE211" s="5">
        <f t="shared" si="272"/>
        <v>1.3139468938331929E-3</v>
      </c>
      <c r="BF211" s="5">
        <f t="shared" si="273"/>
        <v>9.3950659397481432E-4</v>
      </c>
      <c r="BG211" s="5">
        <f t="shared" si="274"/>
        <v>4.4784795299558639E-4</v>
      </c>
      <c r="BH211" s="5">
        <f t="shared" si="275"/>
        <v>1.601115337736364E-4</v>
      </c>
      <c r="BI211" s="5">
        <f t="shared" si="276"/>
        <v>4.579358342646972E-5</v>
      </c>
      <c r="BJ211" s="8">
        <f t="shared" si="277"/>
        <v>0.35523602113664121</v>
      </c>
      <c r="BK211" s="8">
        <f t="shared" si="278"/>
        <v>0.2455510955222901</v>
      </c>
      <c r="BL211" s="8">
        <f t="shared" si="279"/>
        <v>0.36752823029067738</v>
      </c>
      <c r="BM211" s="8">
        <f t="shared" si="280"/>
        <v>0.56569955052795318</v>
      </c>
      <c r="BN211" s="8">
        <f t="shared" si="281"/>
        <v>0.43256691459110641</v>
      </c>
    </row>
    <row r="212" spans="1:66" x14ac:dyDescent="0.25">
      <c r="A212" t="s">
        <v>10</v>
      </c>
      <c r="B212" t="s">
        <v>11</v>
      </c>
      <c r="C212" t="s">
        <v>214</v>
      </c>
      <c r="D212" t="s">
        <v>523</v>
      </c>
      <c r="E212">
        <f>VLOOKUP(A212,home!$A$2:$E$405,3,FALSE)</f>
        <v>1.6503000000000001</v>
      </c>
      <c r="F212">
        <f>VLOOKUP(B212,home!$B$2:$E$405,3,FALSE)</f>
        <v>0.78420000000000001</v>
      </c>
      <c r="G212">
        <f>VLOOKUP(C212,away!$B$2:$E$405,4,FALSE)</f>
        <v>0.74850000000000005</v>
      </c>
      <c r="H212">
        <f>VLOOKUP(A212,away!$A$2:$E$405,3,FALSE)</f>
        <v>1.3855999999999999</v>
      </c>
      <c r="I212">
        <f>VLOOKUP(C212,away!$B$2:$E$405,3,FALSE)</f>
        <v>0.89149999999999996</v>
      </c>
      <c r="J212">
        <f>VLOOKUP(B212,home!$B$2:$E$405,4,FALSE)</f>
        <v>1.401</v>
      </c>
      <c r="K212" s="3">
        <f t="shared" si="226"/>
        <v>0.9686826971100001</v>
      </c>
      <c r="L212" s="3">
        <f t="shared" si="227"/>
        <v>1.7306026224</v>
      </c>
      <c r="M212" s="5">
        <f t="shared" si="228"/>
        <v>6.7253560375834257E-2</v>
      </c>
      <c r="N212" s="5">
        <f t="shared" si="229"/>
        <v>6.5147360255113362E-2</v>
      </c>
      <c r="O212" s="5">
        <f t="shared" si="230"/>
        <v>0.11638918795215548</v>
      </c>
      <c r="P212" s="5">
        <f t="shared" si="231"/>
        <v>0.11274419249993671</v>
      </c>
      <c r="Q212" s="5">
        <f t="shared" si="232"/>
        <v>3.155356032076001E-2</v>
      </c>
      <c r="R212" s="5">
        <f t="shared" si="233"/>
        <v>0.1007117169445034</v>
      </c>
      <c r="S212" s="5">
        <f t="shared" si="234"/>
        <v>4.7251226817689153E-2</v>
      </c>
      <c r="T212" s="5">
        <f t="shared" si="235"/>
        <v>5.4606674237163859E-2</v>
      </c>
      <c r="U212" s="5">
        <f t="shared" si="236"/>
        <v>9.7557697600380452E-2</v>
      </c>
      <c r="V212" s="5">
        <f t="shared" si="237"/>
        <v>8.801353799331408E-3</v>
      </c>
      <c r="W212" s="5">
        <f t="shared" si="238"/>
        <v>1.0188462638312299E-2</v>
      </c>
      <c r="X212" s="5">
        <f t="shared" si="239"/>
        <v>1.7632180160087687E-2</v>
      </c>
      <c r="Y212" s="5">
        <f t="shared" si="240"/>
        <v>1.5257148611838503E-2</v>
      </c>
      <c r="Z212" s="5">
        <f t="shared" si="241"/>
        <v>5.8097320483521349E-2</v>
      </c>
      <c r="AA212" s="5">
        <f t="shared" si="242"/>
        <v>5.6277869100841517E-2</v>
      </c>
      <c r="AB212" s="5">
        <f t="shared" si="243"/>
        <v>2.7257699014103343E-2</v>
      </c>
      <c r="AC212" s="5">
        <f t="shared" si="244"/>
        <v>9.2216449347307192E-4</v>
      </c>
      <c r="AD212" s="5">
        <f t="shared" si="245"/>
        <v>2.4673468669712058E-3</v>
      </c>
      <c r="AE212" s="5">
        <f t="shared" si="246"/>
        <v>4.2699969583507927E-3</v>
      </c>
      <c r="AF212" s="5">
        <f t="shared" si="247"/>
        <v>3.6948339668809531E-3</v>
      </c>
      <c r="AG212" s="5">
        <f t="shared" si="248"/>
        <v>2.1314297841389233E-3</v>
      </c>
      <c r="AH212" s="5">
        <f t="shared" si="249"/>
        <v>2.5135843795798828E-2</v>
      </c>
      <c r="AI212" s="5">
        <f t="shared" si="250"/>
        <v>2.4348656962250071E-2</v>
      </c>
      <c r="AJ212" s="5">
        <f t="shared" si="251"/>
        <v>1.1793061348599289E-2</v>
      </c>
      <c r="AK212" s="5">
        <f t="shared" si="252"/>
        <v>3.8079114914482855E-3</v>
      </c>
      <c r="AL212" s="5">
        <f t="shared" si="253"/>
        <v>6.1836839916117202E-5</v>
      </c>
      <c r="AM212" s="5">
        <f t="shared" si="254"/>
        <v>4.7801524356071536E-4</v>
      </c>
      <c r="AN212" s="5">
        <f t="shared" si="255"/>
        <v>8.2725443405334863E-4</v>
      </c>
      <c r="AO212" s="5">
        <f t="shared" si="256"/>
        <v>7.1582434648237664E-4</v>
      </c>
      <c r="AP212" s="5">
        <f t="shared" si="257"/>
        <v>4.1293583040005559E-4</v>
      </c>
      <c r="AQ212" s="5">
        <f t="shared" si="258"/>
        <v>1.7865695774331452E-4</v>
      </c>
      <c r="AR212" s="5">
        <f t="shared" si="259"/>
        <v>8.7000314378492434E-3</v>
      </c>
      <c r="AS212" s="5">
        <f t="shared" si="260"/>
        <v>8.4275699181575962E-3</v>
      </c>
      <c r="AT212" s="5">
        <f t="shared" si="261"/>
        <v>4.0818205792020014E-3</v>
      </c>
      <c r="AU212" s="5">
        <f t="shared" si="262"/>
        <v>1.3179963225934993E-3</v>
      </c>
      <c r="AV212" s="5">
        <f t="shared" si="263"/>
        <v>3.1918005813773314E-4</v>
      </c>
      <c r="AW212" s="5">
        <f t="shared" si="264"/>
        <v>2.8795437843034954E-6</v>
      </c>
      <c r="AX212" s="5">
        <f t="shared" si="265"/>
        <v>7.7174182565347866E-5</v>
      </c>
      <c r="AY212" s="5">
        <f t="shared" si="266"/>
        <v>1.3355784272916737E-4</v>
      </c>
      <c r="AZ212" s="5">
        <f t="shared" si="267"/>
        <v>1.1556777643459191E-4</v>
      </c>
      <c r="BA212" s="5">
        <f t="shared" si="268"/>
        <v>6.6667298987547208E-5</v>
      </c>
      <c r="BB212" s="5">
        <f t="shared" si="269"/>
        <v>2.8843650614043524E-5</v>
      </c>
      <c r="BC212" s="5">
        <f t="shared" si="270"/>
        <v>9.9833794784506167E-6</v>
      </c>
      <c r="BD212" s="5">
        <f t="shared" si="271"/>
        <v>2.5093828702173887E-3</v>
      </c>
      <c r="BE212" s="5">
        <f t="shared" si="272"/>
        <v>2.4307957668038135E-3</v>
      </c>
      <c r="BF212" s="5">
        <f t="shared" si="273"/>
        <v>1.1773348997555443E-3</v>
      </c>
      <c r="BG212" s="5">
        <f t="shared" si="274"/>
        <v>3.8015464869897752E-4</v>
      </c>
      <c r="BH212" s="5">
        <f t="shared" si="275"/>
        <v>9.2062307605157519E-5</v>
      </c>
      <c r="BI212" s="5">
        <f t="shared" si="276"/>
        <v>1.7835832886626896E-5</v>
      </c>
      <c r="BJ212" s="8">
        <f t="shared" si="277"/>
        <v>0.20999347474266652</v>
      </c>
      <c r="BK212" s="8">
        <f t="shared" si="278"/>
        <v>0.23716789266890989</v>
      </c>
      <c r="BL212" s="8">
        <f t="shared" si="279"/>
        <v>0.49273380885198831</v>
      </c>
      <c r="BM212" s="8">
        <f t="shared" si="280"/>
        <v>0.50406224009983802</v>
      </c>
      <c r="BN212" s="8">
        <f t="shared" si="281"/>
        <v>0.49379957834830324</v>
      </c>
    </row>
    <row r="213" spans="1:66" x14ac:dyDescent="0.25">
      <c r="A213" t="s">
        <v>10</v>
      </c>
      <c r="B213" t="s">
        <v>40</v>
      </c>
      <c r="C213" t="s">
        <v>213</v>
      </c>
      <c r="D213" t="s">
        <v>523</v>
      </c>
      <c r="E213">
        <f>VLOOKUP(A213,home!$A$2:$E$405,3,FALSE)</f>
        <v>1.6503000000000001</v>
      </c>
      <c r="F213">
        <f>VLOOKUP(B213,home!$B$2:$E$405,3,FALSE)</f>
        <v>0.81979999999999997</v>
      </c>
      <c r="G213">
        <f>VLOOKUP(C213,away!$B$2:$E$405,4,FALSE)</f>
        <v>0.998</v>
      </c>
      <c r="H213">
        <f>VLOOKUP(A213,away!$A$2:$E$405,3,FALSE)</f>
        <v>1.3855999999999999</v>
      </c>
      <c r="I213">
        <f>VLOOKUP(C213,away!$B$2:$E$405,3,FALSE)</f>
        <v>1.0188999999999999</v>
      </c>
      <c r="J213">
        <f>VLOOKUP(B213,home!$B$2:$E$405,4,FALSE)</f>
        <v>1.1462000000000001</v>
      </c>
      <c r="K213" s="3">
        <f t="shared" si="226"/>
        <v>1.35021010812</v>
      </c>
      <c r="L213" s="3">
        <f t="shared" si="227"/>
        <v>1.6181912222079999</v>
      </c>
      <c r="M213" s="5">
        <f t="shared" si="228"/>
        <v>5.1385392972251961E-2</v>
      </c>
      <c r="N213" s="5">
        <f t="shared" si="229"/>
        <v>6.9381077000853011E-2</v>
      </c>
      <c r="O213" s="5">
        <f t="shared" si="230"/>
        <v>8.3151391857406762E-2</v>
      </c>
      <c r="P213" s="5">
        <f t="shared" si="231"/>
        <v>0.11227184979011767</v>
      </c>
      <c r="Q213" s="5">
        <f t="shared" si="232"/>
        <v>4.6839515739401899E-2</v>
      </c>
      <c r="R213" s="5">
        <f t="shared" si="233"/>
        <v>6.7277426209016694E-2</v>
      </c>
      <c r="S213" s="5">
        <f t="shared" si="234"/>
        <v>6.1325639088239604E-2</v>
      </c>
      <c r="T213" s="5">
        <f t="shared" si="235"/>
        <v>7.5795293221973606E-2</v>
      </c>
      <c r="U213" s="5">
        <f t="shared" si="236"/>
        <v>9.0838660915711758E-2</v>
      </c>
      <c r="V213" s="5">
        <f t="shared" si="237"/>
        <v>1.4887808343415534E-2</v>
      </c>
      <c r="W213" s="5">
        <f t="shared" si="238"/>
        <v>2.1081062536928766E-2</v>
      </c>
      <c r="X213" s="5">
        <f t="shared" si="239"/>
        <v>3.4113190352076037E-2</v>
      </c>
      <c r="Y213" s="5">
        <f t="shared" si="240"/>
        <v>2.7600832594620039E-2</v>
      </c>
      <c r="Z213" s="5">
        <f t="shared" si="241"/>
        <v>3.6289246848059085E-2</v>
      </c>
      <c r="AA213" s="5">
        <f t="shared" si="242"/>
        <v>4.8998107910311228E-2</v>
      </c>
      <c r="AB213" s="5">
        <f t="shared" si="243"/>
        <v>3.307887028962838E-2</v>
      </c>
      <c r="AC213" s="5">
        <f t="shared" si="244"/>
        <v>2.0330215521298625E-3</v>
      </c>
      <c r="AD213" s="5">
        <f t="shared" si="245"/>
        <v>7.115965931817768E-3</v>
      </c>
      <c r="AE213" s="5">
        <f t="shared" si="246"/>
        <v>1.1514993608398682E-2</v>
      </c>
      <c r="AF213" s="5">
        <f t="shared" si="247"/>
        <v>9.3167307904459852E-3</v>
      </c>
      <c r="AG213" s="5">
        <f t="shared" si="248"/>
        <v>5.0254173282582321E-3</v>
      </c>
      <c r="AH213" s="5">
        <f t="shared" si="249"/>
        <v>1.4680735177517135E-2</v>
      </c>
      <c r="AI213" s="5">
        <f t="shared" si="250"/>
        <v>1.9822077031316498E-2</v>
      </c>
      <c r="AJ213" s="5">
        <f t="shared" si="251"/>
        <v>1.3381984385808411E-2</v>
      </c>
      <c r="AK213" s="5">
        <f t="shared" si="252"/>
        <v>6.0228301948075103E-3</v>
      </c>
      <c r="AL213" s="5">
        <f t="shared" si="253"/>
        <v>1.776778007275732E-4</v>
      </c>
      <c r="AM213" s="5">
        <f t="shared" si="254"/>
        <v>1.9216098260355801E-3</v>
      </c>
      <c r="AN213" s="5">
        <f t="shared" si="255"/>
        <v>3.1095321529994173E-3</v>
      </c>
      <c r="AO213" s="5">
        <f t="shared" si="256"/>
        <v>2.5159088175786006E-3</v>
      </c>
      <c r="AP213" s="5">
        <f t="shared" si="257"/>
        <v>1.3570738548271332E-3</v>
      </c>
      <c r="AQ213" s="5">
        <f t="shared" si="258"/>
        <v>5.4900124994231015E-4</v>
      </c>
      <c r="AR213" s="5">
        <f t="shared" si="259"/>
        <v>4.751247359963684E-3</v>
      </c>
      <c r="AS213" s="5">
        <f t="shared" si="260"/>
        <v>6.415182211601431E-3</v>
      </c>
      <c r="AT213" s="5">
        <f t="shared" si="261"/>
        <v>4.3309219337679342E-3</v>
      </c>
      <c r="AU213" s="5">
        <f t="shared" si="262"/>
        <v>1.9492181908173614E-3</v>
      </c>
      <c r="AV213" s="5">
        <f t="shared" si="263"/>
        <v>6.5796352604324511E-4</v>
      </c>
      <c r="AW213" s="5">
        <f t="shared" si="264"/>
        <v>1.0783552700957348E-5</v>
      </c>
      <c r="AX213" s="5">
        <f t="shared" si="265"/>
        <v>4.3242950182932599E-4</v>
      </c>
      <c r="AY213" s="5">
        <f t="shared" si="266"/>
        <v>6.9975362408399358E-4</v>
      </c>
      <c r="AZ213" s="5">
        <f t="shared" si="267"/>
        <v>5.6616758610047752E-4</v>
      </c>
      <c r="BA213" s="5">
        <f t="shared" si="268"/>
        <v>3.0538913937549491E-4</v>
      </c>
      <c r="BB213" s="5">
        <f t="shared" si="269"/>
        <v>1.2354450617377033E-4</v>
      </c>
      <c r="BC213" s="5">
        <f t="shared" si="270"/>
        <v>3.9983727088483422E-5</v>
      </c>
      <c r="BD213" s="5">
        <f t="shared" si="271"/>
        <v>1.2814044620720277E-3</v>
      </c>
      <c r="BE213" s="5">
        <f t="shared" si="272"/>
        <v>1.7301652572797228E-3</v>
      </c>
      <c r="BF213" s="5">
        <f t="shared" si="273"/>
        <v>1.1680433095485612E-3</v>
      </c>
      <c r="BG213" s="5">
        <f t="shared" si="274"/>
        <v>5.2570129442480198E-4</v>
      </c>
      <c r="BH213" s="5">
        <f t="shared" si="275"/>
        <v>1.7745180039603398E-4</v>
      </c>
      <c r="BI213" s="5">
        <f t="shared" si="276"/>
        <v>4.7919442919763515E-5</v>
      </c>
      <c r="BJ213" s="8">
        <f t="shared" si="277"/>
        <v>0.31940447309080855</v>
      </c>
      <c r="BK213" s="8">
        <f t="shared" si="278"/>
        <v>0.24278114317096625</v>
      </c>
      <c r="BL213" s="8">
        <f t="shared" si="279"/>
        <v>0.40028730276035884</v>
      </c>
      <c r="BM213" s="8">
        <f t="shared" si="280"/>
        <v>0.56776654222976175</v>
      </c>
      <c r="BN213" s="8">
        <f t="shared" si="281"/>
        <v>0.43030665356904796</v>
      </c>
    </row>
    <row r="214" spans="1:66" x14ac:dyDescent="0.25">
      <c r="A214" t="s">
        <v>10</v>
      </c>
      <c r="B214" t="s">
        <v>465</v>
      </c>
      <c r="C214" t="s">
        <v>210</v>
      </c>
      <c r="D214" t="s">
        <v>523</v>
      </c>
      <c r="E214">
        <f>VLOOKUP(A214,home!$A$2:$E$405,3,FALSE)</f>
        <v>1.6503000000000001</v>
      </c>
      <c r="F214">
        <f>VLOOKUP(B214,home!$B$2:$E$405,3,FALSE)</f>
        <v>1.4258</v>
      </c>
      <c r="G214">
        <f>VLOOKUP(C214,away!$B$2:$E$405,4,FALSE)</f>
        <v>0.78420000000000001</v>
      </c>
      <c r="H214">
        <f>VLOOKUP(A214,away!$A$2:$E$405,3,FALSE)</f>
        <v>1.3855999999999999</v>
      </c>
      <c r="I214">
        <f>VLOOKUP(C214,away!$B$2:$E$405,3,FALSE)</f>
        <v>1.5283</v>
      </c>
      <c r="J214">
        <f>VLOOKUP(B214,home!$B$2:$E$405,4,FALSE)</f>
        <v>1.1037999999999999</v>
      </c>
      <c r="K214" s="3">
        <f t="shared" si="226"/>
        <v>1.8452208277080002</v>
      </c>
      <c r="L214" s="3">
        <f t="shared" si="227"/>
        <v>2.3374206554239998</v>
      </c>
      <c r="M214" s="5">
        <f t="shared" si="228"/>
        <v>1.5258150142237185E-2</v>
      </c>
      <c r="N214" s="5">
        <f t="shared" si="229"/>
        <v>2.8154656434751835E-2</v>
      </c>
      <c r="O214" s="5">
        <f t="shared" si="230"/>
        <v>3.5664715306025836E-2</v>
      </c>
      <c r="P214" s="5">
        <f t="shared" si="231"/>
        <v>6.5809275496955158E-2</v>
      </c>
      <c r="Q214" s="5">
        <f t="shared" si="232"/>
        <v>2.5975779225183585E-2</v>
      </c>
      <c r="R214" s="5">
        <f t="shared" si="233"/>
        <v>4.1681721113060649E-2</v>
      </c>
      <c r="S214" s="5">
        <f t="shared" si="234"/>
        <v>7.0959793635887405E-2</v>
      </c>
      <c r="T214" s="5">
        <f t="shared" si="235"/>
        <v>6.0716322901677736E-2</v>
      </c>
      <c r="U214" s="5">
        <f t="shared" si="236"/>
        <v>7.6911979932535776E-2</v>
      </c>
      <c r="V214" s="5">
        <f t="shared" si="237"/>
        <v>3.4005961586714796E-2</v>
      </c>
      <c r="W214" s="5">
        <f t="shared" si="238"/>
        <v>1.5977016280751183E-2</v>
      </c>
      <c r="X214" s="5">
        <f t="shared" si="239"/>
        <v>3.7345007866673344E-2</v>
      </c>
      <c r="Y214" s="5">
        <f t="shared" si="240"/>
        <v>4.3645496382267029E-2</v>
      </c>
      <c r="Z214" s="5">
        <f t="shared" si="241"/>
        <v>3.2475905294430188E-2</v>
      </c>
      <c r="AA214" s="5">
        <f t="shared" si="242"/>
        <v>5.9925216847955091E-2</v>
      </c>
      <c r="AB214" s="5">
        <f t="shared" si="243"/>
        <v>5.5287629116382561E-2</v>
      </c>
      <c r="AC214" s="5">
        <f t="shared" si="244"/>
        <v>9.1668537541293831E-3</v>
      </c>
      <c r="AD214" s="5">
        <f t="shared" si="245"/>
        <v>7.3702808014679683E-3</v>
      </c>
      <c r="AE214" s="5">
        <f t="shared" si="246"/>
        <v>1.7227446581626182E-2</v>
      </c>
      <c r="AF214" s="5">
        <f t="shared" si="247"/>
        <v>2.0133894740053313E-2</v>
      </c>
      <c r="AG214" s="5">
        <f t="shared" si="248"/>
        <v>1.5687127146511076E-2</v>
      </c>
      <c r="AH214" s="5">
        <f t="shared" si="249"/>
        <v>1.8977462959698689E-2</v>
      </c>
      <c r="AI214" s="5">
        <f t="shared" si="250"/>
        <v>3.5017609910293124E-2</v>
      </c>
      <c r="AJ214" s="5">
        <f t="shared" si="251"/>
        <v>3.2307611571513482E-2</v>
      </c>
      <c r="AK214" s="5">
        <f t="shared" si="252"/>
        <v>1.9871559255085564E-2</v>
      </c>
      <c r="AL214" s="5">
        <f t="shared" si="253"/>
        <v>1.5814866114755542E-3</v>
      </c>
      <c r="AM214" s="5">
        <f t="shared" si="254"/>
        <v>2.7199591281850217E-3</v>
      </c>
      <c r="AN214" s="5">
        <f t="shared" si="255"/>
        <v>6.3576886481287237E-3</v>
      </c>
      <c r="AO214" s="5">
        <f t="shared" si="256"/>
        <v>7.4302963834453851E-3</v>
      </c>
      <c r="AP214" s="5">
        <f t="shared" si="257"/>
        <v>5.789242747529161E-3</v>
      </c>
      <c r="AQ214" s="5">
        <f t="shared" si="258"/>
        <v>3.3829738943345622E-3</v>
      </c>
      <c r="AR214" s="5">
        <f t="shared" si="259"/>
        <v>8.8716627819087155E-3</v>
      </c>
      <c r="AS214" s="5">
        <f t="shared" si="260"/>
        <v>1.6370176941579856E-2</v>
      </c>
      <c r="AT214" s="5">
        <f t="shared" si="261"/>
        <v>1.5103295722934207E-2</v>
      </c>
      <c r="AU214" s="5">
        <f t="shared" si="262"/>
        <v>9.2896386116637884E-3</v>
      </c>
      <c r="AV214" s="5">
        <f t="shared" si="263"/>
        <v>4.2853586620306104E-3</v>
      </c>
      <c r="AW214" s="5">
        <f t="shared" si="264"/>
        <v>1.8947339825880881E-4</v>
      </c>
      <c r="AX214" s="5">
        <f t="shared" si="265"/>
        <v>8.3648753897358344E-4</v>
      </c>
      <c r="AY214" s="5">
        <f t="shared" si="266"/>
        <v>1.9552232516016422E-3</v>
      </c>
      <c r="AZ214" s="5">
        <f t="shared" si="267"/>
        <v>2.2850896071294779E-3</v>
      </c>
      <c r="BA214" s="5">
        <f t="shared" si="268"/>
        <v>1.7804052157330511E-3</v>
      </c>
      <c r="BB214" s="5">
        <f t="shared" si="269"/>
        <v>1.0403889815697638E-3</v>
      </c>
      <c r="BC214" s="5">
        <f t="shared" si="270"/>
        <v>4.8636533903934092E-4</v>
      </c>
      <c r="BD214" s="5">
        <f t="shared" si="271"/>
        <v>3.4561346390649646E-3</v>
      </c>
      <c r="BE214" s="5">
        <f t="shared" si="272"/>
        <v>6.3773316193657427E-3</v>
      </c>
      <c r="BF214" s="5">
        <f t="shared" si="273"/>
        <v>5.8837925646272309E-3</v>
      </c>
      <c r="BG214" s="5">
        <f t="shared" si="274"/>
        <v>3.6189655287212131E-3</v>
      </c>
      <c r="BH214" s="5">
        <f t="shared" si="275"/>
        <v>1.6694476420884184E-3</v>
      </c>
      <c r="BI214" s="5">
        <f t="shared" si="276"/>
        <v>6.1609991198991213E-4</v>
      </c>
      <c r="BJ214" s="8">
        <f t="shared" si="277"/>
        <v>0.30629714909663303</v>
      </c>
      <c r="BK214" s="8">
        <f t="shared" si="278"/>
        <v>0.19873674447900108</v>
      </c>
      <c r="BL214" s="8">
        <f t="shared" si="279"/>
        <v>0.45118741063852547</v>
      </c>
      <c r="BM214" s="8">
        <f t="shared" si="280"/>
        <v>0.77438716193703283</v>
      </c>
      <c r="BN214" s="8">
        <f t="shared" si="281"/>
        <v>0.21254429771821423</v>
      </c>
    </row>
    <row r="215" spans="1:66" x14ac:dyDescent="0.25">
      <c r="A215" t="s">
        <v>59</v>
      </c>
      <c r="B215" t="s">
        <v>301</v>
      </c>
      <c r="C215" t="s">
        <v>228</v>
      </c>
      <c r="D215" t="s">
        <v>523</v>
      </c>
      <c r="E215">
        <f>VLOOKUP(A215,home!$A$2:$E$405,3,FALSE)</f>
        <v>1.6243000000000001</v>
      </c>
      <c r="F215">
        <f>VLOOKUP(B215,home!$B$2:$E$405,3,FALSE)</f>
        <v>1.1629</v>
      </c>
      <c r="G215">
        <f>VLOOKUP(C215,away!$B$2:$E$405,4,FALSE)</f>
        <v>1.2655000000000001</v>
      </c>
      <c r="H215">
        <f>VLOOKUP(A215,away!$A$2:$E$405,3,FALSE)</f>
        <v>1.2161999999999999</v>
      </c>
      <c r="I215">
        <f>VLOOKUP(C215,away!$B$2:$E$405,3,FALSE)</f>
        <v>1.3247</v>
      </c>
      <c r="J215">
        <f>VLOOKUP(B215,home!$B$2:$E$405,4,FALSE)</f>
        <v>0.82220000000000004</v>
      </c>
      <c r="K215" s="3">
        <f t="shared" si="226"/>
        <v>2.3904010137850005</v>
      </c>
      <c r="L215" s="3">
        <f t="shared" si="227"/>
        <v>1.3246465351080001</v>
      </c>
      <c r="M215" s="5">
        <f t="shared" si="228"/>
        <v>2.4354283068292279E-2</v>
      </c>
      <c r="N215" s="5">
        <f t="shared" si="229"/>
        <v>5.8216502936452731E-2</v>
      </c>
      <c r="O215" s="5">
        <f t="shared" si="230"/>
        <v>3.2260816681452802E-2</v>
      </c>
      <c r="P215" s="5">
        <f t="shared" si="231"/>
        <v>7.7116288900876837E-2</v>
      </c>
      <c r="Q215" s="5">
        <f t="shared" si="232"/>
        <v>6.9580393819157052E-2</v>
      </c>
      <c r="R215" s="5">
        <f t="shared" si="233"/>
        <v>2.1367089518420417E-2</v>
      </c>
      <c r="S215" s="5">
        <f t="shared" si="234"/>
        <v>6.1045956446014349E-2</v>
      </c>
      <c r="T215" s="5">
        <f t="shared" si="235"/>
        <v>9.2169427583996488E-2</v>
      </c>
      <c r="U215" s="5">
        <f t="shared" si="236"/>
        <v>5.1075912446467017E-2</v>
      </c>
      <c r="V215" s="5">
        <f t="shared" si="237"/>
        <v>2.147757109006437E-2</v>
      </c>
      <c r="W215" s="5">
        <f t="shared" si="238"/>
        <v>5.5441681308290865E-2</v>
      </c>
      <c r="X215" s="5">
        <f t="shared" si="239"/>
        <v>7.3440631045589469E-2</v>
      </c>
      <c r="Y215" s="5">
        <f t="shared" si="240"/>
        <v>4.8641438725342566E-2</v>
      </c>
      <c r="Z215" s="5">
        <f t="shared" si="241"/>
        <v>9.4346136986393544E-3</v>
      </c>
      <c r="AA215" s="5">
        <f t="shared" si="242"/>
        <v>2.2552510149897367E-2</v>
      </c>
      <c r="AB215" s="5">
        <f t="shared" si="243"/>
        <v>2.6954771562855591E-2</v>
      </c>
      <c r="AC215" s="5">
        <f t="shared" si="244"/>
        <v>4.2504602076207411E-3</v>
      </c>
      <c r="AD215" s="5">
        <f t="shared" si="245"/>
        <v>3.3131962801320865E-2</v>
      </c>
      <c r="AE215" s="5">
        <f t="shared" si="246"/>
        <v>4.3888139726096835E-2</v>
      </c>
      <c r="AF215" s="5">
        <f t="shared" si="247"/>
        <v>2.9068136110254977E-2</v>
      </c>
      <c r="AG215" s="5">
        <f t="shared" si="248"/>
        <v>1.2835001926832328E-2</v>
      </c>
      <c r="AH215" s="5">
        <f t="shared" si="249"/>
        <v>3.1243820864962761E-3</v>
      </c>
      <c r="AI215" s="5">
        <f t="shared" si="250"/>
        <v>7.4685261070123934E-3</v>
      </c>
      <c r="AJ215" s="5">
        <f t="shared" si="251"/>
        <v>8.9263861888410848E-3</v>
      </c>
      <c r="AK215" s="5">
        <f t="shared" si="252"/>
        <v>7.112547531747386E-3</v>
      </c>
      <c r="AL215" s="5">
        <f t="shared" si="253"/>
        <v>5.3835248019977152E-4</v>
      </c>
      <c r="AM215" s="5">
        <f t="shared" si="254"/>
        <v>1.5839735493792848E-2</v>
      </c>
      <c r="AN215" s="5">
        <f t="shared" si="255"/>
        <v>2.0982050738879904E-2</v>
      </c>
      <c r="AO215" s="5">
        <f t="shared" si="256"/>
        <v>1.3896900405358762E-2</v>
      </c>
      <c r="AP215" s="5">
        <f t="shared" si="257"/>
        <v>6.1361603235664808E-3</v>
      </c>
      <c r="AQ215" s="5">
        <f t="shared" si="258"/>
        <v>2.0320608778698823E-3</v>
      </c>
      <c r="AR215" s="5">
        <f t="shared" si="259"/>
        <v>8.2774038104615826E-4</v>
      </c>
      <c r="AS215" s="5">
        <f t="shared" si="260"/>
        <v>1.9786314460035195E-3</v>
      </c>
      <c r="AT215" s="5">
        <f t="shared" si="261"/>
        <v>2.3648613072168472E-3</v>
      </c>
      <c r="AU215" s="5">
        <f t="shared" si="262"/>
        <v>1.8843222887440245E-3</v>
      </c>
      <c r="AV215" s="5">
        <f t="shared" si="263"/>
        <v>1.1260714773278478E-3</v>
      </c>
      <c r="AW215" s="5">
        <f t="shared" si="264"/>
        <v>4.7351636120355848E-5</v>
      </c>
      <c r="AX215" s="5">
        <f t="shared" si="265"/>
        <v>6.3105532970747762E-3</v>
      </c>
      <c r="AY215" s="5">
        <f t="shared" si="266"/>
        <v>8.3592525595844683E-3</v>
      </c>
      <c r="AZ215" s="5">
        <f t="shared" si="267"/>
        <v>5.5365274695731246E-3</v>
      </c>
      <c r="BA215" s="5">
        <f t="shared" si="268"/>
        <v>2.4446473097001005E-3</v>
      </c>
      <c r="BB215" s="5">
        <f t="shared" si="269"/>
        <v>8.0957339708883367E-4</v>
      </c>
      <c r="BC215" s="5">
        <f t="shared" si="270"/>
        <v>2.1447971907386708E-4</v>
      </c>
      <c r="BD215" s="5">
        <f t="shared" si="271"/>
        <v>1.8274390462029476E-4</v>
      </c>
      <c r="BE215" s="5">
        <f t="shared" si="272"/>
        <v>4.3683121486738202E-4</v>
      </c>
      <c r="BF215" s="5">
        <f t="shared" si="273"/>
        <v>5.2210088943596179E-4</v>
      </c>
      <c r="BG215" s="5">
        <f t="shared" si="274"/>
        <v>4.1601016513525781E-4</v>
      </c>
      <c r="BH215" s="5">
        <f t="shared" si="275"/>
        <v>2.4860778012104657E-4</v>
      </c>
      <c r="BI215" s="5">
        <f t="shared" si="276"/>
        <v>1.1885445792723752E-4</v>
      </c>
      <c r="BJ215" s="8">
        <f t="shared" si="277"/>
        <v>0.598975257574897</v>
      </c>
      <c r="BK215" s="8">
        <f t="shared" si="278"/>
        <v>0.19714216475265281</v>
      </c>
      <c r="BL215" s="8">
        <f t="shared" si="279"/>
        <v>0.19094971758563592</v>
      </c>
      <c r="BM215" s="8">
        <f t="shared" si="280"/>
        <v>0.70529447776370868</v>
      </c>
      <c r="BN215" s="8">
        <f t="shared" si="281"/>
        <v>0.28289537492465211</v>
      </c>
    </row>
    <row r="216" spans="1:66" x14ac:dyDescent="0.25">
      <c r="A216" t="s">
        <v>59</v>
      </c>
      <c r="B216" t="s">
        <v>67</v>
      </c>
      <c r="C216" t="s">
        <v>229</v>
      </c>
      <c r="D216" t="s">
        <v>523</v>
      </c>
      <c r="E216">
        <f>VLOOKUP(A216,home!$A$2:$E$405,3,FALSE)</f>
        <v>1.6243000000000001</v>
      </c>
      <c r="F216">
        <f>VLOOKUP(B216,home!$B$2:$E$405,3,FALSE)</f>
        <v>0.64990000000000003</v>
      </c>
      <c r="G216">
        <f>VLOOKUP(C216,away!$B$2:$E$405,4,FALSE)</f>
        <v>0.88929999999999998</v>
      </c>
      <c r="H216">
        <f>VLOOKUP(A216,away!$A$2:$E$405,3,FALSE)</f>
        <v>1.2161999999999999</v>
      </c>
      <c r="I216">
        <f>VLOOKUP(C216,away!$B$2:$E$405,3,FALSE)</f>
        <v>1.1419999999999999</v>
      </c>
      <c r="J216">
        <f>VLOOKUP(B216,home!$B$2:$E$405,4,FALSE)</f>
        <v>0.82220000000000004</v>
      </c>
      <c r="K216" s="3">
        <f t="shared" si="226"/>
        <v>0.93877404450100022</v>
      </c>
      <c r="L216" s="3">
        <f t="shared" si="227"/>
        <v>1.1419539088799999</v>
      </c>
      <c r="M216" s="5">
        <f t="shared" si="228"/>
        <v>0.12483930192145976</v>
      </c>
      <c r="N216" s="5">
        <f t="shared" si="229"/>
        <v>0.11719589637749026</v>
      </c>
      <c r="O216" s="5">
        <f t="shared" si="230"/>
        <v>0.14256072881106147</v>
      </c>
      <c r="P216" s="5">
        <f t="shared" si="231"/>
        <v>0.13383231197297044</v>
      </c>
      <c r="Q216" s="5">
        <f t="shared" si="232"/>
        <v>5.501023282060833E-2</v>
      </c>
      <c r="R216" s="5">
        <f t="shared" si="233"/>
        <v>8.1398890759286663E-2</v>
      </c>
      <c r="S216" s="5">
        <f t="shared" si="234"/>
        <v>3.5868287174697012E-2</v>
      </c>
      <c r="T216" s="5">
        <f t="shared" si="235"/>
        <v>6.2819150397892543E-2</v>
      </c>
      <c r="U216" s="5">
        <f t="shared" si="236"/>
        <v>7.6415165895990636E-2</v>
      </c>
      <c r="V216" s="5">
        <f t="shared" si="237"/>
        <v>4.2724577607780936E-3</v>
      </c>
      <c r="W216" s="5">
        <f t="shared" si="238"/>
        <v>1.7214059584648049E-2</v>
      </c>
      <c r="X216" s="5">
        <f t="shared" si="239"/>
        <v>1.9657662630382069E-2</v>
      </c>
      <c r="Y216" s="5">
        <f t="shared" si="240"/>
        <v>1.1224072340104557E-2</v>
      </c>
      <c r="Z216" s="5">
        <f t="shared" si="241"/>
        <v>3.0984593827021154E-2</v>
      </c>
      <c r="AA216" s="5">
        <f t="shared" si="242"/>
        <v>2.9087532464213372E-2</v>
      </c>
      <c r="AB216" s="5">
        <f t="shared" si="243"/>
        <v>1.3653310247991868E-2</v>
      </c>
      <c r="AC216" s="5">
        <f t="shared" si="244"/>
        <v>2.8626446716451784E-4</v>
      </c>
      <c r="AD216" s="5">
        <f t="shared" si="245"/>
        <v>4.0400280846403141E-3</v>
      </c>
      <c r="AE216" s="5">
        <f t="shared" si="246"/>
        <v>4.6135258632399858E-3</v>
      </c>
      <c r="AF216" s="5">
        <f t="shared" si="247"/>
        <v>2.6342169466229397E-3</v>
      </c>
      <c r="AG216" s="5">
        <f t="shared" si="248"/>
        <v>1.0027181130113343E-3</v>
      </c>
      <c r="AH216" s="5">
        <f t="shared" si="249"/>
        <v>8.8457445089564872E-3</v>
      </c>
      <c r="AI216" s="5">
        <f t="shared" si="250"/>
        <v>8.3041553492955947E-3</v>
      </c>
      <c r="AJ216" s="5">
        <f t="shared" si="251"/>
        <v>3.8978627517114212E-3</v>
      </c>
      <c r="AK216" s="5">
        <f t="shared" si="252"/>
        <v>1.2197374601113095E-3</v>
      </c>
      <c r="AL216" s="5">
        <f t="shared" si="253"/>
        <v>1.227544047000225E-5</v>
      </c>
      <c r="AM216" s="5">
        <f t="shared" si="254"/>
        <v>7.5853470098308359E-4</v>
      </c>
      <c r="AN216" s="5">
        <f t="shared" si="255"/>
        <v>8.6621166680875424E-4</v>
      </c>
      <c r="AO216" s="5">
        <f t="shared" si="256"/>
        <v>4.9458689941485866E-4</v>
      </c>
      <c r="AP216" s="5">
        <f t="shared" si="257"/>
        <v>1.8826514768921233E-4</v>
      </c>
      <c r="AQ216" s="5">
        <f t="shared" si="258"/>
        <v>5.3747530327391653E-5</v>
      </c>
      <c r="AR216" s="5">
        <f t="shared" si="259"/>
        <v>2.0202865037913312E-3</v>
      </c>
      <c r="AS216" s="5">
        <f t="shared" si="260"/>
        <v>1.8965925322149732E-3</v>
      </c>
      <c r="AT216" s="5">
        <f t="shared" si="261"/>
        <v>8.9023592111892209E-4</v>
      </c>
      <c r="AU216" s="5">
        <f t="shared" si="262"/>
        <v>2.7857679207629463E-4</v>
      </c>
      <c r="AV216" s="5">
        <f t="shared" si="263"/>
        <v>6.5380165450394312E-5</v>
      </c>
      <c r="AW216" s="5">
        <f t="shared" si="264"/>
        <v>3.6554784904831171E-7</v>
      </c>
      <c r="AX216" s="5">
        <f t="shared" si="265"/>
        <v>1.1868211485604096E-4</v>
      </c>
      <c r="AY216" s="5">
        <f t="shared" si="266"/>
        <v>1.355295049740011E-4</v>
      </c>
      <c r="AZ216" s="5">
        <f t="shared" si="267"/>
        <v>7.7384223986816009E-5</v>
      </c>
      <c r="BA216" s="5">
        <f t="shared" si="268"/>
        <v>2.9456405689129982E-5</v>
      </c>
      <c r="BB216" s="5">
        <f t="shared" si="269"/>
        <v>8.4094644045642685E-6</v>
      </c>
      <c r="BC216" s="5">
        <f t="shared" si="270"/>
        <v>1.9206441496758775E-6</v>
      </c>
      <c r="BD216" s="5">
        <f t="shared" si="271"/>
        <v>3.8451234501033627E-4</v>
      </c>
      <c r="BE216" s="5">
        <f t="shared" si="272"/>
        <v>3.6097020928591738E-4</v>
      </c>
      <c r="BF216" s="5">
        <f t="shared" si="273"/>
        <v>1.6943473165785658E-4</v>
      </c>
      <c r="BG216" s="5">
        <f t="shared" si="274"/>
        <v>5.3020309439129231E-5</v>
      </c>
      <c r="BH216" s="5">
        <f t="shared" si="275"/>
        <v>1.2443522583216474E-5</v>
      </c>
      <c r="BI216" s="5">
        <f t="shared" si="276"/>
        <v>2.3363312046571338E-6</v>
      </c>
      <c r="BJ216" s="8">
        <f t="shared" si="277"/>
        <v>0.29814429146192384</v>
      </c>
      <c r="BK216" s="8">
        <f t="shared" si="278"/>
        <v>0.2992464282425138</v>
      </c>
      <c r="BL216" s="8">
        <f t="shared" si="279"/>
        <v>0.37151691761245192</v>
      </c>
      <c r="BM216" s="8">
        <f t="shared" si="280"/>
        <v>0.34491970452390891</v>
      </c>
      <c r="BN216" s="8">
        <f t="shared" si="281"/>
        <v>0.65483736266287684</v>
      </c>
    </row>
    <row r="217" spans="1:66" x14ac:dyDescent="0.25">
      <c r="A217" t="s">
        <v>19</v>
      </c>
      <c r="B217" t="s">
        <v>233</v>
      </c>
      <c r="C217" t="s">
        <v>236</v>
      </c>
      <c r="D217" t="s">
        <v>523</v>
      </c>
      <c r="E217">
        <f>VLOOKUP(A217,home!$A$2:$E$405,3,FALSE)</f>
        <v>1.4805999999999999</v>
      </c>
      <c r="F217">
        <f>VLOOKUP(B217,home!$B$2:$E$405,3,FALSE)</f>
        <v>0.86299999999999999</v>
      </c>
      <c r="G217">
        <f>VLOOKUP(C217,away!$B$2:$E$405,4,FALSE)</f>
        <v>0.56279999999999997</v>
      </c>
      <c r="H217">
        <f>VLOOKUP(A217,away!$A$2:$E$405,3,FALSE)</f>
        <v>1.3222</v>
      </c>
      <c r="I217">
        <f>VLOOKUP(C217,away!$B$2:$E$405,3,FALSE)</f>
        <v>1.0084</v>
      </c>
      <c r="J217">
        <f>VLOOKUP(B217,home!$B$2:$E$405,4,FALSE)</f>
        <v>1.0084</v>
      </c>
      <c r="K217" s="3">
        <f t="shared" si="226"/>
        <v>0.71912208983999981</v>
      </c>
      <c r="L217" s="3">
        <f t="shared" si="227"/>
        <v>1.3445062544320001</v>
      </c>
      <c r="M217" s="5">
        <f t="shared" si="228"/>
        <v>0.1269923609576995</v>
      </c>
      <c r="N217" s="5">
        <f t="shared" si="229"/>
        <v>9.1323012005616461E-2</v>
      </c>
      <c r="O217" s="5">
        <f t="shared" si="230"/>
        <v>0.17074202357271312</v>
      </c>
      <c r="P217" s="5">
        <f t="shared" si="231"/>
        <v>0.12278436081511995</v>
      </c>
      <c r="Q217" s="5">
        <f t="shared" si="232"/>
        <v>3.2836197621981145E-2</v>
      </c>
      <c r="R217" s="5">
        <f t="shared" si="233"/>
        <v>0.11478185929394442</v>
      </c>
      <c r="S217" s="5">
        <f t="shared" si="234"/>
        <v>2.9678949086156658E-2</v>
      </c>
      <c r="T217" s="5">
        <f t="shared" si="235"/>
        <v>4.4148473074518815E-2</v>
      </c>
      <c r="U217" s="5">
        <f t="shared" si="236"/>
        <v>8.254217053118211E-2</v>
      </c>
      <c r="V217" s="5">
        <f t="shared" si="237"/>
        <v>3.1883902007320735E-3</v>
      </c>
      <c r="W217" s="5">
        <f t="shared" si="238"/>
        <v>7.8710783521061065E-3</v>
      </c>
      <c r="X217" s="5">
        <f t="shared" si="239"/>
        <v>1.058271407353098E-2</v>
      </c>
      <c r="Y217" s="5">
        <f t="shared" si="240"/>
        <v>7.1142626303639777E-3</v>
      </c>
      <c r="Z217" s="5">
        <f t="shared" si="241"/>
        <v>5.1441642572014022E-2</v>
      </c>
      <c r="AA217" s="5">
        <f t="shared" si="242"/>
        <v>3.6992821511189024E-2</v>
      </c>
      <c r="AB217" s="5">
        <f t="shared" si="243"/>
        <v>1.3301177557102174E-2</v>
      </c>
      <c r="AC217" s="5">
        <f t="shared" si="244"/>
        <v>1.9267126083103591E-4</v>
      </c>
      <c r="AD217" s="5">
        <f t="shared" si="245"/>
        <v>1.415066578465231E-3</v>
      </c>
      <c r="AE217" s="5">
        <f t="shared" si="246"/>
        <v>1.9025658651841938E-3</v>
      </c>
      <c r="AF217" s="5">
        <f t="shared" si="247"/>
        <v>1.2790058526044893E-3</v>
      </c>
      <c r="AG217" s="5">
        <f t="shared" si="248"/>
        <v>5.7321045609395622E-4</v>
      </c>
      <c r="AH217" s="5">
        <f t="shared" si="249"/>
        <v>1.7290902544082075E-2</v>
      </c>
      <c r="AI217" s="5">
        <f t="shared" si="250"/>
        <v>1.2434269972720071E-2</v>
      </c>
      <c r="AJ217" s="5">
        <f t="shared" si="251"/>
        <v>4.4708791042086067E-3</v>
      </c>
      <c r="AK217" s="5">
        <f t="shared" si="252"/>
        <v>1.0717026416134934E-3</v>
      </c>
      <c r="AL217" s="5">
        <f t="shared" si="253"/>
        <v>7.4514773739696169E-6</v>
      </c>
      <c r="AM217" s="5">
        <f t="shared" si="254"/>
        <v>2.0352112703373107E-4</v>
      </c>
      <c r="AN217" s="5">
        <f t="shared" si="255"/>
        <v>2.7363542820590101E-4</v>
      </c>
      <c r="AO217" s="5">
        <f t="shared" si="256"/>
        <v>1.8395227232850629E-4</v>
      </c>
      <c r="AP217" s="5">
        <f t="shared" si="257"/>
        <v>8.2441660220885075E-5</v>
      </c>
      <c r="AQ217" s="5">
        <f t="shared" si="258"/>
        <v>2.7710831948184457E-5</v>
      </c>
      <c r="AR217" s="5">
        <f t="shared" si="259"/>
        <v>4.6495453230585059E-3</v>
      </c>
      <c r="AS217" s="5">
        <f t="shared" si="260"/>
        <v>3.3435907495236294E-3</v>
      </c>
      <c r="AT217" s="5">
        <f t="shared" si="261"/>
        <v>1.2022249836835617E-3</v>
      </c>
      <c r="AU217" s="5">
        <f t="shared" si="262"/>
        <v>2.8818218090812756E-4</v>
      </c>
      <c r="AV217" s="5">
        <f t="shared" si="263"/>
        <v>5.1809543047325395E-5</v>
      </c>
      <c r="AW217" s="5">
        <f t="shared" si="264"/>
        <v>2.0012684218680079E-7</v>
      </c>
      <c r="AX217" s="5">
        <f t="shared" si="265"/>
        <v>2.4392756366514786E-5</v>
      </c>
      <c r="AY217" s="5">
        <f t="shared" si="266"/>
        <v>3.2796213497615118E-5</v>
      </c>
      <c r="AZ217" s="5">
        <f t="shared" si="267"/>
        <v>2.2047357084615357E-5</v>
      </c>
      <c r="BA217" s="5">
        <f t="shared" si="268"/>
        <v>9.8809364979870046E-6</v>
      </c>
      <c r="BB217" s="5">
        <f t="shared" si="269"/>
        <v>3.3212452302972383E-6</v>
      </c>
      <c r="BC217" s="5">
        <f t="shared" si="270"/>
        <v>8.9308699692741703E-7</v>
      </c>
      <c r="BD217" s="5">
        <f t="shared" si="271"/>
        <v>1.0418904611862027E-3</v>
      </c>
      <c r="BE217" s="5">
        <f t="shared" si="272"/>
        <v>7.4924644583258327E-4</v>
      </c>
      <c r="BF217" s="5">
        <f t="shared" si="273"/>
        <v>2.6939983496615972E-4</v>
      </c>
      <c r="BG217" s="5">
        <f t="shared" si="274"/>
        <v>6.4577124107805293E-5</v>
      </c>
      <c r="BH217" s="5">
        <f t="shared" si="275"/>
        <v>1.1609709111065492E-5</v>
      </c>
      <c r="BI217" s="5">
        <f t="shared" si="276"/>
        <v>1.6697596556767812E-6</v>
      </c>
      <c r="BJ217" s="8">
        <f t="shared" si="277"/>
        <v>0.19991017942587655</v>
      </c>
      <c r="BK217" s="8">
        <f t="shared" si="278"/>
        <v>0.28287698001141082</v>
      </c>
      <c r="BL217" s="8">
        <f t="shared" si="279"/>
        <v>0.46530155284383573</v>
      </c>
      <c r="BM217" s="8">
        <f t="shared" si="280"/>
        <v>0.340037944499407</v>
      </c>
      <c r="BN217" s="8">
        <f t="shared" si="281"/>
        <v>0.65945981426707467</v>
      </c>
    </row>
    <row r="218" spans="1:66" x14ac:dyDescent="0.25">
      <c r="A218" t="s">
        <v>19</v>
      </c>
      <c r="B218" t="s">
        <v>152</v>
      </c>
      <c r="C218" t="s">
        <v>21</v>
      </c>
      <c r="D218" t="s">
        <v>523</v>
      </c>
      <c r="E218">
        <f>VLOOKUP(A218,home!$A$2:$E$405,3,FALSE)</f>
        <v>1.4805999999999999</v>
      </c>
      <c r="F218">
        <f>VLOOKUP(B218,home!$B$2:$E$405,3,FALSE)</f>
        <v>0.6754</v>
      </c>
      <c r="G218">
        <f>VLOOKUP(C218,away!$B$2:$E$405,4,FALSE)</f>
        <v>0.86299999999999999</v>
      </c>
      <c r="H218">
        <f>VLOOKUP(A218,away!$A$2:$E$405,3,FALSE)</f>
        <v>1.3222</v>
      </c>
      <c r="I218">
        <f>VLOOKUP(C218,away!$B$2:$E$405,3,FALSE)</f>
        <v>1.3866000000000001</v>
      </c>
      <c r="J218">
        <f>VLOOKUP(B218,home!$B$2:$E$405,4,FALSE)</f>
        <v>1.1765000000000001</v>
      </c>
      <c r="K218" s="3">
        <f t="shared" si="226"/>
        <v>0.86299761811999987</v>
      </c>
      <c r="L218" s="3">
        <f t="shared" si="227"/>
        <v>2.1569510047800002</v>
      </c>
      <c r="M218" s="5">
        <f t="shared" si="228"/>
        <v>4.8803725691497969E-2</v>
      </c>
      <c r="N218" s="5">
        <f t="shared" si="229"/>
        <v>4.2117499027144588E-2</v>
      </c>
      <c r="O218" s="5">
        <f t="shared" si="230"/>
        <v>0.10526724516728407</v>
      </c>
      <c r="P218" s="5">
        <f t="shared" si="231"/>
        <v>9.0845381845420209E-2</v>
      </c>
      <c r="Q218" s="5">
        <f t="shared" si="232"/>
        <v>1.8173650670798593E-2</v>
      </c>
      <c r="R218" s="5">
        <f t="shared" si="233"/>
        <v>0.11352814511699802</v>
      </c>
      <c r="S218" s="5">
        <f t="shared" si="234"/>
        <v>4.2275888191451783E-2</v>
      </c>
      <c r="T218" s="5">
        <f t="shared" si="235"/>
        <v>3.9199674074899757E-2</v>
      </c>
      <c r="U218" s="5">
        <f t="shared" si="236"/>
        <v>9.7974518825550971E-2</v>
      </c>
      <c r="V218" s="5">
        <f t="shared" si="237"/>
        <v>8.7437978491961936E-3</v>
      </c>
      <c r="W218" s="5">
        <f t="shared" si="238"/>
        <v>5.2279390804813751E-3</v>
      </c>
      <c r="X218" s="5">
        <f t="shared" si="239"/>
        <v>1.1276408452572934E-2</v>
      </c>
      <c r="Y218" s="5">
        <f t="shared" si="240"/>
        <v>1.2161330271043443E-2</v>
      </c>
      <c r="Z218" s="5">
        <f t="shared" si="241"/>
        <v>8.1624882226972853E-2</v>
      </c>
      <c r="AA218" s="5">
        <f t="shared" si="242"/>
        <v>7.0442078941203065E-2</v>
      </c>
      <c r="AB218" s="5">
        <f t="shared" si="243"/>
        <v>3.0395673170839622E-2</v>
      </c>
      <c r="AC218" s="5">
        <f t="shared" si="244"/>
        <v>1.017255397941591E-3</v>
      </c>
      <c r="AD218" s="5">
        <f t="shared" si="245"/>
        <v>1.1279247435329724E-3</v>
      </c>
      <c r="AE218" s="5">
        <f t="shared" si="246"/>
        <v>2.4328784088796691E-3</v>
      </c>
      <c r="AF218" s="5">
        <f t="shared" si="247"/>
        <v>2.6237997642702855E-3</v>
      </c>
      <c r="AG218" s="5">
        <f t="shared" si="248"/>
        <v>1.8864691792947735E-3</v>
      </c>
      <c r="AH218" s="5">
        <f t="shared" si="249"/>
        <v>4.4015217933629565E-2</v>
      </c>
      <c r="AI218" s="5">
        <f t="shared" si="250"/>
        <v>3.7985028237755014E-2</v>
      </c>
      <c r="AJ218" s="5">
        <f t="shared" si="251"/>
        <v>1.6390494446701754E-2</v>
      </c>
      <c r="AK218" s="5">
        <f t="shared" si="252"/>
        <v>4.7149858891042343E-3</v>
      </c>
      <c r="AL218" s="5">
        <f t="shared" si="253"/>
        <v>7.5742541169489342E-5</v>
      </c>
      <c r="AM218" s="5">
        <f t="shared" si="254"/>
        <v>1.9467927341751341E-4</v>
      </c>
      <c r="AN218" s="5">
        <f t="shared" si="255"/>
        <v>4.1991365440774599E-4</v>
      </c>
      <c r="AO218" s="5">
        <f t="shared" si="256"/>
        <v>4.528665893978148E-4</v>
      </c>
      <c r="AP218" s="5">
        <f t="shared" si="257"/>
        <v>3.2560368167763615E-4</v>
      </c>
      <c r="AQ218" s="5">
        <f t="shared" si="258"/>
        <v>1.7557779708866116E-4</v>
      </c>
      <c r="AR218" s="5">
        <f t="shared" si="259"/>
        <v>1.8987733709510599E-2</v>
      </c>
      <c r="AS218" s="5">
        <f t="shared" si="260"/>
        <v>1.6386368964804474E-2</v>
      </c>
      <c r="AT218" s="5">
        <f t="shared" si="261"/>
        <v>7.0706986931308733E-3</v>
      </c>
      <c r="AU218" s="5">
        <f t="shared" si="262"/>
        <v>2.0339987102053806E-3</v>
      </c>
      <c r="AV218" s="5">
        <f t="shared" si="263"/>
        <v>4.3883401054159877E-4</v>
      </c>
      <c r="AW218" s="5">
        <f t="shared" si="264"/>
        <v>3.9164018599161394E-6</v>
      </c>
      <c r="AX218" s="5">
        <f t="shared" si="265"/>
        <v>2.8001291542774363E-5</v>
      </c>
      <c r="AY218" s="5">
        <f t="shared" si="266"/>
        <v>6.0397413928324889E-5</v>
      </c>
      <c r="AZ218" s="5">
        <f t="shared" si="267"/>
        <v>6.5137131329406995E-5</v>
      </c>
      <c r="BA218" s="5">
        <f t="shared" si="268"/>
        <v>4.6832533623150409E-5</v>
      </c>
      <c r="BB218" s="5">
        <f t="shared" si="269"/>
        <v>2.5253870113711856E-5</v>
      </c>
      <c r="BC218" s="5">
        <f t="shared" si="270"/>
        <v>1.0894272103270882E-5</v>
      </c>
      <c r="BD218" s="5">
        <f t="shared" si="271"/>
        <v>6.8259352172039874E-3</v>
      </c>
      <c r="BE218" s="5">
        <f t="shared" si="272"/>
        <v>5.8907658338884644E-3</v>
      </c>
      <c r="BF218" s="5">
        <f t="shared" si="273"/>
        <v>2.5418584417742098E-3</v>
      </c>
      <c r="BG218" s="5">
        <f t="shared" si="274"/>
        <v>7.3120592694978588E-4</v>
      </c>
      <c r="BH218" s="5">
        <f t="shared" si="275"/>
        <v>1.5775724332822296E-4</v>
      </c>
      <c r="BI218" s="5">
        <f t="shared" si="276"/>
        <v>2.7228825046686736E-5</v>
      </c>
      <c r="BJ218" s="8">
        <f t="shared" si="277"/>
        <v>0.13803273118154838</v>
      </c>
      <c r="BK218" s="8">
        <f t="shared" si="278"/>
        <v>0.19182218893060554</v>
      </c>
      <c r="BL218" s="8">
        <f t="shared" si="279"/>
        <v>0.58180577330545058</v>
      </c>
      <c r="BM218" s="8">
        <f t="shared" si="280"/>
        <v>0.57449344711336559</v>
      </c>
      <c r="BN218" s="8">
        <f t="shared" si="281"/>
        <v>0.41873564751914349</v>
      </c>
    </row>
    <row r="219" spans="1:66" x14ac:dyDescent="0.25">
      <c r="A219" t="s">
        <v>19</v>
      </c>
      <c r="B219" t="s">
        <v>20</v>
      </c>
      <c r="C219" t="s">
        <v>149</v>
      </c>
      <c r="D219" t="s">
        <v>523</v>
      </c>
      <c r="E219">
        <f>VLOOKUP(A219,home!$A$2:$E$405,3,FALSE)</f>
        <v>1.4805999999999999</v>
      </c>
      <c r="F219">
        <f>VLOOKUP(B219,home!$B$2:$E$405,3,FALSE)</f>
        <v>1.0130999999999999</v>
      </c>
      <c r="G219">
        <f>VLOOKUP(C219,away!$B$2:$E$405,4,FALSE)</f>
        <v>0.37969999999999998</v>
      </c>
      <c r="H219">
        <f>VLOOKUP(A219,away!$A$2:$E$405,3,FALSE)</f>
        <v>1.3222</v>
      </c>
      <c r="I219">
        <f>VLOOKUP(C219,away!$B$2:$E$405,3,FALSE)</f>
        <v>1.1224000000000001</v>
      </c>
      <c r="J219">
        <f>VLOOKUP(B219,home!$B$2:$E$405,4,FALSE)</f>
        <v>1.0925</v>
      </c>
      <c r="K219" s="3">
        <f t="shared" si="226"/>
        <v>0.5695484280419999</v>
      </c>
      <c r="L219" s="3">
        <f t="shared" si="227"/>
        <v>1.6213107284000001</v>
      </c>
      <c r="M219" s="5">
        <f t="shared" si="228"/>
        <v>0.11182063591562214</v>
      </c>
      <c r="N219" s="5">
        <f t="shared" si="229"/>
        <v>6.3687267408399376E-2</v>
      </c>
      <c r="O219" s="5">
        <f t="shared" si="230"/>
        <v>0.18129599666650853</v>
      </c>
      <c r="P219" s="5">
        <f t="shared" si="231"/>
        <v>0.10325684991171759</v>
      </c>
      <c r="Q219" s="5">
        <f t="shared" si="232"/>
        <v>1.8136491519372182E-2</v>
      </c>
      <c r="R219" s="5">
        <f t="shared" si="233"/>
        <v>0.14696857220569051</v>
      </c>
      <c r="S219" s="5">
        <f t="shared" si="234"/>
        <v>2.3837230414554954E-2</v>
      </c>
      <c r="T219" s="5">
        <f t="shared" si="235"/>
        <v>2.9404888275893735E-2</v>
      </c>
      <c r="U219" s="5">
        <f t="shared" si="236"/>
        <v>8.3705719271328194E-2</v>
      </c>
      <c r="V219" s="5">
        <f t="shared" si="237"/>
        <v>2.4457395076125173E-3</v>
      </c>
      <c r="W219" s="5">
        <f t="shared" si="238"/>
        <v>3.4432034116851627E-3</v>
      </c>
      <c r="X219" s="5">
        <f t="shared" si="239"/>
        <v>5.5825026314286364E-3</v>
      </c>
      <c r="Y219" s="5">
        <f t="shared" si="240"/>
        <v>4.5254857038282414E-3</v>
      </c>
      <c r="Z219" s="5">
        <f t="shared" si="241"/>
        <v>7.9427240951572026E-2</v>
      </c>
      <c r="AA219" s="5">
        <f t="shared" si="242"/>
        <v>4.5237660227681005E-2</v>
      </c>
      <c r="AB219" s="5">
        <f t="shared" si="243"/>
        <v>1.2882519135486907E-2</v>
      </c>
      <c r="AC219" s="5">
        <f t="shared" si="244"/>
        <v>1.4115203065652473E-4</v>
      </c>
      <c r="AD219" s="5">
        <f t="shared" si="245"/>
        <v>4.9026777263853384E-4</v>
      </c>
      <c r="AE219" s="5">
        <f t="shared" si="246"/>
        <v>7.9487639956762684E-4</v>
      </c>
      <c r="AF219" s="5">
        <f t="shared" si="247"/>
        <v>6.4437081718547956E-4</v>
      </c>
      <c r="AG219" s="5">
        <f t="shared" si="248"/>
        <v>3.4824177299023096E-4</v>
      </c>
      <c r="AH219" s="5">
        <f t="shared" si="249"/>
        <v>3.2194059470498887E-2</v>
      </c>
      <c r="AI219" s="5">
        <f t="shared" si="250"/>
        <v>1.83360759637133E-2</v>
      </c>
      <c r="AJ219" s="5">
        <f t="shared" si="251"/>
        <v>5.2216416207958045E-3</v>
      </c>
      <c r="AK219" s="5">
        <f t="shared" si="252"/>
        <v>9.9132592564097699E-4</v>
      </c>
      <c r="AL219" s="5">
        <f t="shared" si="253"/>
        <v>5.2136759641513413E-6</v>
      </c>
      <c r="AM219" s="5">
        <f t="shared" si="254"/>
        <v>5.5846247845185944E-5</v>
      </c>
      <c r="AN219" s="5">
        <f t="shared" si="255"/>
        <v>9.0544120772285353E-5</v>
      </c>
      <c r="AO219" s="5">
        <f t="shared" si="256"/>
        <v>7.3400077200825792E-5</v>
      </c>
      <c r="AP219" s="5">
        <f t="shared" si="257"/>
        <v>3.9668110877029028E-5</v>
      </c>
      <c r="AQ219" s="5">
        <f t="shared" si="258"/>
        <v>1.6078583435071977E-5</v>
      </c>
      <c r="AR219" s="5">
        <f t="shared" si="259"/>
        <v>1.0439314802053488E-2</v>
      </c>
      <c r="AS219" s="5">
        <f t="shared" si="260"/>
        <v>5.9456953353451449E-3</v>
      </c>
      <c r="AT219" s="5">
        <f t="shared" si="261"/>
        <v>1.6931807159312395E-3</v>
      </c>
      <c r="AU219" s="5">
        <f t="shared" si="262"/>
        <v>3.2144947171655516E-4</v>
      </c>
      <c r="AV219" s="5">
        <f t="shared" si="263"/>
        <v>4.5770260327773821E-5</v>
      </c>
      <c r="AW219" s="5">
        <f t="shared" si="264"/>
        <v>1.3373295747509329E-7</v>
      </c>
      <c r="AX219" s="5">
        <f t="shared" si="265"/>
        <v>5.3011904453782596E-6</v>
      </c>
      <c r="AY219" s="5">
        <f t="shared" si="266"/>
        <v>8.5948769423833469E-6</v>
      </c>
      <c r="AZ219" s="5">
        <f t="shared" si="267"/>
        <v>6.9674830979819574E-6</v>
      </c>
      <c r="BA219" s="5">
        <f t="shared" si="268"/>
        <v>3.7654850322346049E-6</v>
      </c>
      <c r="BB219" s="5">
        <f t="shared" si="269"/>
        <v>1.5262553200978963E-6</v>
      </c>
      <c r="BC219" s="5">
        <f t="shared" si="270"/>
        <v>4.9490682495045884E-7</v>
      </c>
      <c r="BD219" s="5">
        <f t="shared" si="271"/>
        <v>2.8208955142857077E-3</v>
      </c>
      <c r="BE219" s="5">
        <f t="shared" si="272"/>
        <v>1.6066366058321534E-3</v>
      </c>
      <c r="BF219" s="5">
        <f t="shared" si="273"/>
        <v>4.5752867664321863E-4</v>
      </c>
      <c r="BG219" s="5">
        <f t="shared" si="274"/>
        <v>8.6861579522093881E-5</v>
      </c>
      <c r="BH219" s="5">
        <f t="shared" si="275"/>
        <v>1.2367969018513434E-5</v>
      </c>
      <c r="BI219" s="5">
        <f t="shared" si="276"/>
        <v>1.4088314625132975E-6</v>
      </c>
      <c r="BJ219" s="8">
        <f t="shared" si="277"/>
        <v>0.1273597830507826</v>
      </c>
      <c r="BK219" s="8">
        <f t="shared" si="278"/>
        <v>0.24151541633307025</v>
      </c>
      <c r="BL219" s="8">
        <f t="shared" si="279"/>
        <v>0.5502646802494825</v>
      </c>
      <c r="BM219" s="8">
        <f t="shared" si="280"/>
        <v>0.37339284581361215</v>
      </c>
      <c r="BN219" s="8">
        <f t="shared" si="281"/>
        <v>0.62516581362731027</v>
      </c>
    </row>
    <row r="220" spans="1:66" x14ac:dyDescent="0.25">
      <c r="A220" t="s">
        <v>19</v>
      </c>
      <c r="B220" t="s">
        <v>235</v>
      </c>
      <c r="C220" t="s">
        <v>142</v>
      </c>
      <c r="D220" t="s">
        <v>523</v>
      </c>
      <c r="E220">
        <f>VLOOKUP(A220,home!$A$2:$E$405,3,FALSE)</f>
        <v>1.4805999999999999</v>
      </c>
      <c r="F220">
        <f>VLOOKUP(B220,home!$B$2:$E$405,3,FALSE)</f>
        <v>0.71289999999999998</v>
      </c>
      <c r="G220">
        <f>VLOOKUP(C220,away!$B$2:$E$405,4,FALSE)</f>
        <v>1.0881000000000001</v>
      </c>
      <c r="H220">
        <f>VLOOKUP(A220,away!$A$2:$E$405,3,FALSE)</f>
        <v>1.3222</v>
      </c>
      <c r="I220">
        <f>VLOOKUP(C220,away!$B$2:$E$405,3,FALSE)</f>
        <v>0.9244</v>
      </c>
      <c r="J220">
        <f>VLOOKUP(B220,home!$B$2:$E$405,4,FALSE)</f>
        <v>1.0925</v>
      </c>
      <c r="K220" s="3">
        <f t="shared" si="226"/>
        <v>1.1485110290939999</v>
      </c>
      <c r="L220" s="3">
        <f t="shared" si="227"/>
        <v>1.3352990354000001</v>
      </c>
      <c r="M220" s="5">
        <f t="shared" si="228"/>
        <v>8.3424765563623979E-2</v>
      </c>
      <c r="N220" s="5">
        <f t="shared" si="229"/>
        <v>9.5814263349403475E-2</v>
      </c>
      <c r="O220" s="5">
        <f t="shared" si="230"/>
        <v>0.11139700898557824</v>
      </c>
      <c r="P220" s="5">
        <f t="shared" si="231"/>
        <v>0.12794069342802003</v>
      </c>
      <c r="Q220" s="5">
        <f t="shared" si="232"/>
        <v>5.5021869100653459E-2</v>
      </c>
      <c r="R220" s="5">
        <f t="shared" si="233"/>
        <v>7.43741593224439E-2</v>
      </c>
      <c r="S220" s="5">
        <f t="shared" si="234"/>
        <v>4.9052643193701617E-2</v>
      </c>
      <c r="T220" s="5">
        <f t="shared" si="235"/>
        <v>7.3470648736007629E-2</v>
      </c>
      <c r="U220" s="5">
        <f t="shared" si="236"/>
        <v>8.541954226142115E-2</v>
      </c>
      <c r="V220" s="5">
        <f t="shared" si="237"/>
        <v>8.358601299532125E-3</v>
      </c>
      <c r="W220" s="5">
        <f t="shared" si="238"/>
        <v>2.1064407834488954E-2</v>
      </c>
      <c r="X220" s="5">
        <f t="shared" si="239"/>
        <v>2.8127283462665301E-2</v>
      </c>
      <c r="Y220" s="5">
        <f t="shared" si="240"/>
        <v>1.8779167238059679E-2</v>
      </c>
      <c r="Z220" s="5">
        <f t="shared" si="241"/>
        <v>3.3103914400648415E-2</v>
      </c>
      <c r="AA220" s="5">
        <f t="shared" si="242"/>
        <v>3.8020210795328399E-2</v>
      </c>
      <c r="AB220" s="5">
        <f t="shared" si="243"/>
        <v>2.1833315713456716E-2</v>
      </c>
      <c r="AC220" s="5">
        <f t="shared" si="244"/>
        <v>8.0117489627143921E-4</v>
      </c>
      <c r="AD220" s="5">
        <f t="shared" si="245"/>
        <v>6.0481761798111561E-3</v>
      </c>
      <c r="AE220" s="5">
        <f t="shared" si="246"/>
        <v>8.0761238188310942E-3</v>
      </c>
      <c r="AF220" s="5">
        <f t="shared" si="247"/>
        <v>5.3920201725280639E-3</v>
      </c>
      <c r="AG220" s="5">
        <f t="shared" si="248"/>
        <v>2.3999864450780215E-3</v>
      </c>
      <c r="AH220" s="5">
        <f t="shared" si="249"/>
        <v>1.1050906241787499E-2</v>
      </c>
      <c r="AI220" s="5">
        <f t="shared" si="250"/>
        <v>1.269208770017667E-2</v>
      </c>
      <c r="AJ220" s="5">
        <f t="shared" si="251"/>
        <v>7.2885013529406031E-3</v>
      </c>
      <c r="AK220" s="5">
        <f t="shared" si="252"/>
        <v>2.7903080631396077E-3</v>
      </c>
      <c r="AL220" s="5">
        <f t="shared" si="253"/>
        <v>4.9147454520763829E-5</v>
      </c>
      <c r="AM220" s="5">
        <f t="shared" si="254"/>
        <v>1.3892794096833439E-3</v>
      </c>
      <c r="AN220" s="5">
        <f t="shared" si="255"/>
        <v>1.8551034556512503E-3</v>
      </c>
      <c r="AO220" s="5">
        <f t="shared" si="256"/>
        <v>1.2385589274491609E-3</v>
      </c>
      <c r="AP220" s="5">
        <f t="shared" si="257"/>
        <v>5.5128218036964115E-4</v>
      </c>
      <c r="AQ220" s="5">
        <f t="shared" si="258"/>
        <v>1.8403164092019761E-4</v>
      </c>
      <c r="AR220" s="5">
        <f t="shared" si="259"/>
        <v>2.9512528889909387E-3</v>
      </c>
      <c r="AS220" s="5">
        <f t="shared" si="260"/>
        <v>3.3895464926516233E-3</v>
      </c>
      <c r="AT220" s="5">
        <f t="shared" si="261"/>
        <v>1.9464657652186372E-3</v>
      </c>
      <c r="AU220" s="5">
        <f t="shared" si="262"/>
        <v>7.4517913303583235E-4</v>
      </c>
      <c r="AV220" s="5">
        <f t="shared" si="263"/>
        <v>2.1396161323558965E-4</v>
      </c>
      <c r="AW220" s="5">
        <f t="shared" si="264"/>
        <v>2.0936893023468074E-6</v>
      </c>
      <c r="AX220" s="5">
        <f t="shared" si="265"/>
        <v>2.6593378741908712E-4</v>
      </c>
      <c r="AY220" s="5">
        <f t="shared" si="266"/>
        <v>3.5510112982097567E-4</v>
      </c>
      <c r="AZ220" s="5">
        <f t="shared" si="267"/>
        <v>2.3708309805969957E-4</v>
      </c>
      <c r="BA220" s="5">
        <f t="shared" si="268"/>
        <v>1.0552561071625348E-4</v>
      </c>
      <c r="BB220" s="5">
        <f t="shared" si="269"/>
        <v>3.5227061549852292E-5</v>
      </c>
      <c r="BC220" s="5">
        <f t="shared" si="270"/>
        <v>9.4077322614988412E-6</v>
      </c>
      <c r="BD220" s="5">
        <f t="shared" si="271"/>
        <v>6.5680085598184283E-4</v>
      </c>
      <c r="BE220" s="5">
        <f t="shared" si="272"/>
        <v>7.5434302701352649E-4</v>
      </c>
      <c r="BF220" s="5">
        <f t="shared" si="273"/>
        <v>4.3318564312259418E-4</v>
      </c>
      <c r="BG220" s="5">
        <f t="shared" si="274"/>
        <v>1.6583949625715894E-4</v>
      </c>
      <c r="BH220" s="5">
        <f t="shared" si="275"/>
        <v>4.7617122627685047E-5</v>
      </c>
      <c r="BI220" s="5">
        <f t="shared" si="276"/>
        <v>1.0937758102323534E-5</v>
      </c>
      <c r="BJ220" s="8">
        <f t="shared" si="277"/>
        <v>0.32042048037142778</v>
      </c>
      <c r="BK220" s="8">
        <f t="shared" si="278"/>
        <v>0.26998212696549095</v>
      </c>
      <c r="BL220" s="8">
        <f t="shared" si="279"/>
        <v>0.37618117023251069</v>
      </c>
      <c r="BM220" s="8">
        <f t="shared" si="280"/>
        <v>0.45136192477983611</v>
      </c>
      <c r="BN220" s="8">
        <f t="shared" si="281"/>
        <v>0.54797275974972304</v>
      </c>
    </row>
    <row r="221" spans="1:66" x14ac:dyDescent="0.25">
      <c r="A221" t="s">
        <v>19</v>
      </c>
      <c r="B221" t="s">
        <v>234</v>
      </c>
      <c r="C221" t="s">
        <v>244</v>
      </c>
      <c r="D221" t="s">
        <v>523</v>
      </c>
      <c r="E221">
        <f>VLOOKUP(A221,home!$A$2:$E$405,3,FALSE)</f>
        <v>1.4805999999999999</v>
      </c>
      <c r="F221">
        <f>VLOOKUP(B221,home!$B$2:$E$405,3,FALSE)</f>
        <v>1.5384</v>
      </c>
      <c r="G221">
        <f>VLOOKUP(C221,away!$B$2:$E$405,4,FALSE)</f>
        <v>0.75949999999999995</v>
      </c>
      <c r="H221">
        <f>VLOOKUP(A221,away!$A$2:$E$405,3,FALSE)</f>
        <v>1.3222</v>
      </c>
      <c r="I221">
        <f>VLOOKUP(C221,away!$B$2:$E$405,3,FALSE)</f>
        <v>1.6326000000000001</v>
      </c>
      <c r="J221">
        <f>VLOOKUP(B221,home!$B$2:$E$405,4,FALSE)</f>
        <v>0.58819999999999995</v>
      </c>
      <c r="K221" s="3">
        <f t="shared" si="226"/>
        <v>1.7299549528799998</v>
      </c>
      <c r="L221" s="3">
        <f t="shared" si="227"/>
        <v>1.269702472104</v>
      </c>
      <c r="M221" s="5">
        <f t="shared" si="228"/>
        <v>4.9804127095386758E-2</v>
      </c>
      <c r="N221" s="5">
        <f t="shared" si="229"/>
        <v>8.6158896342529337E-2</v>
      </c>
      <c r="O221" s="5">
        <f t="shared" si="230"/>
        <v>6.3236423293994384E-2</v>
      </c>
      <c r="P221" s="5">
        <f t="shared" si="231"/>
        <v>0.10939616367986177</v>
      </c>
      <c r="Q221" s="5">
        <f t="shared" si="232"/>
        <v>7.452550473121658E-2</v>
      </c>
      <c r="R221" s="5">
        <f t="shared" si="233"/>
        <v>4.0145721491699822E-2</v>
      </c>
      <c r="S221" s="5">
        <f t="shared" si="234"/>
        <v>6.0072936349985916E-2</v>
      </c>
      <c r="T221" s="5">
        <f t="shared" si="235"/>
        <v>9.4625217592024038E-2</v>
      </c>
      <c r="U221" s="5">
        <f t="shared" si="236"/>
        <v>6.9450289731507159E-2</v>
      </c>
      <c r="V221" s="5">
        <f t="shared" si="237"/>
        <v>1.4661321284315151E-2</v>
      </c>
      <c r="W221" s="5">
        <f t="shared" si="238"/>
        <v>4.2975255341883317E-2</v>
      </c>
      <c r="X221" s="5">
        <f t="shared" si="239"/>
        <v>5.4565787946889877E-2</v>
      </c>
      <c r="Y221" s="5">
        <f t="shared" si="240"/>
        <v>3.4641157924234361E-2</v>
      </c>
      <c r="Z221" s="5">
        <f t="shared" si="241"/>
        <v>1.6991040607469986E-2</v>
      </c>
      <c r="AA221" s="5">
        <f t="shared" si="242"/>
        <v>2.9393734853477904E-2</v>
      </c>
      <c r="AB221" s="5">
        <f t="shared" si="243"/>
        <v>2.5424918596707795E-2</v>
      </c>
      <c r="AC221" s="5">
        <f t="shared" si="244"/>
        <v>2.0127502434564128E-3</v>
      </c>
      <c r="AD221" s="5">
        <f t="shared" si="245"/>
        <v>1.8586313957493428E-2</v>
      </c>
      <c r="AE221" s="5">
        <f t="shared" si="246"/>
        <v>2.3599088779130483E-2</v>
      </c>
      <c r="AF221" s="5">
        <f t="shared" si="247"/>
        <v>1.4981910681131872E-2</v>
      </c>
      <c r="AG221" s="5">
        <f t="shared" si="248"/>
        <v>6.3408563428914893E-3</v>
      </c>
      <c r="AH221" s="5">
        <f t="shared" si="249"/>
        <v>5.3933915657310219E-3</v>
      </c>
      <c r="AI221" s="5">
        <f t="shared" si="250"/>
        <v>9.330324451957599E-3</v>
      </c>
      <c r="AJ221" s="5">
        <f t="shared" si="251"/>
        <v>8.0705204988207116E-3</v>
      </c>
      <c r="AK221" s="5">
        <f t="shared" si="252"/>
        <v>4.6538789697514842E-3</v>
      </c>
      <c r="AL221" s="5">
        <f t="shared" si="253"/>
        <v>1.7684249713533065E-4</v>
      </c>
      <c r="AM221" s="5">
        <f t="shared" si="254"/>
        <v>6.4306971773096869E-3</v>
      </c>
      <c r="AN221" s="5">
        <f t="shared" si="255"/>
        <v>8.1650721033823242E-3</v>
      </c>
      <c r="AO221" s="5">
        <f t="shared" si="256"/>
        <v>5.1836061172859721E-3</v>
      </c>
      <c r="AP221" s="5">
        <f t="shared" si="257"/>
        <v>2.1938791671771395E-3</v>
      </c>
      <c r="AQ221" s="5">
        <f t="shared" si="258"/>
        <v>6.9639345051556952E-4</v>
      </c>
      <c r="AR221" s="5">
        <f t="shared" si="259"/>
        <v>1.3696005208067084E-3</v>
      </c>
      <c r="AS221" s="5">
        <f t="shared" si="260"/>
        <v>2.3693472044365926E-3</v>
      </c>
      <c r="AT221" s="5">
        <f t="shared" si="261"/>
        <v>2.0494319657037327E-3</v>
      </c>
      <c r="AU221" s="5">
        <f t="shared" si="262"/>
        <v>1.1818083265532553E-3</v>
      </c>
      <c r="AV221" s="5">
        <f t="shared" si="263"/>
        <v>5.1111879196890709E-4</v>
      </c>
      <c r="AW221" s="5">
        <f t="shared" si="264"/>
        <v>1.0789986409671608E-5</v>
      </c>
      <c r="AX221" s="5">
        <f t="shared" si="265"/>
        <v>1.8541360720597203E-3</v>
      </c>
      <c r="AY221" s="5">
        <f t="shared" si="266"/>
        <v>2.3542011543114271E-3</v>
      </c>
      <c r="AZ221" s="5">
        <f t="shared" si="267"/>
        <v>1.4945675127296548E-3</v>
      </c>
      <c r="BA221" s="5">
        <f t="shared" si="268"/>
        <v>6.3255202187972328E-4</v>
      </c>
      <c r="BB221" s="5">
        <f t="shared" si="269"/>
        <v>2.0078821647876699E-4</v>
      </c>
      <c r="BC221" s="5">
        <f t="shared" si="270"/>
        <v>5.0988258966488716E-5</v>
      </c>
      <c r="BD221" s="5">
        <f t="shared" si="271"/>
        <v>2.8983086117720055E-4</v>
      </c>
      <c r="BE221" s="5">
        <f t="shared" si="272"/>
        <v>5.0139433379097376E-4</v>
      </c>
      <c r="BF221" s="5">
        <f t="shared" si="273"/>
        <v>4.3369480554383155E-4</v>
      </c>
      <c r="BG221" s="5">
        <f t="shared" si="274"/>
        <v>2.5009082562962653E-4</v>
      </c>
      <c r="BH221" s="5">
        <f t="shared" si="275"/>
        <v>1.0816146561695521E-4</v>
      </c>
      <c r="BI221" s="5">
        <f t="shared" si="276"/>
        <v>3.7422892630962305E-5</v>
      </c>
      <c r="BJ221" s="8">
        <f t="shared" si="277"/>
        <v>0.48025687089152119</v>
      </c>
      <c r="BK221" s="8">
        <f t="shared" si="278"/>
        <v>0.23847834230445278</v>
      </c>
      <c r="BL221" s="8">
        <f t="shared" si="279"/>
        <v>0.26420110544750658</v>
      </c>
      <c r="BM221" s="8">
        <f t="shared" si="280"/>
        <v>0.57431711144836017</v>
      </c>
      <c r="BN221" s="8">
        <f t="shared" si="281"/>
        <v>0.42326683663468867</v>
      </c>
    </row>
    <row r="222" spans="1:66" x14ac:dyDescent="0.25">
      <c r="A222" t="s">
        <v>19</v>
      </c>
      <c r="B222" t="s">
        <v>239</v>
      </c>
      <c r="C222" t="s">
        <v>243</v>
      </c>
      <c r="D222" t="s">
        <v>523</v>
      </c>
      <c r="E222">
        <f>VLOOKUP(A222,home!$A$2:$E$405,3,FALSE)</f>
        <v>1.4805999999999999</v>
      </c>
      <c r="F222">
        <f>VLOOKUP(B222,home!$B$2:$E$405,3,FALSE)</f>
        <v>0.90049999999999997</v>
      </c>
      <c r="G222">
        <f>VLOOKUP(C222,away!$B$2:$E$405,4,FALSE)</f>
        <v>0.93810000000000004</v>
      </c>
      <c r="H222">
        <f>VLOOKUP(A222,away!$A$2:$E$405,3,FALSE)</f>
        <v>1.3222</v>
      </c>
      <c r="I222">
        <f>VLOOKUP(C222,away!$B$2:$E$405,3,FALSE)</f>
        <v>1.2184999999999999</v>
      </c>
      <c r="J222">
        <f>VLOOKUP(B222,home!$B$2:$E$405,4,FALSE)</f>
        <v>1.0504</v>
      </c>
      <c r="K222" s="3">
        <f t="shared" si="226"/>
        <v>1.25075024943</v>
      </c>
      <c r="L222" s="3">
        <f t="shared" si="227"/>
        <v>1.69230017528</v>
      </c>
      <c r="M222" s="5">
        <f t="shared" si="228"/>
        <v>5.2704711523396994E-2</v>
      </c>
      <c r="N222" s="5">
        <f t="shared" si="229"/>
        <v>6.5920431084024983E-2</v>
      </c>
      <c r="O222" s="5">
        <f t="shared" si="230"/>
        <v>8.9192192549126553E-2</v>
      </c>
      <c r="P222" s="5">
        <f t="shared" si="231"/>
        <v>0.11155715707802864</v>
      </c>
      <c r="Q222" s="5">
        <f t="shared" si="232"/>
        <v>4.1224997810438702E-2</v>
      </c>
      <c r="R222" s="5">
        <f t="shared" si="233"/>
        <v>7.5469981542247211E-2</v>
      </c>
      <c r="S222" s="5">
        <f t="shared" si="234"/>
        <v>5.9031720958226397E-2</v>
      </c>
      <c r="T222" s="5">
        <f t="shared" si="235"/>
        <v>6.9765071020523026E-2</v>
      </c>
      <c r="U222" s="5">
        <f t="shared" si="236"/>
        <v>9.4394098238443205E-2</v>
      </c>
      <c r="V222" s="5">
        <f t="shared" si="237"/>
        <v>1.3883243235284108E-2</v>
      </c>
      <c r="W222" s="5">
        <f t="shared" si="238"/>
        <v>1.7187392098052468E-2</v>
      </c>
      <c r="X222" s="5">
        <f t="shared" si="239"/>
        <v>2.9086226660140279E-2</v>
      </c>
      <c r="Y222" s="5">
        <f t="shared" si="240"/>
        <v>2.4611313237594606E-2</v>
      </c>
      <c r="Z222" s="5">
        <f t="shared" si="241"/>
        <v>4.2572620997441094E-2</v>
      </c>
      <c r="AA222" s="5">
        <f t="shared" si="242"/>
        <v>5.3247716331438308E-2</v>
      </c>
      <c r="AB222" s="5">
        <f t="shared" si="243"/>
        <v>3.3299797241562179E-2</v>
      </c>
      <c r="AC222" s="5">
        <f t="shared" si="244"/>
        <v>1.8366184701337463E-3</v>
      </c>
      <c r="AD222" s="5">
        <f t="shared" si="245"/>
        <v>5.374283738422584E-3</v>
      </c>
      <c r="AE222" s="5">
        <f t="shared" si="246"/>
        <v>9.0949013125369918E-3</v>
      </c>
      <c r="AF222" s="5">
        <f t="shared" si="247"/>
        <v>7.6956515426803282E-3</v>
      </c>
      <c r="AG222" s="5">
        <f t="shared" si="248"/>
        <v>4.3411174848572397E-3</v>
      </c>
      <c r="AH222" s="5">
        <f t="shared" si="249"/>
        <v>1.8011413494024658E-2</v>
      </c>
      <c r="AI222" s="5">
        <f t="shared" si="250"/>
        <v>2.252777992023821E-2</v>
      </c>
      <c r="AJ222" s="5">
        <f t="shared" si="251"/>
        <v>1.4088313177171047E-2</v>
      </c>
      <c r="AK222" s="5">
        <f t="shared" si="252"/>
        <v>5.8736537401315476E-3</v>
      </c>
      <c r="AL222" s="5">
        <f t="shared" si="253"/>
        <v>1.5549876224949162E-4</v>
      </c>
      <c r="AM222" s="5">
        <f t="shared" si="254"/>
        <v>1.3443773452679272E-3</v>
      </c>
      <c r="AN222" s="5">
        <f t="shared" si="255"/>
        <v>2.2750900170393743E-3</v>
      </c>
      <c r="AO222" s="5">
        <f t="shared" si="256"/>
        <v>1.925067617306756E-3</v>
      </c>
      <c r="AP222" s="5">
        <f t="shared" si="257"/>
        <v>1.0859307553980247E-3</v>
      </c>
      <c r="AQ222" s="5">
        <f t="shared" si="258"/>
        <v>4.5943020192550543E-4</v>
      </c>
      <c r="AR222" s="5">
        <f t="shared" si="259"/>
        <v>6.0961436425956937E-3</v>
      </c>
      <c r="AS222" s="5">
        <f t="shared" si="260"/>
        <v>7.6247531815376735E-3</v>
      </c>
      <c r="AT222" s="5">
        <f t="shared" si="261"/>
        <v>4.768330971825217E-3</v>
      </c>
      <c r="AU222" s="5">
        <f t="shared" si="262"/>
        <v>1.9879970507917281E-3</v>
      </c>
      <c r="AV222" s="5">
        <f t="shared" si="263"/>
        <v>6.2162195178596443E-4</v>
      </c>
      <c r="AW222" s="5">
        <f t="shared" si="264"/>
        <v>9.1426571343862465E-6</v>
      </c>
      <c r="AX222" s="5">
        <f t="shared" si="265"/>
        <v>2.8024671665365011E-4</v>
      </c>
      <c r="AY222" s="5">
        <f t="shared" si="266"/>
        <v>4.7426156771461655E-4</v>
      </c>
      <c r="AZ222" s="5">
        <f t="shared" si="267"/>
        <v>4.0129646708600669E-4</v>
      </c>
      <c r="BA222" s="5">
        <f t="shared" si="268"/>
        <v>2.2637136052963122E-4</v>
      </c>
      <c r="BB222" s="5">
        <f t="shared" si="269"/>
        <v>9.5772073275666829E-5</v>
      </c>
      <c r="BC222" s="5">
        <f t="shared" si="270"/>
        <v>3.2415019278267974E-5</v>
      </c>
      <c r="BD222" s="5">
        <f t="shared" si="271"/>
        <v>1.719417492482792E-3</v>
      </c>
      <c r="BE222" s="5">
        <f t="shared" si="272"/>
        <v>2.1505618575971574E-3</v>
      </c>
      <c r="BF222" s="5">
        <f t="shared" si="273"/>
        <v>1.3449078899021446E-3</v>
      </c>
      <c r="BG222" s="5">
        <f t="shared" si="274"/>
        <v>5.6071462625182744E-4</v>
      </c>
      <c r="BH222" s="5">
        <f t="shared" si="275"/>
        <v>1.7532848966088059E-4</v>
      </c>
      <c r="BI222" s="5">
        <f t="shared" si="276"/>
        <v>4.3858430435106292E-5</v>
      </c>
      <c r="BJ222" s="8">
        <f t="shared" si="277"/>
        <v>0.28290164513074662</v>
      </c>
      <c r="BK222" s="8">
        <f t="shared" si="278"/>
        <v>0.23964321159503402</v>
      </c>
      <c r="BL222" s="8">
        <f t="shared" si="279"/>
        <v>0.43319858181924908</v>
      </c>
      <c r="BM222" s="8">
        <f t="shared" si="280"/>
        <v>0.56178146904462756</v>
      </c>
      <c r="BN222" s="8">
        <f t="shared" si="281"/>
        <v>0.43606947158726311</v>
      </c>
    </row>
    <row r="223" spans="1:66" x14ac:dyDescent="0.25">
      <c r="A223" t="s">
        <v>173</v>
      </c>
      <c r="B223" t="s">
        <v>436</v>
      </c>
      <c r="C223" t="s">
        <v>474</v>
      </c>
      <c r="D223" t="s">
        <v>523</v>
      </c>
      <c r="E223">
        <f>VLOOKUP(A223,home!$A$2:$E$405,3,FALSE)</f>
        <v>1.7239</v>
      </c>
      <c r="F223">
        <f>VLOOKUP(B223,home!$B$2:$E$405,3,FALSE)</f>
        <v>0.95540000000000003</v>
      </c>
      <c r="G223">
        <f>VLOOKUP(C223,away!$B$2:$E$405,4,FALSE)</f>
        <v>1.5226999999999999</v>
      </c>
      <c r="H223">
        <f>VLOOKUP(A223,away!$A$2:$E$405,3,FALSE)</f>
        <v>1.3199000000000001</v>
      </c>
      <c r="I223">
        <f>VLOOKUP(C223,away!$B$2:$E$405,3,FALSE)</f>
        <v>0.37880000000000003</v>
      </c>
      <c r="J223">
        <f>VLOOKUP(B223,home!$B$2:$E$405,4,FALSE)</f>
        <v>1.2479</v>
      </c>
      <c r="K223" s="3">
        <f t="shared" si="226"/>
        <v>2.507908309162</v>
      </c>
      <c r="L223" s="3">
        <f t="shared" si="227"/>
        <v>0.62392269594800009</v>
      </c>
      <c r="M223" s="5">
        <f t="shared" si="228"/>
        <v>4.363782298157614E-2</v>
      </c>
      <c r="N223" s="5">
        <f t="shared" si="229"/>
        <v>0.10943965884923526</v>
      </c>
      <c r="O223" s="5">
        <f t="shared" si="230"/>
        <v>2.7226628159966577E-2</v>
      </c>
      <c r="P223" s="5">
        <f t="shared" si="231"/>
        <v>6.8281886992844265E-2</v>
      </c>
      <c r="Q223" s="5">
        <f t="shared" si="232"/>
        <v>0.1372323148899259</v>
      </c>
      <c r="R223" s="5">
        <f t="shared" si="233"/>
        <v>8.4936556215700412E-3</v>
      </c>
      <c r="S223" s="5">
        <f t="shared" si="234"/>
        <v>2.6710865556194376E-2</v>
      </c>
      <c r="T223" s="5">
        <f t="shared" si="235"/>
        <v>8.5622355877307446E-2</v>
      </c>
      <c r="U223" s="5">
        <f t="shared" si="236"/>
        <v>2.1301309508496038E-2</v>
      </c>
      <c r="V223" s="5">
        <f t="shared" si="237"/>
        <v>4.643953796582884E-3</v>
      </c>
      <c r="W223" s="5">
        <f t="shared" si="238"/>
        <v>0.11472202093266042</v>
      </c>
      <c r="X223" s="5">
        <f t="shared" si="239"/>
        <v>7.1577672584908381E-2</v>
      </c>
      <c r="Y223" s="5">
        <f t="shared" si="240"/>
        <v>2.2329467224429647E-2</v>
      </c>
      <c r="Z223" s="5">
        <f t="shared" si="241"/>
        <v>1.7664615046212892E-3</v>
      </c>
      <c r="AA223" s="5">
        <f t="shared" si="242"/>
        <v>4.430123485254539E-3</v>
      </c>
      <c r="AB223" s="5">
        <f t="shared" si="243"/>
        <v>5.5551717496417907E-3</v>
      </c>
      <c r="AC223" s="5">
        <f t="shared" si="244"/>
        <v>4.5416153160318803E-4</v>
      </c>
      <c r="AD223" s="5">
        <f t="shared" si="245"/>
        <v>7.1928077385219003E-2</v>
      </c>
      <c r="AE223" s="5">
        <f t="shared" si="246"/>
        <v>4.4877559956542211E-2</v>
      </c>
      <c r="AF223" s="5">
        <f t="shared" si="247"/>
        <v>1.4000064097826916E-2</v>
      </c>
      <c r="AG223" s="5">
        <f t="shared" si="248"/>
        <v>2.9116525784536585E-3</v>
      </c>
      <c r="AH223" s="5">
        <f t="shared" si="249"/>
        <v>2.755338560629188E-4</v>
      </c>
      <c r="AI223" s="5">
        <f t="shared" si="250"/>
        <v>6.9101364707564044E-4</v>
      </c>
      <c r="AJ223" s="5">
        <f t="shared" si="251"/>
        <v>8.6649943362266855E-4</v>
      </c>
      <c r="AK223" s="5">
        <f t="shared" si="252"/>
        <v>7.2436704315548576E-4</v>
      </c>
      <c r="AL223" s="5">
        <f t="shared" si="253"/>
        <v>2.8425805192453141E-5</v>
      </c>
      <c r="AM223" s="5">
        <f t="shared" si="254"/>
        <v>3.6077804587287592E-2</v>
      </c>
      <c r="AN223" s="5">
        <f t="shared" si="255"/>
        <v>2.2509761101985597E-2</v>
      </c>
      <c r="AO223" s="5">
        <f t="shared" si="256"/>
        <v>7.0221754159481399E-3</v>
      </c>
      <c r="AP223" s="5">
        <f t="shared" si="257"/>
        <v>1.4604315389793775E-3</v>
      </c>
      <c r="AQ223" s="5">
        <f t="shared" si="258"/>
        <v>2.2779909576187496E-4</v>
      </c>
      <c r="AR223" s="5">
        <f t="shared" si="259"/>
        <v>3.4382365259944913E-5</v>
      </c>
      <c r="AS223" s="5">
        <f t="shared" si="260"/>
        <v>8.6227819524058722E-5</v>
      </c>
      <c r="AT223" s="5">
        <f t="shared" si="261"/>
        <v>1.0812573253265414E-4</v>
      </c>
      <c r="AU223" s="5">
        <f t="shared" si="262"/>
        <v>9.0389807684290426E-5</v>
      </c>
      <c r="AV223" s="5">
        <f t="shared" si="263"/>
        <v>5.6672337438746801E-5</v>
      </c>
      <c r="AW223" s="5">
        <f t="shared" si="264"/>
        <v>1.2355283439495746E-6</v>
      </c>
      <c r="AX223" s="5">
        <f t="shared" si="265"/>
        <v>1.5079970983463593E-2</v>
      </c>
      <c r="AY223" s="5">
        <f t="shared" si="266"/>
        <v>9.4087361508202183E-3</v>
      </c>
      <c r="AZ223" s="5">
        <f t="shared" si="267"/>
        <v>2.9351620123415799E-3</v>
      </c>
      <c r="BA223" s="5">
        <f t="shared" si="268"/>
        <v>6.1043806526143855E-4</v>
      </c>
      <c r="BB223" s="5">
        <f t="shared" si="269"/>
        <v>9.521654084679948E-5</v>
      </c>
      <c r="BC223" s="5">
        <f t="shared" si="270"/>
        <v>1.1881552172795604E-5</v>
      </c>
      <c r="BD223" s="5">
        <f t="shared" si="271"/>
        <v>3.5753230043422796E-6</v>
      </c>
      <c r="BE223" s="5">
        <f t="shared" si="272"/>
        <v>8.9665822705280464E-6</v>
      </c>
      <c r="BF223" s="5">
        <f t="shared" si="273"/>
        <v>1.1243683090520985E-5</v>
      </c>
      <c r="BG223" s="5">
        <f t="shared" si="274"/>
        <v>9.3993754161006173E-6</v>
      </c>
      <c r="BH223" s="5">
        <f t="shared" si="275"/>
        <v>5.8931929267429442E-6</v>
      </c>
      <c r="BI223" s="5">
        <f t="shared" si="276"/>
        <v>2.9559175016946693E-6</v>
      </c>
      <c r="BJ223" s="8">
        <f t="shared" si="277"/>
        <v>0.77008022142137766</v>
      </c>
      <c r="BK223" s="8">
        <f t="shared" si="278"/>
        <v>0.15316585281481354</v>
      </c>
      <c r="BL223" s="8">
        <f t="shared" si="279"/>
        <v>6.998213464149533E-2</v>
      </c>
      <c r="BM223" s="8">
        <f t="shared" si="280"/>
        <v>0.59127520226471342</v>
      </c>
      <c r="BN223" s="8">
        <f t="shared" si="281"/>
        <v>0.39431196749511821</v>
      </c>
    </row>
    <row r="224" spans="1:66" x14ac:dyDescent="0.25">
      <c r="A224" t="s">
        <v>173</v>
      </c>
      <c r="B224" t="s">
        <v>179</v>
      </c>
      <c r="C224" t="s">
        <v>434</v>
      </c>
      <c r="D224" t="s">
        <v>523</v>
      </c>
      <c r="E224">
        <f>VLOOKUP(A224,home!$A$2:$E$405,3,FALSE)</f>
        <v>1.7239</v>
      </c>
      <c r="F224">
        <f>VLOOKUP(B224,home!$B$2:$E$405,3,FALSE)</f>
        <v>1.2688999999999999</v>
      </c>
      <c r="G224">
        <f>VLOOKUP(C224,away!$B$2:$E$405,4,FALSE)</f>
        <v>1.1238999999999999</v>
      </c>
      <c r="H224">
        <f>VLOOKUP(A224,away!$A$2:$E$405,3,FALSE)</f>
        <v>1.3199000000000001</v>
      </c>
      <c r="I224">
        <f>VLOOKUP(C224,away!$B$2:$E$405,3,FALSE)</f>
        <v>0.85229999999999995</v>
      </c>
      <c r="J224">
        <f>VLOOKUP(B224,home!$B$2:$E$405,4,FALSE)</f>
        <v>0.85229999999999995</v>
      </c>
      <c r="K224" s="3">
        <f t="shared" si="226"/>
        <v>2.4584825963689996</v>
      </c>
      <c r="L224" s="3">
        <f t="shared" si="227"/>
        <v>0.95879554127099997</v>
      </c>
      <c r="M224" s="5">
        <f t="shared" si="228"/>
        <v>3.2801594970005045E-2</v>
      </c>
      <c r="N224" s="5">
        <f t="shared" si="229"/>
        <v>8.0642150366902324E-2</v>
      </c>
      <c r="O224" s="5">
        <f t="shared" si="230"/>
        <v>3.1450023003818092E-2</v>
      </c>
      <c r="P224" s="5">
        <f t="shared" si="231"/>
        <v>7.7319334210291468E-2</v>
      </c>
      <c r="Q224" s="5">
        <f t="shared" si="232"/>
        <v>9.9128661605400681E-2</v>
      </c>
      <c r="R224" s="5">
        <f t="shared" si="233"/>
        <v>1.5077070914465585E-2</v>
      </c>
      <c r="S224" s="5">
        <f t="shared" si="234"/>
        <v>4.5563938645281611E-2</v>
      </c>
      <c r="T224" s="5">
        <f t="shared" si="235"/>
        <v>9.5044118759419927E-2</v>
      </c>
      <c r="U224" s="5">
        <f t="shared" si="236"/>
        <v>3.706671644743488E-2</v>
      </c>
      <c r="V224" s="5">
        <f t="shared" si="237"/>
        <v>1.1933611437266586E-2</v>
      </c>
      <c r="W224" s="5">
        <f t="shared" si="238"/>
        <v>8.1235363119409792E-2</v>
      </c>
      <c r="X224" s="5">
        <f t="shared" si="239"/>
        <v>7.7888103952420726E-2</v>
      </c>
      <c r="Y224" s="5">
        <f t="shared" si="240"/>
        <v>3.7339383393816573E-2</v>
      </c>
      <c r="Z224" s="5">
        <f t="shared" si="241"/>
        <v>4.8186094560720948E-3</v>
      </c>
      <c r="AA224" s="5">
        <f t="shared" si="242"/>
        <v>1.1846467486452336E-2</v>
      </c>
      <c r="AB224" s="5">
        <f t="shared" si="243"/>
        <v>1.4562167071947142E-2</v>
      </c>
      <c r="AC224" s="5">
        <f t="shared" si="244"/>
        <v>1.758105992821235E-3</v>
      </c>
      <c r="AD224" s="5">
        <f t="shared" si="245"/>
        <v>4.9928931609696282E-2</v>
      </c>
      <c r="AE224" s="5">
        <f t="shared" si="246"/>
        <v>4.7871637007801476E-2</v>
      </c>
      <c r="AF224" s="5">
        <f t="shared" si="247"/>
        <v>2.2949556058211924E-2</v>
      </c>
      <c r="AG224" s="5">
        <f t="shared" si="248"/>
        <v>7.3346440075874875E-3</v>
      </c>
      <c r="AH224" s="5">
        <f t="shared" si="249"/>
        <v>1.1550153154020503E-3</v>
      </c>
      <c r="AI224" s="5">
        <f t="shared" si="250"/>
        <v>2.8395850514555919E-3</v>
      </c>
      <c r="AJ224" s="5">
        <f t="shared" si="251"/>
        <v>3.490535214956572E-3</v>
      </c>
      <c r="AK224" s="5">
        <f t="shared" si="252"/>
        <v>2.860473359327952E-3</v>
      </c>
      <c r="AL224" s="5">
        <f t="shared" si="253"/>
        <v>1.6576704268236441E-4</v>
      </c>
      <c r="AM224" s="5">
        <f t="shared" si="254"/>
        <v>2.4549881883547262E-2</v>
      </c>
      <c r="AN224" s="5">
        <f t="shared" si="255"/>
        <v>2.3538317288674813E-2</v>
      </c>
      <c r="AO224" s="5">
        <f t="shared" si="256"/>
        <v>1.1284216832701751E-2</v>
      </c>
      <c r="AP224" s="5">
        <f t="shared" si="257"/>
        <v>3.606418928643202E-3</v>
      </c>
      <c r="AQ224" s="5">
        <f t="shared" si="258"/>
        <v>8.6445459718460945E-4</v>
      </c>
      <c r="AR224" s="5">
        <f t="shared" si="259"/>
        <v>2.2148470690144079E-4</v>
      </c>
      <c r="AS224" s="5">
        <f t="shared" si="260"/>
        <v>5.4451629727908101E-4</v>
      </c>
      <c r="AT224" s="5">
        <f t="shared" si="261"/>
        <v>6.6934192014995477E-4</v>
      </c>
      <c r="AU224" s="5">
        <f t="shared" si="262"/>
        <v>5.4852182056962402E-4</v>
      </c>
      <c r="AV224" s="5">
        <f t="shared" si="263"/>
        <v>3.3713283739976506E-4</v>
      </c>
      <c r="AW224" s="5">
        <f t="shared" si="264"/>
        <v>1.0853975398596141E-5</v>
      </c>
      <c r="AX224" s="5">
        <f t="shared" si="265"/>
        <v>1.0059242892269261E-2</v>
      </c>
      <c r="AY224" s="5">
        <f t="shared" si="266"/>
        <v>9.6447572336697644E-3</v>
      </c>
      <c r="AZ224" s="5">
        <f t="shared" si="267"/>
        <v>4.6236751161418971E-3</v>
      </c>
      <c r="BA224" s="5">
        <f t="shared" si="268"/>
        <v>1.4777196952141748E-3</v>
      </c>
      <c r="BB224" s="5">
        <f t="shared" si="269"/>
        <v>3.5420776375492285E-4</v>
      </c>
      <c r="BC224" s="5">
        <f t="shared" si="270"/>
        <v>6.7922564914358366E-5</v>
      </c>
      <c r="BD224" s="5">
        <f t="shared" si="271"/>
        <v>3.5393091572802602E-5</v>
      </c>
      <c r="BE224" s="5">
        <f t="shared" si="272"/>
        <v>8.7013299663429503E-5</v>
      </c>
      <c r="BF224" s="5">
        <f t="shared" si="273"/>
        <v>1.0696034143759102E-4</v>
      </c>
      <c r="BG224" s="5">
        <f t="shared" si="274"/>
        <v>8.7653379308667804E-5</v>
      </c>
      <c r="BH224" s="5">
        <f t="shared" si="275"/>
        <v>5.3873576885822604E-5</v>
      </c>
      <c r="BI224" s="5">
        <f t="shared" si="276"/>
        <v>2.6489450235588415E-5</v>
      </c>
      <c r="BJ224" s="8">
        <f t="shared" si="277"/>
        <v>0.68943336467738325</v>
      </c>
      <c r="BK224" s="8">
        <f t="shared" si="278"/>
        <v>0.17918710953201805</v>
      </c>
      <c r="BL224" s="8">
        <f t="shared" si="279"/>
        <v>0.12306643458666397</v>
      </c>
      <c r="BM224" s="8">
        <f t="shared" si="280"/>
        <v>0.650452779922983</v>
      </c>
      <c r="BN224" s="8">
        <f t="shared" si="281"/>
        <v>0.33641883507088322</v>
      </c>
    </row>
    <row r="225" spans="1:66" x14ac:dyDescent="0.25">
      <c r="A225" t="s">
        <v>173</v>
      </c>
      <c r="B225" t="s">
        <v>262</v>
      </c>
      <c r="C225" t="s">
        <v>178</v>
      </c>
      <c r="D225" t="s">
        <v>523</v>
      </c>
      <c r="E225">
        <f>VLOOKUP(A225,home!$A$2:$E$405,3,FALSE)</f>
        <v>1.7239</v>
      </c>
      <c r="F225">
        <f>VLOOKUP(B225,home!$B$2:$E$405,3,FALSE)</f>
        <v>1.3413999999999999</v>
      </c>
      <c r="G225">
        <f>VLOOKUP(C225,away!$B$2:$E$405,4,FALSE)</f>
        <v>1.1601999999999999</v>
      </c>
      <c r="H225">
        <f>VLOOKUP(A225,away!$A$2:$E$405,3,FALSE)</f>
        <v>1.3199000000000001</v>
      </c>
      <c r="I225">
        <f>VLOOKUP(C225,away!$B$2:$E$405,3,FALSE)</f>
        <v>0.80220000000000002</v>
      </c>
      <c r="J225">
        <f>VLOOKUP(B225,home!$B$2:$E$405,4,FALSE)</f>
        <v>0.42620000000000002</v>
      </c>
      <c r="K225" s="3">
        <f t="shared" si="226"/>
        <v>2.6828922614919994</v>
      </c>
      <c r="L225" s="3">
        <f t="shared" si="227"/>
        <v>0.45127069503600004</v>
      </c>
      <c r="M225" s="5">
        <f t="shared" si="228"/>
        <v>4.3536180257404293E-2</v>
      </c>
      <c r="N225" s="5">
        <f t="shared" si="229"/>
        <v>0.11680288110751072</v>
      </c>
      <c r="O225" s="5">
        <f t="shared" si="230"/>
        <v>1.9646602323971418E-2</v>
      </c>
      <c r="P225" s="5">
        <f t="shared" si="231"/>
        <v>5.2709717339593641E-2</v>
      </c>
      <c r="Q225" s="5">
        <f t="shared" si="232"/>
        <v>0.15668477292165536</v>
      </c>
      <c r="R225" s="5">
        <f t="shared" si="233"/>
        <v>4.4329679429172377E-3</v>
      </c>
      <c r="S225" s="5">
        <f t="shared" si="234"/>
        <v>1.5954054108521305E-2</v>
      </c>
      <c r="T225" s="5">
        <f t="shared" si="235"/>
        <v>7.0707246377913244E-2</v>
      </c>
      <c r="U225" s="5">
        <f t="shared" si="236"/>
        <v>1.1893175389494763E-2</v>
      </c>
      <c r="V225" s="5">
        <f t="shared" si="237"/>
        <v>2.1461937009345767E-3</v>
      </c>
      <c r="W225" s="5">
        <f t="shared" si="238"/>
        <v>0.14012278825504673</v>
      </c>
      <c r="X225" s="5">
        <f t="shared" si="239"/>
        <v>6.323330804623721E-2</v>
      </c>
      <c r="Y225" s="5">
        <f t="shared" si="240"/>
        <v>1.4267669435725478E-2</v>
      </c>
      <c r="Z225" s="5">
        <f t="shared" si="241"/>
        <v>6.6682284155752307E-4</v>
      </c>
      <c r="AA225" s="5">
        <f t="shared" si="242"/>
        <v>1.7890138414007838E-3</v>
      </c>
      <c r="AB225" s="5">
        <f t="shared" si="243"/>
        <v>2.3998656953981199E-3</v>
      </c>
      <c r="AC225" s="5">
        <f t="shared" si="244"/>
        <v>1.6240122391226336E-4</v>
      </c>
      <c r="AD225" s="5">
        <f t="shared" si="245"/>
        <v>9.3983586067036759E-2</v>
      </c>
      <c r="AE225" s="5">
        <f t="shared" si="246"/>
        <v>4.2412038206447414E-2</v>
      </c>
      <c r="AF225" s="5">
        <f t="shared" si="247"/>
        <v>9.5696549796584554E-3</v>
      </c>
      <c r="AG225" s="5">
        <f t="shared" si="248"/>
        <v>1.4395016179750632E-3</v>
      </c>
      <c r="AH225" s="5">
        <f t="shared" si="249"/>
        <v>7.5229401793885985E-5</v>
      </c>
      <c r="AI225" s="5">
        <f t="shared" si="250"/>
        <v>2.0183237990948903E-4</v>
      </c>
      <c r="AJ225" s="5">
        <f t="shared" si="251"/>
        <v>2.707472650888408E-4</v>
      </c>
      <c r="AK225" s="5">
        <f t="shared" si="252"/>
        <v>2.4212858077565794E-4</v>
      </c>
      <c r="AL225" s="5">
        <f t="shared" si="253"/>
        <v>7.8648356905988507E-6</v>
      </c>
      <c r="AM225" s="5">
        <f t="shared" si="254"/>
        <v>5.0429567153304017E-2</v>
      </c>
      <c r="AN225" s="5">
        <f t="shared" si="255"/>
        <v>2.2757385819636142E-2</v>
      </c>
      <c r="AO225" s="5">
        <f t="shared" si="256"/>
        <v>5.1348706580148064E-3</v>
      </c>
      <c r="AP225" s="5">
        <f t="shared" si="257"/>
        <v>7.7240555025410149E-4</v>
      </c>
      <c r="AQ225" s="5">
        <f t="shared" si="258"/>
        <v>8.7140997378208108E-5</v>
      </c>
      <c r="AR225" s="5">
        <f t="shared" si="259"/>
        <v>6.7897648869338925E-6</v>
      </c>
      <c r="AS225" s="5">
        <f t="shared" si="260"/>
        <v>1.8216207672505037E-5</v>
      </c>
      <c r="AT225" s="5">
        <f t="shared" si="261"/>
        <v>2.4436061299147485E-5</v>
      </c>
      <c r="AU225" s="5">
        <f t="shared" si="262"/>
        <v>2.1853106586942301E-5</v>
      </c>
      <c r="AV225" s="5">
        <f t="shared" si="263"/>
        <v>1.465738263791684E-5</v>
      </c>
      <c r="AW225" s="5">
        <f t="shared" si="264"/>
        <v>2.6450112152109812E-7</v>
      </c>
      <c r="AX225" s="5">
        <f t="shared" si="265"/>
        <v>2.2549515910998394E-2</v>
      </c>
      <c r="AY225" s="5">
        <f t="shared" si="266"/>
        <v>1.0175935717881586E-2</v>
      </c>
      <c r="AZ225" s="5">
        <f t="shared" si="267"/>
        <v>2.2960507920250406E-3</v>
      </c>
      <c r="BA225" s="5">
        <f t="shared" si="268"/>
        <v>3.453801455850328E-4</v>
      </c>
      <c r="BB225" s="5">
        <f t="shared" si="269"/>
        <v>3.8964984587448161E-5</v>
      </c>
      <c r="BC225" s="5">
        <f t="shared" si="270"/>
        <v>3.5167511353689542E-6</v>
      </c>
      <c r="BD225" s="5">
        <f t="shared" si="271"/>
        <v>5.106703199429472E-7</v>
      </c>
      <c r="BE225" s="5">
        <f t="shared" si="272"/>
        <v>1.3700734495485762E-6</v>
      </c>
      <c r="BF225" s="5">
        <f t="shared" si="273"/>
        <v>1.8378797277347628E-6</v>
      </c>
      <c r="BG225" s="5">
        <f t="shared" si="274"/>
        <v>1.6436110996975388E-6</v>
      </c>
      <c r="BH225" s="5">
        <f t="shared" si="275"/>
        <v>1.102407875070221E-6</v>
      </c>
      <c r="BI225" s="5">
        <f t="shared" si="276"/>
        <v>5.9152831140674656E-7</v>
      </c>
      <c r="BJ225" s="8">
        <f t="shared" si="277"/>
        <v>0.82381418149600649</v>
      </c>
      <c r="BK225" s="8">
        <f t="shared" si="278"/>
        <v>0.12469234718393828</v>
      </c>
      <c r="BL225" s="8">
        <f t="shared" si="279"/>
        <v>4.1044571514617038E-2</v>
      </c>
      <c r="BM225" s="8">
        <f t="shared" si="280"/>
        <v>0.58622912992630671</v>
      </c>
      <c r="BN225" s="8">
        <f t="shared" si="281"/>
        <v>0.39381312189305273</v>
      </c>
    </row>
    <row r="226" spans="1:66" x14ac:dyDescent="0.25">
      <c r="A226" t="s">
        <v>173</v>
      </c>
      <c r="B226" t="s">
        <v>514</v>
      </c>
      <c r="C226" t="s">
        <v>259</v>
      </c>
      <c r="D226" t="s">
        <v>523</v>
      </c>
      <c r="E226">
        <f>VLOOKUP(A226,home!$A$2:$E$405,3,FALSE)</f>
        <v>1.7239</v>
      </c>
      <c r="F226" t="e">
        <f>VLOOKUP(B226,home!$B$2:$E$405,3,FALSE)</f>
        <v>#N/A</v>
      </c>
      <c r="G226">
        <f>VLOOKUP(C226,away!$B$2:$E$405,4,FALSE)</f>
        <v>0.54600000000000004</v>
      </c>
      <c r="H226">
        <f>VLOOKUP(A226,away!$A$2:$E$405,3,FALSE)</f>
        <v>1.3199000000000001</v>
      </c>
      <c r="I226">
        <f>VLOOKUP(C226,away!$B$2:$E$405,3,FALSE)</f>
        <v>0.89129999999999998</v>
      </c>
      <c r="J226" t="e">
        <f>VLOOKUP(B226,home!$B$2:$E$405,4,FALSE)</f>
        <v>#N/A</v>
      </c>
      <c r="K226" s="3" t="e">
        <f t="shared" ref="K226:K252" si="282">E226*F226*G226</f>
        <v>#N/A</v>
      </c>
      <c r="L226" s="3" t="e">
        <f t="shared" ref="L226:L252" si="283">H226*I226*J226</f>
        <v>#N/A</v>
      </c>
      <c r="M226" s="5" t="e">
        <f t="shared" ref="M226:M252" si="284">_xlfn.POISSON.DIST(0,K226,FALSE) * _xlfn.POISSON.DIST(0,L226,FALSE)</f>
        <v>#N/A</v>
      </c>
      <c r="N226" s="5" t="e">
        <f t="shared" ref="N226:N252" si="285">_xlfn.POISSON.DIST(1,K226,FALSE) * _xlfn.POISSON.DIST(0,L226,FALSE)</f>
        <v>#N/A</v>
      </c>
      <c r="O226" s="5" t="e">
        <f t="shared" ref="O226:O252" si="286">_xlfn.POISSON.DIST(0,K226,FALSE) * _xlfn.POISSON.DIST(1,L226,FALSE)</f>
        <v>#N/A</v>
      </c>
      <c r="P226" s="5" t="e">
        <f t="shared" ref="P226:P252" si="287">_xlfn.POISSON.DIST(1,K226,FALSE) * _xlfn.POISSON.DIST(1,L226,FALSE)</f>
        <v>#N/A</v>
      </c>
      <c r="Q226" s="5" t="e">
        <f t="shared" ref="Q226:Q252" si="288">_xlfn.POISSON.DIST(2,K226,FALSE) * _xlfn.POISSON.DIST(0,L226,FALSE)</f>
        <v>#N/A</v>
      </c>
      <c r="R226" s="5" t="e">
        <f t="shared" ref="R226:R252" si="289">_xlfn.POISSON.DIST(0,K226,FALSE) * _xlfn.POISSON.DIST(2,L226,FALSE)</f>
        <v>#N/A</v>
      </c>
      <c r="S226" s="5" t="e">
        <f t="shared" ref="S226:S252" si="290">_xlfn.POISSON.DIST(2,K226,FALSE) * _xlfn.POISSON.DIST(2,L226,FALSE)</f>
        <v>#N/A</v>
      </c>
      <c r="T226" s="5" t="e">
        <f t="shared" ref="T226:T252" si="291">_xlfn.POISSON.DIST(2,K226,FALSE) * _xlfn.POISSON.DIST(1,L226,FALSE)</f>
        <v>#N/A</v>
      </c>
      <c r="U226" s="5" t="e">
        <f t="shared" ref="U226:U252" si="292">_xlfn.POISSON.DIST(1,K226,FALSE) * _xlfn.POISSON.DIST(2,L226,FALSE)</f>
        <v>#N/A</v>
      </c>
      <c r="V226" s="5" t="e">
        <f t="shared" ref="V226:V252" si="293">_xlfn.POISSON.DIST(3,K226,FALSE) * _xlfn.POISSON.DIST(3,L226,FALSE)</f>
        <v>#N/A</v>
      </c>
      <c r="W226" s="5" t="e">
        <f t="shared" ref="W226:W252" si="294">_xlfn.POISSON.DIST(3,K226,FALSE) * _xlfn.POISSON.DIST(0,L226,FALSE)</f>
        <v>#N/A</v>
      </c>
      <c r="X226" s="5" t="e">
        <f t="shared" ref="X226:X252" si="295">_xlfn.POISSON.DIST(3,K226,FALSE) * _xlfn.POISSON.DIST(1,L226,FALSE)</f>
        <v>#N/A</v>
      </c>
      <c r="Y226" s="5" t="e">
        <f t="shared" ref="Y226:Y252" si="296">_xlfn.POISSON.DIST(3,K226,FALSE) * _xlfn.POISSON.DIST(2,L226,FALSE)</f>
        <v>#N/A</v>
      </c>
      <c r="Z226" s="5" t="e">
        <f t="shared" ref="Z226:Z252" si="297">_xlfn.POISSON.DIST(0,K226,FALSE) * _xlfn.POISSON.DIST(3,L226,FALSE)</f>
        <v>#N/A</v>
      </c>
      <c r="AA226" s="5" t="e">
        <f t="shared" ref="AA226:AA252" si="298">_xlfn.POISSON.DIST(1,K226,FALSE) * _xlfn.POISSON.DIST(3,L226,FALSE)</f>
        <v>#N/A</v>
      </c>
      <c r="AB226" s="5" t="e">
        <f t="shared" ref="AB226:AB252" si="299">_xlfn.POISSON.DIST(2,K226,FALSE) * _xlfn.POISSON.DIST(3,L226,FALSE)</f>
        <v>#N/A</v>
      </c>
      <c r="AC226" s="5" t="e">
        <f t="shared" ref="AC226:AC252" si="300">_xlfn.POISSON.DIST(4,K226,FALSE) * _xlfn.POISSON.DIST(4,L226,FALSE)</f>
        <v>#N/A</v>
      </c>
      <c r="AD226" s="5" t="e">
        <f t="shared" ref="AD226:AD252" si="301">_xlfn.POISSON.DIST(4,K226,FALSE) * _xlfn.POISSON.DIST(0,L226,FALSE)</f>
        <v>#N/A</v>
      </c>
      <c r="AE226" s="5" t="e">
        <f t="shared" ref="AE226:AE252" si="302">_xlfn.POISSON.DIST(4,K226,FALSE) * _xlfn.POISSON.DIST(1,L226,FALSE)</f>
        <v>#N/A</v>
      </c>
      <c r="AF226" s="5" t="e">
        <f t="shared" ref="AF226:AF252" si="303">_xlfn.POISSON.DIST(4,K226,FALSE) * _xlfn.POISSON.DIST(2,L226,FALSE)</f>
        <v>#N/A</v>
      </c>
      <c r="AG226" s="5" t="e">
        <f t="shared" ref="AG226:AG252" si="304">_xlfn.POISSON.DIST(4,K226,FALSE) * _xlfn.POISSON.DIST(3,L226,FALSE)</f>
        <v>#N/A</v>
      </c>
      <c r="AH226" s="5" t="e">
        <f t="shared" ref="AH226:AH252" si="305">_xlfn.POISSON.DIST(0,K226,FALSE) * _xlfn.POISSON.DIST(4,L226,FALSE)</f>
        <v>#N/A</v>
      </c>
      <c r="AI226" s="5" t="e">
        <f t="shared" ref="AI226:AI252" si="306">_xlfn.POISSON.DIST(1,K226,FALSE) * _xlfn.POISSON.DIST(4,L226,FALSE)</f>
        <v>#N/A</v>
      </c>
      <c r="AJ226" s="5" t="e">
        <f t="shared" ref="AJ226:AJ252" si="307">_xlfn.POISSON.DIST(2,K226,FALSE) * _xlfn.POISSON.DIST(4,L226,FALSE)</f>
        <v>#N/A</v>
      </c>
      <c r="AK226" s="5" t="e">
        <f t="shared" ref="AK226:AK252" si="308">_xlfn.POISSON.DIST(3,K226,FALSE) * _xlfn.POISSON.DIST(4,L226,FALSE)</f>
        <v>#N/A</v>
      </c>
      <c r="AL226" s="5" t="e">
        <f t="shared" ref="AL226:AL252" si="309">_xlfn.POISSON.DIST(5,K226,FALSE) * _xlfn.POISSON.DIST(5,L226,FALSE)</f>
        <v>#N/A</v>
      </c>
      <c r="AM226" s="5" t="e">
        <f t="shared" ref="AM226:AM252" si="310">_xlfn.POISSON.DIST(5,K226,FALSE) * _xlfn.POISSON.DIST(0,L226,FALSE)</f>
        <v>#N/A</v>
      </c>
      <c r="AN226" s="5" t="e">
        <f t="shared" ref="AN226:AN252" si="311">_xlfn.POISSON.DIST(5,K226,FALSE) * _xlfn.POISSON.DIST(1,L226,FALSE)</f>
        <v>#N/A</v>
      </c>
      <c r="AO226" s="5" t="e">
        <f t="shared" ref="AO226:AO252" si="312">_xlfn.POISSON.DIST(5,K226,FALSE) * _xlfn.POISSON.DIST(2,L226,FALSE)</f>
        <v>#N/A</v>
      </c>
      <c r="AP226" s="5" t="e">
        <f t="shared" ref="AP226:AP252" si="313">_xlfn.POISSON.DIST(5,K226,FALSE) * _xlfn.POISSON.DIST(3,L226,FALSE)</f>
        <v>#N/A</v>
      </c>
      <c r="AQ226" s="5" t="e">
        <f t="shared" ref="AQ226:AQ252" si="314">_xlfn.POISSON.DIST(5,K226,FALSE) * _xlfn.POISSON.DIST(4,L226,FALSE)</f>
        <v>#N/A</v>
      </c>
      <c r="AR226" s="5" t="e">
        <f t="shared" ref="AR226:AR252" si="315">_xlfn.POISSON.DIST(0,K226,FALSE) * _xlfn.POISSON.DIST(5,L226,FALSE)</f>
        <v>#N/A</v>
      </c>
      <c r="AS226" s="5" t="e">
        <f t="shared" ref="AS226:AS252" si="316">_xlfn.POISSON.DIST(1,K226,FALSE) * _xlfn.POISSON.DIST(5,L226,FALSE)</f>
        <v>#N/A</v>
      </c>
      <c r="AT226" s="5" t="e">
        <f t="shared" ref="AT226:AT252" si="317">_xlfn.POISSON.DIST(2,K226,FALSE) * _xlfn.POISSON.DIST(5,L226,FALSE)</f>
        <v>#N/A</v>
      </c>
      <c r="AU226" s="5" t="e">
        <f t="shared" ref="AU226:AU252" si="318">_xlfn.POISSON.DIST(3,K226,FALSE) * _xlfn.POISSON.DIST(5,L226,FALSE)</f>
        <v>#N/A</v>
      </c>
      <c r="AV226" s="5" t="e">
        <f t="shared" ref="AV226:AV252" si="319">_xlfn.POISSON.DIST(4,K226,FALSE) * _xlfn.POISSON.DIST(5,L226,FALSE)</f>
        <v>#N/A</v>
      </c>
      <c r="AW226" s="5" t="e">
        <f t="shared" ref="AW226:AW252" si="320">_xlfn.POISSON.DIST(6,K226,FALSE) * _xlfn.POISSON.DIST(6,L226,FALSE)</f>
        <v>#N/A</v>
      </c>
      <c r="AX226" s="5" t="e">
        <f t="shared" ref="AX226:AX252" si="321">_xlfn.POISSON.DIST(6,K226,FALSE) * _xlfn.POISSON.DIST(0,L226,FALSE)</f>
        <v>#N/A</v>
      </c>
      <c r="AY226" s="5" t="e">
        <f t="shared" ref="AY226:AY252" si="322">_xlfn.POISSON.DIST(6,K226,FALSE) * _xlfn.POISSON.DIST(1,L226,FALSE)</f>
        <v>#N/A</v>
      </c>
      <c r="AZ226" s="5" t="e">
        <f t="shared" ref="AZ226:AZ252" si="323">_xlfn.POISSON.DIST(6,K226,FALSE) * _xlfn.POISSON.DIST(2,L226,FALSE)</f>
        <v>#N/A</v>
      </c>
      <c r="BA226" s="5" t="e">
        <f t="shared" ref="BA226:BA252" si="324">_xlfn.POISSON.DIST(6,K226,FALSE) * _xlfn.POISSON.DIST(3,L226,FALSE)</f>
        <v>#N/A</v>
      </c>
      <c r="BB226" s="5" t="e">
        <f t="shared" ref="BB226:BB252" si="325">_xlfn.POISSON.DIST(6,K226,FALSE) * _xlfn.POISSON.DIST(4,L226,FALSE)</f>
        <v>#N/A</v>
      </c>
      <c r="BC226" s="5" t="e">
        <f t="shared" ref="BC226:BC252" si="326">_xlfn.POISSON.DIST(6,K226,FALSE) * _xlfn.POISSON.DIST(5,L226,FALSE)</f>
        <v>#N/A</v>
      </c>
      <c r="BD226" s="5" t="e">
        <f t="shared" ref="BD226:BD252" si="327">_xlfn.POISSON.DIST(0,K226,FALSE) * _xlfn.POISSON.DIST(6,L226,FALSE)</f>
        <v>#N/A</v>
      </c>
      <c r="BE226" s="5" t="e">
        <f t="shared" ref="BE226:BE252" si="328">_xlfn.POISSON.DIST(1,K226,FALSE) * _xlfn.POISSON.DIST(6,L226,FALSE)</f>
        <v>#N/A</v>
      </c>
      <c r="BF226" s="5" t="e">
        <f t="shared" ref="BF226:BF252" si="329">_xlfn.POISSON.DIST(2,K226,FALSE) * _xlfn.POISSON.DIST(6,L226,FALSE)</f>
        <v>#N/A</v>
      </c>
      <c r="BG226" s="5" t="e">
        <f t="shared" ref="BG226:BG252" si="330">_xlfn.POISSON.DIST(3,K226,FALSE) * _xlfn.POISSON.DIST(6,L226,FALSE)</f>
        <v>#N/A</v>
      </c>
      <c r="BH226" s="5" t="e">
        <f t="shared" ref="BH226:BH252" si="331">_xlfn.POISSON.DIST(4,K226,FALSE) * _xlfn.POISSON.DIST(6,L226,FALSE)</f>
        <v>#N/A</v>
      </c>
      <c r="BI226" s="5" t="e">
        <f t="shared" ref="BI226:BI252" si="332">_xlfn.POISSON.DIST(5,K226,FALSE) * _xlfn.POISSON.DIST(6,L226,FALSE)</f>
        <v>#N/A</v>
      </c>
      <c r="BJ226" s="8" t="e">
        <f t="shared" ref="BJ226:BJ252" si="333">SUM(N226,Q226,T226,W226,X226,Y226,AD226,AE226,AF226,AG226,AM226,AN226,AO226,AP226,AQ226,AX226,AY226,AZ226,BA226,BB226,BC226)</f>
        <v>#N/A</v>
      </c>
      <c r="BK226" s="8" t="e">
        <f t="shared" ref="BK226:BK252" si="334">SUM(M226,P226,S226,V226,AC226,AL226,AY226)</f>
        <v>#N/A</v>
      </c>
      <c r="BL226" s="8" t="e">
        <f t="shared" ref="BL226:BL252" si="335">SUM(O226,R226,U226,AA226,AB226,AH226,AI226,AJ226,AK226,AR226,AS226,AT226,AU226,AV226,BD226,BE226,BF226,BG226,BH226,BI226)</f>
        <v>#N/A</v>
      </c>
      <c r="BM226" s="8" t="e">
        <f t="shared" ref="BM226:BM252" si="336">SUM(S226:BI226)</f>
        <v>#N/A</v>
      </c>
      <c r="BN226" s="8" t="e">
        <f t="shared" ref="BN226:BN252" si="337">SUM(M226:R226)</f>
        <v>#N/A</v>
      </c>
    </row>
    <row r="227" spans="1:66" x14ac:dyDescent="0.25">
      <c r="A227" t="s">
        <v>27</v>
      </c>
      <c r="B227" t="s">
        <v>476</v>
      </c>
      <c r="C227" t="s">
        <v>478</v>
      </c>
      <c r="D227" t="s">
        <v>523</v>
      </c>
      <c r="E227">
        <f>VLOOKUP(A227,home!$A$2:$E$405,3,FALSE)</f>
        <v>1.4007000000000001</v>
      </c>
      <c r="F227">
        <f>VLOOKUP(B227,home!$B$2:$E$405,3,FALSE)</f>
        <v>0.71389999999999998</v>
      </c>
      <c r="G227">
        <f>VLOOKUP(C227,away!$B$2:$E$405,4,FALSE)</f>
        <v>0.79790000000000005</v>
      </c>
      <c r="H227">
        <f>VLOOKUP(A227,away!$A$2:$E$405,3,FALSE)</f>
        <v>1.0741000000000001</v>
      </c>
      <c r="I227">
        <f>VLOOKUP(C227,away!$B$2:$E$405,3,FALSE)</f>
        <v>0.82150000000000001</v>
      </c>
      <c r="J227">
        <f>VLOOKUP(B227,home!$B$2:$E$405,4,FALSE)</f>
        <v>0.69830000000000003</v>
      </c>
      <c r="K227" s="3">
        <f t="shared" si="282"/>
        <v>0.79786786856700009</v>
      </c>
      <c r="L227" s="3">
        <f t="shared" si="283"/>
        <v>0.61616117064500009</v>
      </c>
      <c r="M227" s="5">
        <f t="shared" si="284"/>
        <v>0.24316159924173783</v>
      </c>
      <c r="N227" s="5">
        <f t="shared" si="285"/>
        <v>0.19401082690434843</v>
      </c>
      <c r="O227" s="5">
        <f t="shared" si="286"/>
        <v>0.14982673564469953</v>
      </c>
      <c r="P227" s="5">
        <f t="shared" si="287"/>
        <v>0.1195419382231878</v>
      </c>
      <c r="Q227" s="5">
        <f t="shared" si="288"/>
        <v>7.7397502470546817E-2</v>
      </c>
      <c r="R227" s="5">
        <f t="shared" si="289"/>
        <v>4.615870841437851E-2</v>
      </c>
      <c r="S227" s="5">
        <f t="shared" si="290"/>
        <v>1.4692158464492828E-2</v>
      </c>
      <c r="T227" s="5">
        <f t="shared" si="291"/>
        <v>4.7689335727251411E-2</v>
      </c>
      <c r="U227" s="5">
        <f t="shared" si="292"/>
        <v>3.6828550298385838E-2</v>
      </c>
      <c r="V227" s="5">
        <f t="shared" si="293"/>
        <v>8.0254315785813549E-4</v>
      </c>
      <c r="W227" s="5">
        <f t="shared" si="294"/>
        <v>2.0584326776194775E-2</v>
      </c>
      <c r="X227" s="5">
        <f t="shared" si="295"/>
        <v>1.2683262883359393E-2</v>
      </c>
      <c r="Y227" s="5">
        <f t="shared" si="296"/>
        <v>3.9074670529045015E-3</v>
      </c>
      <c r="Z227" s="5">
        <f t="shared" si="297"/>
        <v>9.4804012706882282E-3</v>
      </c>
      <c r="AA227" s="5">
        <f t="shared" si="298"/>
        <v>7.5641075550038966E-3</v>
      </c>
      <c r="AB227" s="5">
        <f t="shared" si="299"/>
        <v>3.0175791862612497E-3</v>
      </c>
      <c r="AC227" s="5">
        <f t="shared" si="300"/>
        <v>2.4658900936991558E-5</v>
      </c>
      <c r="AD227" s="5">
        <f t="shared" si="301"/>
        <v>4.1058932327022882E-3</v>
      </c>
      <c r="AE227" s="5">
        <f t="shared" si="302"/>
        <v>2.5298919808052255E-3</v>
      </c>
      <c r="AF227" s="5">
        <f t="shared" si="303"/>
        <v>7.7941060224917286E-4</v>
      </c>
      <c r="AG227" s="5">
        <f t="shared" si="304"/>
        <v>1.6008084969832499E-4</v>
      </c>
      <c r="AH227" s="5">
        <f t="shared" si="305"/>
        <v>1.4603637862829011E-3</v>
      </c>
      <c r="AI227" s="5">
        <f t="shared" si="306"/>
        <v>1.1651773414939725E-3</v>
      </c>
      <c r="AJ227" s="5">
        <f t="shared" si="307"/>
        <v>4.6482878098017959E-4</v>
      </c>
      <c r="AK227" s="5">
        <f t="shared" si="308"/>
        <v>1.2362398290975094E-4</v>
      </c>
      <c r="AL227" s="5">
        <f t="shared" si="309"/>
        <v>4.8490762055418805E-7</v>
      </c>
      <c r="AM227" s="5">
        <f t="shared" si="310"/>
        <v>6.5519205642796893E-4</v>
      </c>
      <c r="AN227" s="5">
        <f t="shared" si="311"/>
        <v>4.037039044859623E-4</v>
      </c>
      <c r="AO227" s="5">
        <f t="shared" si="312"/>
        <v>1.2437333519101391E-4</v>
      </c>
      <c r="AP227" s="5">
        <f t="shared" si="313"/>
        <v>2.5544673269439377E-5</v>
      </c>
      <c r="AQ227" s="5">
        <f t="shared" si="314"/>
        <v>3.9349089463604518E-6</v>
      </c>
      <c r="AR227" s="5">
        <f t="shared" si="315"/>
        <v>1.7996389202472744E-4</v>
      </c>
      <c r="AS227" s="5">
        <f t="shared" si="316"/>
        <v>1.4358740694879105E-4</v>
      </c>
      <c r="AT227" s="5">
        <f t="shared" si="317"/>
        <v>5.7281889167647168E-5</v>
      </c>
      <c r="AU227" s="5">
        <f t="shared" si="318"/>
        <v>1.5234459605893928E-5</v>
      </c>
      <c r="AV227" s="5">
        <f t="shared" si="319"/>
        <v>3.0387714536311621E-6</v>
      </c>
      <c r="AW227" s="5">
        <f t="shared" si="320"/>
        <v>6.6218876894353231E-9</v>
      </c>
      <c r="AX227" s="5">
        <f t="shared" si="321"/>
        <v>8.7126114927368843E-5</v>
      </c>
      <c r="AY227" s="5">
        <f t="shared" si="322"/>
        <v>5.3683728967398402E-5</v>
      </c>
      <c r="AZ227" s="5">
        <f t="shared" si="323"/>
        <v>1.6538914642570551E-5</v>
      </c>
      <c r="BA227" s="5">
        <f t="shared" si="324"/>
        <v>3.3968790024546685E-6</v>
      </c>
      <c r="BB227" s="5">
        <f t="shared" si="325"/>
        <v>5.2325623567297211E-7</v>
      </c>
      <c r="BC227" s="5">
        <f t="shared" si="326"/>
        <v>6.4482034943910923E-8</v>
      </c>
      <c r="BD227" s="5">
        <f t="shared" si="327"/>
        <v>1.8481127063964403E-5</v>
      </c>
      <c r="BE227" s="5">
        <f t="shared" si="328"/>
        <v>1.4745497459241179E-5</v>
      </c>
      <c r="BF227" s="5">
        <f t="shared" si="329"/>
        <v>5.8824793143824364E-6</v>
      </c>
      <c r="BG227" s="5">
        <f t="shared" si="330"/>
        <v>1.5644804108185943E-6</v>
      </c>
      <c r="BH227" s="5">
        <f t="shared" si="331"/>
        <v>3.1206216269866413E-7</v>
      </c>
      <c r="BI227" s="5">
        <f t="shared" si="332"/>
        <v>4.9796874522558314E-8</v>
      </c>
      <c r="BJ227" s="8">
        <f t="shared" si="333"/>
        <v>0.36522208073419149</v>
      </c>
      <c r="BK227" s="8">
        <f t="shared" si="334"/>
        <v>0.37827706662480159</v>
      </c>
      <c r="BL227" s="8">
        <f t="shared" si="335"/>
        <v>0.24704981685288208</v>
      </c>
      <c r="BM227" s="8">
        <f t="shared" si="336"/>
        <v>0.16987837747658471</v>
      </c>
      <c r="BN227" s="8">
        <f t="shared" si="337"/>
        <v>0.83009731089889893</v>
      </c>
    </row>
    <row r="228" spans="1:66" x14ac:dyDescent="0.25">
      <c r="A228" t="s">
        <v>27</v>
      </c>
      <c r="B228" t="s">
        <v>515</v>
      </c>
      <c r="C228" t="s">
        <v>182</v>
      </c>
      <c r="D228" t="s">
        <v>523</v>
      </c>
      <c r="E228">
        <f>VLOOKUP(A228,home!$A$2:$E$405,3,FALSE)</f>
        <v>1.4007000000000001</v>
      </c>
      <c r="F228" t="e">
        <f>VLOOKUP(B228,home!$B$2:$E$405,3,FALSE)</f>
        <v>#N/A</v>
      </c>
      <c r="G228">
        <f>VLOOKUP(C228,away!$B$2:$E$405,4,FALSE)</f>
        <v>1.0709</v>
      </c>
      <c r="H228">
        <f>VLOOKUP(A228,away!$A$2:$E$405,3,FALSE)</f>
        <v>1.0741000000000001</v>
      </c>
      <c r="I228">
        <f>VLOOKUP(C228,away!$B$2:$E$405,3,FALSE)</f>
        <v>0.93100000000000005</v>
      </c>
      <c r="J228" t="e">
        <f>VLOOKUP(B228,home!$B$2:$E$405,4,FALSE)</f>
        <v>#N/A</v>
      </c>
      <c r="K228" s="3" t="e">
        <f t="shared" si="282"/>
        <v>#N/A</v>
      </c>
      <c r="L228" s="3" t="e">
        <f t="shared" si="283"/>
        <v>#N/A</v>
      </c>
      <c r="M228" s="5" t="e">
        <f t="shared" si="284"/>
        <v>#N/A</v>
      </c>
      <c r="N228" s="5" t="e">
        <f t="shared" si="285"/>
        <v>#N/A</v>
      </c>
      <c r="O228" s="5" t="e">
        <f t="shared" si="286"/>
        <v>#N/A</v>
      </c>
      <c r="P228" s="5" t="e">
        <f t="shared" si="287"/>
        <v>#N/A</v>
      </c>
      <c r="Q228" s="5" t="e">
        <f t="shared" si="288"/>
        <v>#N/A</v>
      </c>
      <c r="R228" s="5" t="e">
        <f t="shared" si="289"/>
        <v>#N/A</v>
      </c>
      <c r="S228" s="5" t="e">
        <f t="shared" si="290"/>
        <v>#N/A</v>
      </c>
      <c r="T228" s="5" t="e">
        <f t="shared" si="291"/>
        <v>#N/A</v>
      </c>
      <c r="U228" s="5" t="e">
        <f t="shared" si="292"/>
        <v>#N/A</v>
      </c>
      <c r="V228" s="5" t="e">
        <f t="shared" si="293"/>
        <v>#N/A</v>
      </c>
      <c r="W228" s="5" t="e">
        <f t="shared" si="294"/>
        <v>#N/A</v>
      </c>
      <c r="X228" s="5" t="e">
        <f t="shared" si="295"/>
        <v>#N/A</v>
      </c>
      <c r="Y228" s="5" t="e">
        <f t="shared" si="296"/>
        <v>#N/A</v>
      </c>
      <c r="Z228" s="5" t="e">
        <f t="shared" si="297"/>
        <v>#N/A</v>
      </c>
      <c r="AA228" s="5" t="e">
        <f t="shared" si="298"/>
        <v>#N/A</v>
      </c>
      <c r="AB228" s="5" t="e">
        <f t="shared" si="299"/>
        <v>#N/A</v>
      </c>
      <c r="AC228" s="5" t="e">
        <f t="shared" si="300"/>
        <v>#N/A</v>
      </c>
      <c r="AD228" s="5" t="e">
        <f t="shared" si="301"/>
        <v>#N/A</v>
      </c>
      <c r="AE228" s="5" t="e">
        <f t="shared" si="302"/>
        <v>#N/A</v>
      </c>
      <c r="AF228" s="5" t="e">
        <f t="shared" si="303"/>
        <v>#N/A</v>
      </c>
      <c r="AG228" s="5" t="e">
        <f t="shared" si="304"/>
        <v>#N/A</v>
      </c>
      <c r="AH228" s="5" t="e">
        <f t="shared" si="305"/>
        <v>#N/A</v>
      </c>
      <c r="AI228" s="5" t="e">
        <f t="shared" si="306"/>
        <v>#N/A</v>
      </c>
      <c r="AJ228" s="5" t="e">
        <f t="shared" si="307"/>
        <v>#N/A</v>
      </c>
      <c r="AK228" s="5" t="e">
        <f t="shared" si="308"/>
        <v>#N/A</v>
      </c>
      <c r="AL228" s="5" t="e">
        <f t="shared" si="309"/>
        <v>#N/A</v>
      </c>
      <c r="AM228" s="5" t="e">
        <f t="shared" si="310"/>
        <v>#N/A</v>
      </c>
      <c r="AN228" s="5" t="e">
        <f t="shared" si="311"/>
        <v>#N/A</v>
      </c>
      <c r="AO228" s="5" t="e">
        <f t="shared" si="312"/>
        <v>#N/A</v>
      </c>
      <c r="AP228" s="5" t="e">
        <f t="shared" si="313"/>
        <v>#N/A</v>
      </c>
      <c r="AQ228" s="5" t="e">
        <f t="shared" si="314"/>
        <v>#N/A</v>
      </c>
      <c r="AR228" s="5" t="e">
        <f t="shared" si="315"/>
        <v>#N/A</v>
      </c>
      <c r="AS228" s="5" t="e">
        <f t="shared" si="316"/>
        <v>#N/A</v>
      </c>
      <c r="AT228" s="5" t="e">
        <f t="shared" si="317"/>
        <v>#N/A</v>
      </c>
      <c r="AU228" s="5" t="e">
        <f t="shared" si="318"/>
        <v>#N/A</v>
      </c>
      <c r="AV228" s="5" t="e">
        <f t="shared" si="319"/>
        <v>#N/A</v>
      </c>
      <c r="AW228" s="5" t="e">
        <f t="shared" si="320"/>
        <v>#N/A</v>
      </c>
      <c r="AX228" s="5" t="e">
        <f t="shared" si="321"/>
        <v>#N/A</v>
      </c>
      <c r="AY228" s="5" t="e">
        <f t="shared" si="322"/>
        <v>#N/A</v>
      </c>
      <c r="AZ228" s="5" t="e">
        <f t="shared" si="323"/>
        <v>#N/A</v>
      </c>
      <c r="BA228" s="5" t="e">
        <f t="shared" si="324"/>
        <v>#N/A</v>
      </c>
      <c r="BB228" s="5" t="e">
        <f t="shared" si="325"/>
        <v>#N/A</v>
      </c>
      <c r="BC228" s="5" t="e">
        <f t="shared" si="326"/>
        <v>#N/A</v>
      </c>
      <c r="BD228" s="5" t="e">
        <f t="shared" si="327"/>
        <v>#N/A</v>
      </c>
      <c r="BE228" s="5" t="e">
        <f t="shared" si="328"/>
        <v>#N/A</v>
      </c>
      <c r="BF228" s="5" t="e">
        <f t="shared" si="329"/>
        <v>#N/A</v>
      </c>
      <c r="BG228" s="5" t="e">
        <f t="shared" si="330"/>
        <v>#N/A</v>
      </c>
      <c r="BH228" s="5" t="e">
        <f t="shared" si="331"/>
        <v>#N/A</v>
      </c>
      <c r="BI228" s="5" t="e">
        <f t="shared" si="332"/>
        <v>#N/A</v>
      </c>
      <c r="BJ228" s="8" t="e">
        <f t="shared" si="333"/>
        <v>#N/A</v>
      </c>
      <c r="BK228" s="8" t="e">
        <f t="shared" si="334"/>
        <v>#N/A</v>
      </c>
      <c r="BL228" s="8" t="e">
        <f t="shared" si="335"/>
        <v>#N/A</v>
      </c>
      <c r="BM228" s="8" t="e">
        <f t="shared" si="336"/>
        <v>#N/A</v>
      </c>
      <c r="BN228" s="8" t="e">
        <f t="shared" si="337"/>
        <v>#N/A</v>
      </c>
    </row>
    <row r="229" spans="1:66" x14ac:dyDescent="0.25">
      <c r="A229" t="s">
        <v>27</v>
      </c>
      <c r="B229" t="s">
        <v>432</v>
      </c>
      <c r="C229" t="s">
        <v>433</v>
      </c>
      <c r="D229" t="s">
        <v>523</v>
      </c>
      <c r="E229">
        <f>VLOOKUP(A229,home!$A$2:$E$405,3,FALSE)</f>
        <v>1.4007000000000001</v>
      </c>
      <c r="F229">
        <f>VLOOKUP(B229,home!$B$2:$E$405,3,FALSE)</f>
        <v>0.92390000000000005</v>
      </c>
      <c r="G229">
        <f>VLOOKUP(C229,away!$B$2:$E$405,4,FALSE)</f>
        <v>1.0499000000000001</v>
      </c>
      <c r="H229">
        <f>VLOOKUP(A229,away!$A$2:$E$405,3,FALSE)</f>
        <v>1.0741000000000001</v>
      </c>
      <c r="I229">
        <f>VLOOKUP(C229,away!$B$2:$E$405,3,FALSE)</f>
        <v>0.71199999999999997</v>
      </c>
      <c r="J229">
        <f>VLOOKUP(B229,home!$B$2:$E$405,4,FALSE)</f>
        <v>0.93100000000000005</v>
      </c>
      <c r="K229" s="3">
        <f t="shared" si="282"/>
        <v>1.3586826558270002</v>
      </c>
      <c r="L229" s="3">
        <f t="shared" si="283"/>
        <v>0.71199081519999996</v>
      </c>
      <c r="M229" s="5">
        <f t="shared" si="284"/>
        <v>0.12610082784723298</v>
      </c>
      <c r="N229" s="5">
        <f t="shared" si="285"/>
        <v>0.17133100768146184</v>
      </c>
      <c r="O229" s="5">
        <f t="shared" si="286"/>
        <v>8.9782631216346248E-2</v>
      </c>
      <c r="P229" s="5">
        <f t="shared" si="287"/>
        <v>0.12198610382816145</v>
      </c>
      <c r="Q229" s="5">
        <f t="shared" si="288"/>
        <v>0.11639223427108238</v>
      </c>
      <c r="R229" s="5">
        <f t="shared" si="289"/>
        <v>3.1962204395263663E-2</v>
      </c>
      <c r="S229" s="5">
        <f t="shared" si="290"/>
        <v>2.9501411254021184E-2</v>
      </c>
      <c r="T229" s="5">
        <f t="shared" si="291"/>
        <v>8.2870201761617301E-2</v>
      </c>
      <c r="U229" s="5">
        <f t="shared" si="292"/>
        <v>4.342649275384225E-2</v>
      </c>
      <c r="V229" s="5">
        <f t="shared" si="293"/>
        <v>3.1709741744387651E-3</v>
      </c>
      <c r="W229" s="5">
        <f t="shared" si="294"/>
        <v>5.2713369992357526E-2</v>
      </c>
      <c r="X229" s="5">
        <f t="shared" si="295"/>
        <v>3.7531435272797849E-2</v>
      </c>
      <c r="Y229" s="5">
        <f t="shared" si="296"/>
        <v>1.3361018597752683E-2</v>
      </c>
      <c r="Z229" s="5">
        <f t="shared" si="297"/>
        <v>7.5855986543242665E-3</v>
      </c>
      <c r="AA229" s="5">
        <f t="shared" si="298"/>
        <v>1.0306421325695012E-2</v>
      </c>
      <c r="AB229" s="5">
        <f t="shared" si="299"/>
        <v>7.0015779494336664E-3</v>
      </c>
      <c r="AC229" s="5">
        <f t="shared" si="300"/>
        <v>1.9171899556644827E-4</v>
      </c>
      <c r="AD229" s="5">
        <f t="shared" si="301"/>
        <v>1.790518538470191E-2</v>
      </c>
      <c r="AE229" s="5">
        <f t="shared" si="302"/>
        <v>1.2748327538361038E-2</v>
      </c>
      <c r="AF229" s="5">
        <f t="shared" si="303"/>
        <v>4.5383460582371412E-3</v>
      </c>
      <c r="AG229" s="5">
        <f t="shared" si="304"/>
        <v>1.0770869032213229E-3</v>
      </c>
      <c r="AH229" s="5">
        <f t="shared" si="305"/>
        <v>1.350219142418089E-3</v>
      </c>
      <c r="AI229" s="5">
        <f t="shared" si="306"/>
        <v>1.8345193303690637E-3</v>
      </c>
      <c r="AJ229" s="5">
        <f t="shared" si="307"/>
        <v>1.2462647979759047E-3</v>
      </c>
      <c r="AK229" s="5">
        <f t="shared" si="308"/>
        <v>5.6442612185920072E-4</v>
      </c>
      <c r="AL229" s="5">
        <f t="shared" si="309"/>
        <v>7.4185249052709644E-6</v>
      </c>
      <c r="AM229" s="5">
        <f t="shared" si="310"/>
        <v>4.8654929663123183E-3</v>
      </c>
      <c r="AN229" s="5">
        <f t="shared" si="311"/>
        <v>3.4641863034345732E-3</v>
      </c>
      <c r="AO229" s="5">
        <f t="shared" si="312"/>
        <v>1.2332344150935278E-3</v>
      </c>
      <c r="AP229" s="5">
        <f t="shared" si="313"/>
        <v>2.9268385884504539E-4</v>
      </c>
      <c r="AQ229" s="5">
        <f t="shared" si="314"/>
        <v>5.2097054813741382E-5</v>
      </c>
      <c r="AR229" s="5">
        <f t="shared" si="315"/>
        <v>1.9226872558178007E-4</v>
      </c>
      <c r="AS229" s="5">
        <f t="shared" si="316"/>
        <v>2.6123218270592561E-4</v>
      </c>
      <c r="AT229" s="5">
        <f t="shared" si="317"/>
        <v>1.774658178931856E-4</v>
      </c>
      <c r="AU229" s="5">
        <f t="shared" si="318"/>
        <v>8.0373242924541388E-5</v>
      </c>
      <c r="AV229" s="5">
        <f t="shared" si="319"/>
        <v>2.7300432788536145E-5</v>
      </c>
      <c r="AW229" s="5">
        <f t="shared" si="320"/>
        <v>1.9934597945580108E-7</v>
      </c>
      <c r="AX229" s="5">
        <f t="shared" si="321"/>
        <v>1.1017768175628007E-3</v>
      </c>
      <c r="AY229" s="5">
        <f t="shared" si="322"/>
        <v>7.844549745050001E-4</v>
      </c>
      <c r="AZ229" s="5">
        <f t="shared" si="323"/>
        <v>2.7926236839275506E-4</v>
      </c>
      <c r="BA229" s="5">
        <f t="shared" si="324"/>
        <v>6.6277413775546801E-5</v>
      </c>
      <c r="BB229" s="5">
        <f t="shared" si="325"/>
        <v>1.1797227465849815E-5</v>
      </c>
      <c r="BC229" s="5">
        <f t="shared" si="326"/>
        <v>1.6799035201020485E-6</v>
      </c>
      <c r="BD229" s="5">
        <f t="shared" si="327"/>
        <v>2.2815594444072766E-5</v>
      </c>
      <c r="BE229" s="5">
        <f t="shared" si="328"/>
        <v>3.0999152453544539E-5</v>
      </c>
      <c r="BF229" s="5">
        <f t="shared" si="329"/>
        <v>2.1059005391983981E-5</v>
      </c>
      <c r="BG229" s="5">
        <f t="shared" si="330"/>
        <v>9.537501791685303E-6</v>
      </c>
      <c r="BH229" s="5">
        <f t="shared" si="331"/>
        <v>3.2396095660704414E-6</v>
      </c>
      <c r="BI229" s="5">
        <f t="shared" si="332"/>
        <v>8.8032026581422894E-7</v>
      </c>
      <c r="BJ229" s="8">
        <f t="shared" si="333"/>
        <v>0.52262115676531218</v>
      </c>
      <c r="BK229" s="8">
        <f t="shared" si="334"/>
        <v>0.28174290959883114</v>
      </c>
      <c r="BL229" s="8">
        <f t="shared" si="335"/>
        <v>0.18830192861901032</v>
      </c>
      <c r="BM229" s="8">
        <f t="shared" si="336"/>
        <v>0.34191232876940381</v>
      </c>
      <c r="BN229" s="8">
        <f t="shared" si="337"/>
        <v>0.65755500923954846</v>
      </c>
    </row>
    <row r="230" spans="1:66" s="10" customFormat="1" x14ac:dyDescent="0.25">
      <c r="A230" t="s">
        <v>184</v>
      </c>
      <c r="B230" t="s">
        <v>192</v>
      </c>
      <c r="C230" t="s">
        <v>185</v>
      </c>
      <c r="D230" t="s">
        <v>523</v>
      </c>
      <c r="E230">
        <f>VLOOKUP(A230,home!$A$2:$E$405,3,FALSE)</f>
        <v>1.6847000000000001</v>
      </c>
      <c r="F230">
        <f>VLOOKUP(B230,home!$B$2:$E$405,3,FALSE)</f>
        <v>1.2808999999999999</v>
      </c>
      <c r="G230">
        <f>VLOOKUP(C230,away!$B$2:$E$405,4,FALSE)</f>
        <v>0.62480000000000002</v>
      </c>
      <c r="H230">
        <f>VLOOKUP(A230,away!$A$2:$E$405,3,FALSE)</f>
        <v>1.2386999999999999</v>
      </c>
      <c r="I230">
        <f>VLOOKUP(C230,away!$B$2:$E$405,3,FALSE)</f>
        <v>2.3794</v>
      </c>
      <c r="J230">
        <f>VLOOKUP(B230,home!$B$2:$E$405,4,FALSE)</f>
        <v>0.59489999999999998</v>
      </c>
      <c r="K230" s="3">
        <f t="shared" si="282"/>
        <v>1.348276057304</v>
      </c>
      <c r="L230" s="3">
        <f t="shared" si="283"/>
        <v>1.7533861178219998</v>
      </c>
      <c r="M230" s="5">
        <f t="shared" si="284"/>
        <v>4.497438492698471E-2</v>
      </c>
      <c r="N230" s="5">
        <f t="shared" si="285"/>
        <v>6.0637886389027382E-2</v>
      </c>
      <c r="O230" s="5">
        <f t="shared" si="286"/>
        <v>7.8857462188557978E-2</v>
      </c>
      <c r="P230" s="5">
        <f t="shared" si="287"/>
        <v>0.1063216282085882</v>
      </c>
      <c r="Q230" s="5">
        <f t="shared" si="288"/>
        <v>4.087830519192287E-2</v>
      </c>
      <c r="R230" s="5">
        <f t="shared" si="289"/>
        <v>6.9133789744045424E-2</v>
      </c>
      <c r="S230" s="5">
        <f t="shared" si="290"/>
        <v>6.2837372002294306E-2</v>
      </c>
      <c r="T230" s="5">
        <f t="shared" si="291"/>
        <v>7.1675452843608545E-2</v>
      </c>
      <c r="U230" s="5">
        <f t="shared" si="292"/>
        <v>9.3211433462585272E-2</v>
      </c>
      <c r="V230" s="5">
        <f t="shared" si="293"/>
        <v>1.6505621822236895E-2</v>
      </c>
      <c r="W230" s="5">
        <f t="shared" si="294"/>
        <v>1.8371746717811797E-2</v>
      </c>
      <c r="X230" s="5">
        <f t="shared" si="295"/>
        <v>3.2212765655153096E-2</v>
      </c>
      <c r="Y230" s="5">
        <f t="shared" si="296"/>
        <v>2.8240708058199376E-2</v>
      </c>
      <c r="Z230" s="5">
        <f t="shared" si="297"/>
        <v>4.0406075736544748E-2</v>
      </c>
      <c r="AA230" s="5">
        <f t="shared" si="298"/>
        <v>5.447854448519536E-2</v>
      </c>
      <c r="AB230" s="5">
        <f t="shared" si="299"/>
        <v>3.6726058583079896E-2</v>
      </c>
      <c r="AC230" s="5">
        <f t="shared" si="300"/>
        <v>2.43875567946134E-3</v>
      </c>
      <c r="AD230" s="5">
        <f t="shared" si="301"/>
        <v>6.1925465576197526E-3</v>
      </c>
      <c r="AE230" s="5">
        <f t="shared" si="302"/>
        <v>1.0857925168096886E-2</v>
      </c>
      <c r="AF230" s="5">
        <f t="shared" si="303"/>
        <v>9.5190676290455942E-3</v>
      </c>
      <c r="AG230" s="5">
        <f t="shared" si="304"/>
        <v>5.5635336784591091E-3</v>
      </c>
      <c r="AH230" s="5">
        <f t="shared" si="305"/>
        <v>1.7711863068030458E-2</v>
      </c>
      <c r="AI230" s="5">
        <f t="shared" si="306"/>
        <v>2.3880480904872433E-2</v>
      </c>
      <c r="AJ230" s="5">
        <f t="shared" si="307"/>
        <v>1.6098740320472437E-2</v>
      </c>
      <c r="AK230" s="5">
        <f t="shared" si="308"/>
        <v>7.2351820422825027E-3</v>
      </c>
      <c r="AL230" s="5">
        <f t="shared" si="309"/>
        <v>2.3061347036917033E-4</v>
      </c>
      <c r="AM230" s="5">
        <f t="shared" si="310"/>
        <v>1.6698524514758019E-3</v>
      </c>
      <c r="AN230" s="5">
        <f t="shared" si="311"/>
        <v>2.9278961072287057E-3</v>
      </c>
      <c r="AO230" s="5">
        <f t="shared" si="312"/>
        <v>2.5668661944199434E-3</v>
      </c>
      <c r="AP230" s="5">
        <f t="shared" si="313"/>
        <v>1.5002358505341723E-3</v>
      </c>
      <c r="AQ230" s="5">
        <f t="shared" si="314"/>
        <v>6.5762317844637408E-4</v>
      </c>
      <c r="AR230" s="5">
        <f t="shared" si="315"/>
        <v>6.2111469648497538E-3</v>
      </c>
      <c r="AS230" s="5">
        <f t="shared" si="316"/>
        <v>8.3743407411033324E-3</v>
      </c>
      <c r="AT230" s="5">
        <f t="shared" si="317"/>
        <v>5.6454615584675301E-3</v>
      </c>
      <c r="AU230" s="5">
        <f t="shared" si="318"/>
        <v>2.537213550570632E-3</v>
      </c>
      <c r="AV230" s="5">
        <f t="shared" si="319"/>
        <v>8.5521607062541416E-4</v>
      </c>
      <c r="AW230" s="5">
        <f t="shared" si="320"/>
        <v>1.5143928715256363E-5</v>
      </c>
      <c r="AX230" s="5">
        <f t="shared" si="321"/>
        <v>3.7523701325920255E-4</v>
      </c>
      <c r="AY230" s="5">
        <f t="shared" si="322"/>
        <v>6.5793536994167539E-4</v>
      </c>
      <c r="AZ230" s="5">
        <f t="shared" si="323"/>
        <v>5.7680737203990792E-4</v>
      </c>
      <c r="BA230" s="5">
        <f t="shared" si="324"/>
        <v>3.3712201293072146E-4</v>
      </c>
      <c r="BB230" s="5">
        <f t="shared" si="325"/>
        <v>1.4777626437123382E-4</v>
      </c>
      <c r="BC230" s="5">
        <f t="shared" si="326"/>
        <v>5.182177009842301E-5</v>
      </c>
      <c r="BD230" s="5">
        <f t="shared" si="327"/>
        <v>1.8150898106533025E-3</v>
      </c>
      <c r="BE230" s="5">
        <f t="shared" si="328"/>
        <v>2.4472421335602983E-3</v>
      </c>
      <c r="BF230" s="5">
        <f t="shared" si="329"/>
        <v>1.6497789875524543E-3</v>
      </c>
      <c r="BG230" s="5">
        <f t="shared" si="330"/>
        <v>7.4145250292006928E-4</v>
      </c>
      <c r="BH230" s="5">
        <f t="shared" si="331"/>
        <v>2.4992066432881352E-4</v>
      </c>
      <c r="BI230" s="5">
        <f t="shared" si="332"/>
        <v>6.7392409588009771E-5</v>
      </c>
      <c r="BJ230" s="8">
        <f t="shared" si="333"/>
        <v>0.29561911147369063</v>
      </c>
      <c r="BK230" s="8">
        <f t="shared" si="334"/>
        <v>0.23396631147987632</v>
      </c>
      <c r="BL230" s="8">
        <f t="shared" si="335"/>
        <v>0.42792781019334142</v>
      </c>
      <c r="BM230" s="8">
        <f t="shared" si="336"/>
        <v>0.5964730607930997</v>
      </c>
      <c r="BN230" s="8">
        <f t="shared" si="337"/>
        <v>0.40080345664912659</v>
      </c>
    </row>
    <row r="231" spans="1:66" x14ac:dyDescent="0.25">
      <c r="A231" t="s">
        <v>184</v>
      </c>
      <c r="B231" t="s">
        <v>196</v>
      </c>
      <c r="C231" t="s">
        <v>190</v>
      </c>
      <c r="D231" t="s">
        <v>523</v>
      </c>
      <c r="E231">
        <f>VLOOKUP(A231,home!$A$2:$E$405,3,FALSE)</f>
        <v>1.6847000000000001</v>
      </c>
      <c r="F231">
        <f>VLOOKUP(B231,home!$B$2:$E$405,3,FALSE)</f>
        <v>1.385</v>
      </c>
      <c r="G231">
        <f>VLOOKUP(C231,away!$B$2:$E$405,4,FALSE)</f>
        <v>1.1247</v>
      </c>
      <c r="H231">
        <f>VLOOKUP(A231,away!$A$2:$E$405,3,FALSE)</f>
        <v>1.2386999999999999</v>
      </c>
      <c r="I231">
        <f>VLOOKUP(C231,away!$B$2:$E$405,3,FALSE)</f>
        <v>0.46739999999999998</v>
      </c>
      <c r="J231">
        <f>VLOOKUP(B231,home!$B$2:$E$405,4,FALSE)</f>
        <v>1.1660999999999999</v>
      </c>
      <c r="K231" s="3">
        <f t="shared" si="282"/>
        <v>2.6242731946500002</v>
      </c>
      <c r="L231" s="3">
        <f t="shared" si="283"/>
        <v>0.67513502791799984</v>
      </c>
      <c r="M231" s="5">
        <f t="shared" si="284"/>
        <v>3.6905000486855244E-2</v>
      </c>
      <c r="N231" s="5">
        <f t="shared" si="285"/>
        <v>9.6848803526199415E-2</v>
      </c>
      <c r="O231" s="5">
        <f t="shared" si="286"/>
        <v>2.4915858534006814E-2</v>
      </c>
      <c r="P231" s="5">
        <f t="shared" si="287"/>
        <v>6.5386019672485529E-2</v>
      </c>
      <c r="Q231" s="5">
        <f t="shared" si="288"/>
        <v>0.12707885951386477</v>
      </c>
      <c r="R231" s="5">
        <f t="shared" si="289"/>
        <v>8.4107844234788121E-3</v>
      </c>
      <c r="S231" s="5">
        <f t="shared" si="290"/>
        <v>2.8961736297317246E-2</v>
      </c>
      <c r="T231" s="5">
        <f t="shared" si="291"/>
        <v>8.5795389365680694E-2</v>
      </c>
      <c r="U231" s="5">
        <f t="shared" si="292"/>
        <v>2.2072196108515199E-2</v>
      </c>
      <c r="V231" s="5">
        <f t="shared" si="293"/>
        <v>5.7014034060542855E-3</v>
      </c>
      <c r="W231" s="5">
        <f t="shared" si="294"/>
        <v>0.11116321487630951</v>
      </c>
      <c r="X231" s="5">
        <f t="shared" si="295"/>
        <v>7.5050180178971831E-2</v>
      </c>
      <c r="Y231" s="5">
        <f t="shared" si="296"/>
        <v>2.5334502745190533E-2</v>
      </c>
      <c r="Z231" s="5">
        <f t="shared" si="297"/>
        <v>1.8928050588525489E-3</v>
      </c>
      <c r="AA231" s="5">
        <f t="shared" si="298"/>
        <v>4.9672375786446593E-3</v>
      </c>
      <c r="AB231" s="5">
        <f t="shared" si="299"/>
        <v>6.5176942145476775E-3</v>
      </c>
      <c r="AC231" s="5">
        <f t="shared" si="300"/>
        <v>6.313373363215065E-4</v>
      </c>
      <c r="AD231" s="5">
        <f t="shared" si="301"/>
        <v>7.2930661257754298E-2</v>
      </c>
      <c r="AE231" s="5">
        <f t="shared" si="302"/>
        <v>4.9238044024332142E-2</v>
      </c>
      <c r="AF231" s="5">
        <f t="shared" si="303"/>
        <v>1.6621164113497591E-2</v>
      </c>
      <c r="AG231" s="5">
        <f t="shared" si="304"/>
        <v>3.7405100325986185E-3</v>
      </c>
      <c r="AH231" s="5">
        <f t="shared" si="305"/>
        <v>3.1947474906293666E-4</v>
      </c>
      <c r="AI231" s="5">
        <f t="shared" si="306"/>
        <v>8.3838902033339983E-4</v>
      </c>
      <c r="AJ231" s="5">
        <f t="shared" si="307"/>
        <v>1.1000809163749076E-3</v>
      </c>
      <c r="AK231" s="5">
        <f t="shared" si="308"/>
        <v>9.6230428692955963E-4</v>
      </c>
      <c r="AL231" s="5">
        <f t="shared" si="309"/>
        <v>4.4742593088322438E-5</v>
      </c>
      <c r="AM231" s="5">
        <f t="shared" si="310"/>
        <v>3.8277995881364768E-2</v>
      </c>
      <c r="AN231" s="5">
        <f t="shared" si="311"/>
        <v>2.5842815818010286E-2</v>
      </c>
      <c r="AO231" s="5">
        <f t="shared" si="312"/>
        <v>8.7236950893860507E-3</v>
      </c>
      <c r="AP231" s="5">
        <f t="shared" si="313"/>
        <v>1.96322404257359E-3</v>
      </c>
      <c r="AQ231" s="5">
        <f t="shared" si="314"/>
        <v>3.3136032969805222E-4</v>
      </c>
      <c r="AR231" s="5">
        <f t="shared" si="315"/>
        <v>4.3137718725540357E-5</v>
      </c>
      <c r="AS231" s="5">
        <f t="shared" si="316"/>
        <v>1.1320515892978692E-4</v>
      </c>
      <c r="AT231" s="5">
        <f t="shared" si="317"/>
        <v>1.4854063203776648E-4</v>
      </c>
      <c r="AU231" s="5">
        <f t="shared" si="318"/>
        <v>1.2993706632435988E-4</v>
      </c>
      <c r="AV231" s="5">
        <f t="shared" si="319"/>
        <v>8.5247590036619219E-5</v>
      </c>
      <c r="AW231" s="5">
        <f t="shared" si="320"/>
        <v>2.2020051734009133E-6</v>
      </c>
      <c r="AX231" s="5">
        <f t="shared" si="321"/>
        <v>1.6741986422731447E-2</v>
      </c>
      <c r="AY231" s="5">
        <f t="shared" si="322"/>
        <v>1.130310147091357E-2</v>
      </c>
      <c r="AZ231" s="5">
        <f t="shared" si="323"/>
        <v>3.8155598635626086E-3</v>
      </c>
      <c r="BA231" s="5">
        <f t="shared" si="324"/>
        <v>8.5867270500304725E-4</v>
      </c>
      <c r="BB231" s="5">
        <f t="shared" si="325"/>
        <v>1.4493000516616416E-4</v>
      </c>
      <c r="BC231" s="5">
        <f t="shared" si="326"/>
        <v>1.9569464616802827E-5</v>
      </c>
      <c r="BD231" s="5">
        <f t="shared" si="327"/>
        <v>4.8539641560144169E-6</v>
      </c>
      <c r="BE231" s="5">
        <f t="shared" si="328"/>
        <v>1.2738128022420545E-5</v>
      </c>
      <c r="BF231" s="5">
        <f t="shared" si="329"/>
        <v>1.6714163959629131E-5</v>
      </c>
      <c r="BG231" s="5">
        <f t="shared" si="330"/>
        <v>1.4620844150079943E-5</v>
      </c>
      <c r="BH231" s="5">
        <f t="shared" si="331"/>
        <v>9.5922723465525169E-6</v>
      </c>
      <c r="BI231" s="5">
        <f t="shared" si="332"/>
        <v>5.0345486389680437E-6</v>
      </c>
      <c r="BJ231" s="8">
        <f t="shared" si="333"/>
        <v>0.77182424072742561</v>
      </c>
      <c r="BK231" s="8">
        <f t="shared" si="334"/>
        <v>0.1489333412630357</v>
      </c>
      <c r="BL231" s="8">
        <f t="shared" si="335"/>
        <v>7.0687641919221694E-2</v>
      </c>
      <c r="BM231" s="8">
        <f t="shared" si="336"/>
        <v>0.62249180334590482</v>
      </c>
      <c r="BN231" s="8">
        <f t="shared" si="337"/>
        <v>0.35954532615689055</v>
      </c>
    </row>
    <row r="232" spans="1:66" x14ac:dyDescent="0.25">
      <c r="A232" t="s">
        <v>184</v>
      </c>
      <c r="B232" t="s">
        <v>267</v>
      </c>
      <c r="C232" t="s">
        <v>189</v>
      </c>
      <c r="D232" t="s">
        <v>523</v>
      </c>
      <c r="E232">
        <f>VLOOKUP(A232,home!$A$2:$E$405,3,FALSE)</f>
        <v>1.6847000000000001</v>
      </c>
      <c r="F232">
        <f>VLOOKUP(B232,home!$B$2:$E$405,3,FALSE)</f>
        <v>0.75849999999999995</v>
      </c>
      <c r="G232">
        <f>VLOOKUP(C232,away!$B$2:$E$405,4,FALSE)</f>
        <v>1.0223</v>
      </c>
      <c r="H232">
        <f>VLOOKUP(A232,away!$A$2:$E$405,3,FALSE)</f>
        <v>1.2386999999999999</v>
      </c>
      <c r="I232">
        <f>VLOOKUP(C232,away!$B$2:$E$405,3,FALSE)</f>
        <v>0.89700000000000002</v>
      </c>
      <c r="J232">
        <f>VLOOKUP(B232,home!$B$2:$E$405,4,FALSE)</f>
        <v>1.1660999999999999</v>
      </c>
      <c r="K232" s="3">
        <f t="shared" si="282"/>
        <v>1.306340892385</v>
      </c>
      <c r="L232" s="3">
        <f t="shared" si="283"/>
        <v>1.2956699187899998</v>
      </c>
      <c r="M232" s="5">
        <f t="shared" si="284"/>
        <v>7.4124378130124083E-2</v>
      </c>
      <c r="N232" s="5">
        <f t="shared" si="285"/>
        <v>9.6831706273989473E-2</v>
      </c>
      <c r="O232" s="5">
        <f t="shared" si="286"/>
        <v>9.6040726992217121E-2</v>
      </c>
      <c r="P232" s="5">
        <f t="shared" si="287"/>
        <v>0.12546192900431705</v>
      </c>
      <c r="Q232" s="5">
        <f t="shared" si="288"/>
        <v>6.3247608792562804E-2</v>
      </c>
      <c r="R232" s="5">
        <f t="shared" si="289"/>
        <v>6.2218540471269256E-2</v>
      </c>
      <c r="S232" s="5">
        <f t="shared" si="290"/>
        <v>5.3088794896369224E-2</v>
      </c>
      <c r="T232" s="5">
        <f t="shared" si="291"/>
        <v>8.194802414792153E-2</v>
      </c>
      <c r="U232" s="5">
        <f t="shared" si="292"/>
        <v>8.1278623682130124E-2</v>
      </c>
      <c r="V232" s="5">
        <f t="shared" si="293"/>
        <v>9.9841536380925328E-3</v>
      </c>
      <c r="W232" s="5">
        <f t="shared" si="294"/>
        <v>2.7540979237097953E-2</v>
      </c>
      <c r="X232" s="5">
        <f t="shared" si="295"/>
        <v>3.5684018331527782E-2</v>
      </c>
      <c r="Y232" s="5">
        <f t="shared" si="296"/>
        <v>2.3117354566855736E-2</v>
      </c>
      <c r="Z232" s="5">
        <f t="shared" si="297"/>
        <v>2.6871563759880583E-2</v>
      </c>
      <c r="AA232" s="5">
        <f t="shared" si="298"/>
        <v>3.5103422581862824E-2</v>
      </c>
      <c r="AB232" s="5">
        <f t="shared" si="299"/>
        <v>2.2928518190679221E-2</v>
      </c>
      <c r="AC232" s="5">
        <f t="shared" si="300"/>
        <v>1.0561902899809041E-3</v>
      </c>
      <c r="AD232" s="5">
        <f t="shared" si="301"/>
        <v>8.9944768484368203E-3</v>
      </c>
      <c r="AE232" s="5">
        <f t="shared" si="302"/>
        <v>1.1653873087772668E-2</v>
      </c>
      <c r="AF232" s="5">
        <f t="shared" si="303"/>
        <v>7.5497863986116898E-3</v>
      </c>
      <c r="AG232" s="5">
        <f t="shared" si="304"/>
        <v>3.2606770433236841E-3</v>
      </c>
      <c r="AH232" s="5">
        <f t="shared" si="305"/>
        <v>8.7041692086311986E-3</v>
      </c>
      <c r="AI232" s="5">
        <f t="shared" si="306"/>
        <v>1.1370612171473319E-2</v>
      </c>
      <c r="AJ232" s="5">
        <f t="shared" si="307"/>
        <v>7.4269478255230992E-3</v>
      </c>
      <c r="AK232" s="5">
        <f t="shared" si="308"/>
        <v>3.2340418833635598E-3</v>
      </c>
      <c r="AL232" s="5">
        <f t="shared" si="309"/>
        <v>7.1507741188201883E-5</v>
      </c>
      <c r="AM232" s="5">
        <f t="shared" si="310"/>
        <v>2.3499705825446374E-3</v>
      </c>
      <c r="AN232" s="5">
        <f t="shared" si="311"/>
        <v>3.0447861938444989E-3</v>
      </c>
      <c r="AO232" s="5">
        <f t="shared" si="312"/>
        <v>1.9725189402557079E-3</v>
      </c>
      <c r="AP232" s="5">
        <f t="shared" si="313"/>
        <v>8.5191115171094969E-4</v>
      </c>
      <c r="AQ232" s="5">
        <f t="shared" si="314"/>
        <v>2.7594891318840546E-4</v>
      </c>
      <c r="AR232" s="5">
        <f t="shared" si="315"/>
        <v>2.2555460423363165E-3</v>
      </c>
      <c r="AS232" s="5">
        <f t="shared" si="316"/>
        <v>2.9465120297610782E-3</v>
      </c>
      <c r="AT232" s="5">
        <f t="shared" si="317"/>
        <v>1.9245745771906124E-3</v>
      </c>
      <c r="AU232" s="5">
        <f t="shared" si="318"/>
        <v>8.3805015687622286E-4</v>
      </c>
      <c r="AV232" s="5">
        <f t="shared" si="319"/>
        <v>2.736947974492684E-4</v>
      </c>
      <c r="AW232" s="5">
        <f t="shared" si="320"/>
        <v>3.3620290106867402E-6</v>
      </c>
      <c r="AX232" s="5">
        <f t="shared" si="321"/>
        <v>5.1164377797997666E-4</v>
      </c>
      <c r="AY232" s="5">
        <f t="shared" si="322"/>
        <v>6.6292145226472504E-4</v>
      </c>
      <c r="AZ232" s="5">
        <f t="shared" si="323"/>
        <v>4.2946369210999257E-4</v>
      </c>
      <c r="BA232" s="5">
        <f t="shared" si="324"/>
        <v>1.8548106235980252E-4</v>
      </c>
      <c r="BB232" s="5">
        <f t="shared" si="325"/>
        <v>6.0080558251202082E-5</v>
      </c>
      <c r="BC232" s="5">
        <f t="shared" si="326"/>
        <v>1.5568914406038543E-5</v>
      </c>
      <c r="BD232" s="5">
        <f t="shared" si="327"/>
        <v>4.8707385958350065E-4</v>
      </c>
      <c r="BE232" s="5">
        <f t="shared" si="328"/>
        <v>6.3628450038571646E-4</v>
      </c>
      <c r="BF232" s="5">
        <f t="shared" si="329"/>
        <v>4.1560223102231033E-4</v>
      </c>
      <c r="BG232" s="5">
        <f t="shared" si="330"/>
        <v>1.8097272978362725E-4</v>
      </c>
      <c r="BH232" s="5">
        <f t="shared" si="331"/>
        <v>5.910301933072324E-5</v>
      </c>
      <c r="BI232" s="5">
        <f t="shared" si="332"/>
        <v>1.5441738203028995E-5</v>
      </c>
      <c r="BJ232" s="8">
        <f t="shared" si="333"/>
        <v>0.37018879996701604</v>
      </c>
      <c r="BK232" s="8">
        <f t="shared" si="334"/>
        <v>0.26444987515233664</v>
      </c>
      <c r="BL232" s="8">
        <f t="shared" si="335"/>
        <v>0.33833845868907209</v>
      </c>
      <c r="BM232" s="8">
        <f t="shared" si="336"/>
        <v>0.48126424848057164</v>
      </c>
      <c r="BN232" s="8">
        <f t="shared" si="337"/>
        <v>0.5179248896644798</v>
      </c>
    </row>
    <row r="233" spans="1:66" x14ac:dyDescent="0.25">
      <c r="A233" t="s">
        <v>285</v>
      </c>
      <c r="B233" t="s">
        <v>305</v>
      </c>
      <c r="C233" t="s">
        <v>339</v>
      </c>
      <c r="D233" t="s">
        <v>523</v>
      </c>
      <c r="E233">
        <f>VLOOKUP(A233,home!$A$2:$E$405,3,FALSE)</f>
        <v>1.45</v>
      </c>
      <c r="F233">
        <f>VLOOKUP(B233,home!$B$2:$E$405,3,FALSE)</f>
        <v>0.91949999999999998</v>
      </c>
      <c r="G233">
        <f>VLOOKUP(C233,away!$B$2:$E$405,4,FALSE)</f>
        <v>0.72799999999999998</v>
      </c>
      <c r="H233">
        <f>VLOOKUP(A233,away!$A$2:$E$405,3,FALSE)</f>
        <v>1.0583</v>
      </c>
      <c r="I233">
        <f>VLOOKUP(C233,away!$B$2:$E$405,3,FALSE)</f>
        <v>0.62990000000000002</v>
      </c>
      <c r="J233">
        <f>VLOOKUP(B233,home!$B$2:$E$405,4,FALSE)</f>
        <v>1.0499000000000001</v>
      </c>
      <c r="K233" s="3">
        <f t="shared" si="282"/>
        <v>0.97062419999999994</v>
      </c>
      <c r="L233" s="3">
        <f t="shared" si="283"/>
        <v>0.69988766618300013</v>
      </c>
      <c r="M233" s="5">
        <f t="shared" si="284"/>
        <v>0.18815073298861359</v>
      </c>
      <c r="N233" s="5">
        <f t="shared" si="285"/>
        <v>0.18262365468648664</v>
      </c>
      <c r="O233" s="5">
        <f t="shared" si="286"/>
        <v>0.13168437740202157</v>
      </c>
      <c r="P233" s="5">
        <f t="shared" si="287"/>
        <v>0.12781604346833525</v>
      </c>
      <c r="Q233" s="5">
        <f t="shared" si="288"/>
        <v>8.8629469365573671E-2</v>
      </c>
      <c r="R233" s="5">
        <f t="shared" si="289"/>
        <v>4.6082135786331135E-2</v>
      </c>
      <c r="S233" s="5">
        <f t="shared" si="290"/>
        <v>2.1707251293153394E-2</v>
      </c>
      <c r="T233" s="5">
        <f t="shared" si="291"/>
        <v>6.2030672469309059E-2</v>
      </c>
      <c r="U233" s="5">
        <f t="shared" si="292"/>
        <v>4.472843618189902E-2</v>
      </c>
      <c r="V233" s="5">
        <f t="shared" si="293"/>
        <v>1.6384823964114394E-3</v>
      </c>
      <c r="W233" s="5">
        <f t="shared" si="294"/>
        <v>2.8675302599794814E-2</v>
      </c>
      <c r="X233" s="5">
        <f t="shared" si="295"/>
        <v>2.0069490613661711E-2</v>
      </c>
      <c r="Y233" s="5">
        <f t="shared" si="296"/>
        <v>7.0231944735386596E-3</v>
      </c>
      <c r="Z233" s="5">
        <f t="shared" si="297"/>
        <v>1.075077282274114E-2</v>
      </c>
      <c r="AA233" s="5">
        <f t="shared" si="298"/>
        <v>1.0434960270454858E-2</v>
      </c>
      <c r="AB233" s="5">
        <f t="shared" si="299"/>
        <v>5.064212482271015E-3</v>
      </c>
      <c r="AC233" s="5">
        <f t="shared" si="300"/>
        <v>6.9566675968816313E-5</v>
      </c>
      <c r="AD233" s="5">
        <f t="shared" si="301"/>
        <v>6.958235661420939E-3</v>
      </c>
      <c r="AE233" s="5">
        <f t="shared" si="302"/>
        <v>4.8699833178232248E-3</v>
      </c>
      <c r="AF233" s="5">
        <f t="shared" si="303"/>
        <v>1.7042206293307203E-3</v>
      </c>
      <c r="AG233" s="5">
        <f t="shared" si="304"/>
        <v>3.9758766630773395E-4</v>
      </c>
      <c r="AH233" s="5">
        <f t="shared" si="305"/>
        <v>1.8810833251429796E-3</v>
      </c>
      <c r="AI233" s="5">
        <f t="shared" si="306"/>
        <v>1.8258249976002441E-3</v>
      </c>
      <c r="AJ233" s="5">
        <f t="shared" si="307"/>
        <v>8.860949638178694E-4</v>
      </c>
      <c r="AK233" s="5">
        <f t="shared" si="308"/>
        <v>2.8668840512658278E-4</v>
      </c>
      <c r="AL233" s="5">
        <f t="shared" si="309"/>
        <v>1.8903433727501732E-6</v>
      </c>
      <c r="AM233" s="5">
        <f t="shared" si="310"/>
        <v>1.3507663844556344E-3</v>
      </c>
      <c r="AN233" s="5">
        <f t="shared" si="311"/>
        <v>9.4538473237510312E-4</v>
      </c>
      <c r="AO233" s="5">
        <f t="shared" si="312"/>
        <v>3.3083155699352548E-4</v>
      </c>
      <c r="AP233" s="5">
        <f t="shared" si="313"/>
        <v>7.7181642107962265E-5</v>
      </c>
      <c r="AQ233" s="5">
        <f t="shared" si="314"/>
        <v>1.3504619841778317E-5</v>
      </c>
      <c r="AR233" s="5">
        <f t="shared" si="315"/>
        <v>2.6330940366601558E-4</v>
      </c>
      <c r="AS233" s="5">
        <f t="shared" si="316"/>
        <v>2.5557447928580338E-4</v>
      </c>
      <c r="AT233" s="5">
        <f t="shared" si="317"/>
        <v>1.2403338724859973E-4</v>
      </c>
      <c r="AU233" s="5">
        <f t="shared" si="318"/>
        <v>4.0129935757154111E-5</v>
      </c>
      <c r="AV233" s="5">
        <f t="shared" si="319"/>
        <v>9.7377716975847724E-6</v>
      </c>
      <c r="AW233" s="5">
        <f t="shared" si="320"/>
        <v>3.5671194588338886E-8</v>
      </c>
      <c r="AX233" s="5">
        <f t="shared" si="321"/>
        <v>2.1851442354985695E-4</v>
      </c>
      <c r="AY233" s="5">
        <f t="shared" si="322"/>
        <v>1.5293554992563298E-4</v>
      </c>
      <c r="AZ233" s="5">
        <f t="shared" si="323"/>
        <v>5.351885255693248E-5</v>
      </c>
      <c r="BA233" s="5">
        <f t="shared" si="324"/>
        <v>1.2485728270954523E-5</v>
      </c>
      <c r="BB233" s="5">
        <f t="shared" si="325"/>
        <v>2.1846518050383659E-6</v>
      </c>
      <c r="BC233" s="5">
        <f t="shared" si="326"/>
        <v>3.0580217065015621E-7</v>
      </c>
      <c r="BD233" s="5">
        <f t="shared" si="327"/>
        <v>3.0714500669307517E-5</v>
      </c>
      <c r="BE233" s="5">
        <f t="shared" si="328"/>
        <v>2.9812237640546068E-5</v>
      </c>
      <c r="BF233" s="5">
        <f t="shared" si="329"/>
        <v>1.4468239655032457E-5</v>
      </c>
      <c r="BG233" s="5">
        <f t="shared" si="330"/>
        <v>4.6810745135247184E-6</v>
      </c>
      <c r="BH233" s="5">
        <f t="shared" si="331"/>
        <v>1.1358910512075794E-6</v>
      </c>
      <c r="BI233" s="5">
        <f t="shared" si="332"/>
        <v>2.2050466857310325E-7</v>
      </c>
      <c r="BJ233" s="8">
        <f t="shared" si="333"/>
        <v>0.40613942542730025</v>
      </c>
      <c r="BK233" s="8">
        <f t="shared" si="334"/>
        <v>0.3395369027157808</v>
      </c>
      <c r="BL233" s="8">
        <f t="shared" si="335"/>
        <v>0.24364763124051858</v>
      </c>
      <c r="BM233" s="8">
        <f t="shared" si="336"/>
        <v>0.23493541863024794</v>
      </c>
      <c r="BN233" s="8">
        <f t="shared" si="337"/>
        <v>0.76498641369736187</v>
      </c>
    </row>
    <row r="234" spans="1:66" x14ac:dyDescent="0.25">
      <c r="A234" t="s">
        <v>285</v>
      </c>
      <c r="B234" t="s">
        <v>364</v>
      </c>
      <c r="C234" t="s">
        <v>299</v>
      </c>
      <c r="D234" t="s">
        <v>523</v>
      </c>
      <c r="E234">
        <f>VLOOKUP(A234,home!$A$2:$E$405,3,FALSE)</f>
        <v>1.45</v>
      </c>
      <c r="F234">
        <f>VLOOKUP(B234,home!$B$2:$E$405,3,FALSE)</f>
        <v>1.3027</v>
      </c>
      <c r="G234">
        <f>VLOOKUP(C234,away!$B$2:$E$405,4,FALSE)</f>
        <v>0.84289999999999998</v>
      </c>
      <c r="H234">
        <f>VLOOKUP(A234,away!$A$2:$E$405,3,FALSE)</f>
        <v>1.0583</v>
      </c>
      <c r="I234">
        <f>VLOOKUP(C234,away!$B$2:$E$405,3,FALSE)</f>
        <v>0.94489999999999996</v>
      </c>
      <c r="J234">
        <f>VLOOKUP(B234,home!$B$2:$E$405,4,FALSE)</f>
        <v>0.83989999999999998</v>
      </c>
      <c r="K234" s="3">
        <f t="shared" si="282"/>
        <v>1.5921664535</v>
      </c>
      <c r="L234" s="3">
        <f t="shared" si="283"/>
        <v>0.83988964403299993</v>
      </c>
      <c r="M234" s="5">
        <f t="shared" si="284"/>
        <v>8.7856006230099398E-2</v>
      </c>
      <c r="N234" s="5">
        <f t="shared" si="285"/>
        <v>0.13988138585805124</v>
      </c>
      <c r="O234" s="5">
        <f t="shared" si="286"/>
        <v>7.3789349798759216E-2</v>
      </c>
      <c r="P234" s="5">
        <f t="shared" si="287"/>
        <v>0.11748492737516138</v>
      </c>
      <c r="Q234" s="5">
        <f t="shared" si="288"/>
        <v>0.11135722501613927</v>
      </c>
      <c r="R234" s="5">
        <f t="shared" si="289"/>
        <v>3.0987455367953189E-2</v>
      </c>
      <c r="S234" s="5">
        <f t="shared" si="290"/>
        <v>3.9276506959003303E-2</v>
      </c>
      <c r="T234" s="5">
        <f t="shared" si="291"/>
        <v>9.3527780079307898E-2</v>
      </c>
      <c r="U234" s="5">
        <f t="shared" si="292"/>
        <v>4.9337186916183558E-2</v>
      </c>
      <c r="V234" s="5">
        <f t="shared" si="293"/>
        <v>5.8358086469899127E-3</v>
      </c>
      <c r="W234" s="5">
        <f t="shared" si="294"/>
        <v>5.9099746008515981E-2</v>
      </c>
      <c r="X234" s="5">
        <f t="shared" si="295"/>
        <v>4.96372646375332E-2</v>
      </c>
      <c r="Y234" s="5">
        <f t="shared" si="296"/>
        <v>2.0844912263594782E-2</v>
      </c>
      <c r="Z234" s="5">
        <f t="shared" si="297"/>
        <v>8.6753476194928927E-3</v>
      </c>
      <c r="AA234" s="5">
        <f t="shared" si="298"/>
        <v>1.3812597452207663E-2</v>
      </c>
      <c r="AB234" s="5">
        <f t="shared" si="299"/>
        <v>1.099597714955231E-2</v>
      </c>
      <c r="AC234" s="5">
        <f t="shared" si="300"/>
        <v>4.8774379840866813E-4</v>
      </c>
      <c r="AD234" s="5">
        <f t="shared" si="301"/>
        <v>2.3524158251282418E-2</v>
      </c>
      <c r="AE234" s="5">
        <f t="shared" si="302"/>
        <v>1.975769689984555E-2</v>
      </c>
      <c r="AF234" s="5">
        <f t="shared" si="303"/>
        <v>8.2971425080615915E-3</v>
      </c>
      <c r="AG234" s="5">
        <f t="shared" si="304"/>
        <v>2.3228946891956409E-3</v>
      </c>
      <c r="AH234" s="5">
        <f t="shared" si="305"/>
        <v>1.8215836559996043E-3</v>
      </c>
      <c r="AI234" s="5">
        <f t="shared" si="306"/>
        <v>2.9002643893264535E-3</v>
      </c>
      <c r="AJ234" s="5">
        <f t="shared" si="307"/>
        <v>2.3088518334831221E-3</v>
      </c>
      <c r="AK234" s="5">
        <f t="shared" si="308"/>
        <v>1.225358811791265E-3</v>
      </c>
      <c r="AL234" s="5">
        <f t="shared" si="309"/>
        <v>2.6089300978990294E-5</v>
      </c>
      <c r="AM234" s="5">
        <f t="shared" si="310"/>
        <v>7.4908751229034159E-3</v>
      </c>
      <c r="AN234" s="5">
        <f t="shared" si="311"/>
        <v>6.2915084404710055E-3</v>
      </c>
      <c r="AO234" s="5">
        <f t="shared" si="312"/>
        <v>2.6420863922489032E-3</v>
      </c>
      <c r="AP234" s="5">
        <f t="shared" si="313"/>
        <v>7.396869998301214E-4</v>
      </c>
      <c r="AQ234" s="5">
        <f t="shared" si="314"/>
        <v>1.5531386274578957E-4</v>
      </c>
      <c r="AR234" s="5">
        <f t="shared" si="315"/>
        <v>3.0598584968276782E-4</v>
      </c>
      <c r="AS234" s="5">
        <f t="shared" si="316"/>
        <v>4.8718040511059642E-4</v>
      </c>
      <c r="AT234" s="5">
        <f t="shared" si="317"/>
        <v>3.8783614890981592E-4</v>
      </c>
      <c r="AU234" s="5">
        <f t="shared" si="318"/>
        <v>2.0583323524961313E-4</v>
      </c>
      <c r="AV234" s="5">
        <f t="shared" si="319"/>
        <v>8.1930193044951941E-5</v>
      </c>
      <c r="AW234" s="5">
        <f t="shared" si="320"/>
        <v>9.6910456170424086E-7</v>
      </c>
      <c r="AX234" s="5">
        <f t="shared" si="321"/>
        <v>1.987786679674084E-3</v>
      </c>
      <c r="AY234" s="5">
        <f t="shared" si="322"/>
        <v>1.6695214468050053E-3</v>
      </c>
      <c r="AZ234" s="5">
        <f t="shared" si="323"/>
        <v>7.0110688683125736E-4</v>
      </c>
      <c r="BA234" s="5">
        <f t="shared" si="324"/>
        <v>1.9628413786992985E-4</v>
      </c>
      <c r="BB234" s="5">
        <f t="shared" si="325"/>
        <v>4.1214253671224904E-5</v>
      </c>
      <c r="BC234" s="5">
        <f t="shared" si="326"/>
        <v>6.9230849690021725E-6</v>
      </c>
      <c r="BD234" s="5">
        <f t="shared" si="327"/>
        <v>4.283239106153246E-5</v>
      </c>
      <c r="BE234" s="5">
        <f t="shared" si="328"/>
        <v>6.8196296171365233E-5</v>
      </c>
      <c r="BF234" s="5">
        <f t="shared" si="329"/>
        <v>5.4289927508499117E-5</v>
      </c>
      <c r="BG234" s="5">
        <f t="shared" si="330"/>
        <v>2.881286711399304E-5</v>
      </c>
      <c r="BH234" s="5">
        <f t="shared" si="331"/>
        <v>1.1468720112013271E-5</v>
      </c>
      <c r="BI234" s="5">
        <f t="shared" si="332"/>
        <v>3.6520222853856573E-6</v>
      </c>
      <c r="BJ234" s="8">
        <f t="shared" si="333"/>
        <v>0.55017251351954721</v>
      </c>
      <c r="BK234" s="8">
        <f t="shared" si="334"/>
        <v>0.25263660375744662</v>
      </c>
      <c r="BL234" s="8">
        <f t="shared" si="335"/>
        <v>0.18885664343150688</v>
      </c>
      <c r="BM234" s="8">
        <f t="shared" si="336"/>
        <v>0.43731620633958673</v>
      </c>
      <c r="BN234" s="8">
        <f t="shared" si="337"/>
        <v>0.56135634964616377</v>
      </c>
    </row>
    <row r="235" spans="1:66" x14ac:dyDescent="0.25">
      <c r="A235" t="s">
        <v>285</v>
      </c>
      <c r="B235" t="s">
        <v>321</v>
      </c>
      <c r="C235" t="s">
        <v>297</v>
      </c>
      <c r="D235" t="s">
        <v>523</v>
      </c>
      <c r="E235">
        <f>VLOOKUP(A235,home!$A$2:$E$405,3,FALSE)</f>
        <v>1.45</v>
      </c>
      <c r="F235">
        <f>VLOOKUP(B235,home!$B$2:$E$405,3,FALSE)</f>
        <v>0.72799999999999998</v>
      </c>
      <c r="G235">
        <f>VLOOKUP(C235,away!$B$2:$E$405,4,FALSE)</f>
        <v>0.53639999999999999</v>
      </c>
      <c r="H235">
        <f>VLOOKUP(A235,away!$A$2:$E$405,3,FALSE)</f>
        <v>1.0583</v>
      </c>
      <c r="I235">
        <f>VLOOKUP(C235,away!$B$2:$E$405,3,FALSE)</f>
        <v>1.6798</v>
      </c>
      <c r="J235">
        <f>VLOOKUP(B235,home!$B$2:$E$405,4,FALSE)</f>
        <v>0.99739999999999995</v>
      </c>
      <c r="K235" s="3">
        <f t="shared" si="282"/>
        <v>0.56622383999999992</v>
      </c>
      <c r="L235" s="3">
        <f t="shared" si="283"/>
        <v>1.773110235916</v>
      </c>
      <c r="M235" s="5">
        <f t="shared" si="284"/>
        <v>9.639180648796826E-2</v>
      </c>
      <c r="N235" s="5">
        <f t="shared" si="285"/>
        <v>5.4579338814154298E-2</v>
      </c>
      <c r="O235" s="5">
        <f t="shared" si="286"/>
        <v>0.17091329874225081</v>
      </c>
      <c r="P235" s="5">
        <f t="shared" si="287"/>
        <v>9.6775184320904414E-2</v>
      </c>
      <c r="Q235" s="5">
        <f t="shared" si="288"/>
        <v>1.5452061404005743E-2</v>
      </c>
      <c r="R235" s="5">
        <f t="shared" si="289"/>
        <v>0.15152405972702715</v>
      </c>
      <c r="S235" s="5">
        <f t="shared" si="290"/>
        <v>2.4290021739332257E-2</v>
      </c>
      <c r="T235" s="5">
        <f t="shared" si="291"/>
        <v>2.7398208241445142E-2</v>
      </c>
      <c r="U235" s="5">
        <f t="shared" si="292"/>
        <v>8.579653495102664E-2</v>
      </c>
      <c r="V235" s="5">
        <f t="shared" si="293"/>
        <v>2.7096255683839543E-3</v>
      </c>
      <c r="W235" s="5">
        <f t="shared" si="294"/>
        <v>2.916441848030641E-3</v>
      </c>
      <c r="X235" s="5">
        <f t="shared" si="295"/>
        <v>5.1711728931969044E-3</v>
      </c>
      <c r="Y235" s="5">
        <f t="shared" si="296"/>
        <v>4.5845297943093955E-3</v>
      </c>
      <c r="Z235" s="5">
        <f t="shared" si="297"/>
        <v>8.9556287096513046E-2</v>
      </c>
      <c r="AA235" s="5">
        <f t="shared" si="298"/>
        <v>5.0708904775930055E-2</v>
      </c>
      <c r="AB235" s="5">
        <f t="shared" si="299"/>
        <v>1.4356295392210727E-2</v>
      </c>
      <c r="AC235" s="5">
        <f t="shared" si="300"/>
        <v>1.7002515785257885E-4</v>
      </c>
      <c r="AD235" s="5">
        <f t="shared" si="301"/>
        <v>4.1283972558215146E-4</v>
      </c>
      <c r="AE235" s="5">
        <f t="shared" si="302"/>
        <v>7.3201034322246527E-4</v>
      </c>
      <c r="AF235" s="5">
        <f t="shared" si="303"/>
        <v>6.4896751618206906E-4</v>
      </c>
      <c r="AG235" s="5">
        <f t="shared" si="304"/>
        <v>3.8356364857313629E-4</v>
      </c>
      <c r="AH235" s="5">
        <f t="shared" si="305"/>
        <v>3.9698292335364822E-2</v>
      </c>
      <c r="AI235" s="5">
        <f t="shared" si="306"/>
        <v>2.247811952757283E-2</v>
      </c>
      <c r="AJ235" s="5">
        <f t="shared" si="307"/>
        <v>6.3638235774406372E-3</v>
      </c>
      <c r="AK235" s="5">
        <f t="shared" si="308"/>
        <v>1.2011162077003247E-3</v>
      </c>
      <c r="AL235" s="5">
        <f t="shared" si="309"/>
        <v>6.8280558648635847E-6</v>
      </c>
      <c r="AM235" s="5">
        <f t="shared" si="310"/>
        <v>4.6751938944734429E-5</v>
      </c>
      <c r="AN235" s="5">
        <f t="shared" si="311"/>
        <v>8.2896341491828481E-5</v>
      </c>
      <c r="AO235" s="5">
        <f t="shared" si="312"/>
        <v>7.3492175809574683E-5</v>
      </c>
      <c r="AP235" s="5">
        <f t="shared" si="313"/>
        <v>4.3436576395898366E-5</v>
      </c>
      <c r="AQ235" s="5">
        <f t="shared" si="314"/>
        <v>1.925445955517868E-5</v>
      </c>
      <c r="AR235" s="5">
        <f t="shared" si="315"/>
        <v>1.4077889697644199E-2</v>
      </c>
      <c r="AS235" s="5">
        <f t="shared" si="316"/>
        <v>7.9712367636965362E-3</v>
      </c>
      <c r="AT235" s="5">
        <f t="shared" si="317"/>
        <v>2.2567521449447124E-3</v>
      </c>
      <c r="AU235" s="5">
        <f t="shared" si="318"/>
        <v>4.2594228847961049E-4</v>
      </c>
      <c r="AV235" s="5">
        <f t="shared" si="319"/>
        <v>6.0294669550328201E-5</v>
      </c>
      <c r="AW235" s="5">
        <f t="shared" si="320"/>
        <v>1.9042258331771465E-7</v>
      </c>
      <c r="AX235" s="5">
        <f t="shared" si="321"/>
        <v>4.4120103994555085E-6</v>
      </c>
      <c r="AY235" s="5">
        <f t="shared" si="322"/>
        <v>7.8229808002424015E-6</v>
      </c>
      <c r="AZ235" s="5">
        <f t="shared" si="323"/>
        <v>6.9355036661420748E-6</v>
      </c>
      <c r="BA235" s="5">
        <f t="shared" si="324"/>
        <v>4.0991375138898186E-6</v>
      </c>
      <c r="BB235" s="5">
        <f t="shared" si="325"/>
        <v>1.8170556710763257E-6</v>
      </c>
      <c r="BC235" s="5">
        <f t="shared" si="326"/>
        <v>6.4436800192292942E-7</v>
      </c>
      <c r="BD235" s="5">
        <f t="shared" si="327"/>
        <v>4.1602750538315596E-3</v>
      </c>
      <c r="BE235" s="5">
        <f t="shared" si="328"/>
        <v>2.3556469164367115E-3</v>
      </c>
      <c r="BF235" s="5">
        <f t="shared" si="329"/>
        <v>6.6691172135447698E-4</v>
      </c>
      <c r="BG235" s="5">
        <f t="shared" si="330"/>
        <v>1.2587377193544729E-4</v>
      </c>
      <c r="BH235" s="5">
        <f t="shared" si="331"/>
        <v>1.7818182625143298E-5</v>
      </c>
      <c r="BI235" s="5">
        <f t="shared" si="332"/>
        <v>2.017815957565985E-6</v>
      </c>
      <c r="BJ235" s="8">
        <f t="shared" si="333"/>
        <v>0.11257069677695192</v>
      </c>
      <c r="BK235" s="8">
        <f t="shared" si="334"/>
        <v>0.22035131431110655</v>
      </c>
      <c r="BL235" s="8">
        <f t="shared" si="335"/>
        <v>0.57516110426298017</v>
      </c>
      <c r="BM235" s="8">
        <f t="shared" si="336"/>
        <v>0.41199602039302402</v>
      </c>
      <c r="BN235" s="8">
        <f t="shared" si="337"/>
        <v>0.5856357494963107</v>
      </c>
    </row>
    <row r="236" spans="1:66" x14ac:dyDescent="0.25">
      <c r="A236" t="s">
        <v>287</v>
      </c>
      <c r="B236" t="s">
        <v>438</v>
      </c>
      <c r="C236" t="s">
        <v>326</v>
      </c>
      <c r="D236" t="s">
        <v>523</v>
      </c>
      <c r="E236">
        <f>VLOOKUP(A236,home!$A$2:$E$405,3,FALSE)</f>
        <v>1.1707000000000001</v>
      </c>
      <c r="F236">
        <f>VLOOKUP(B236,home!$B$2:$E$405,3,FALSE)</f>
        <v>0.93959999999999999</v>
      </c>
      <c r="G236">
        <f>VLOOKUP(C236,away!$B$2:$E$405,4,FALSE)</f>
        <v>0.9355</v>
      </c>
      <c r="H236">
        <f>VLOOKUP(A236,away!$A$2:$E$405,3,FALSE)</f>
        <v>0.82930000000000004</v>
      </c>
      <c r="I236">
        <f>VLOOKUP(C236,away!$B$2:$E$405,3,FALSE)</f>
        <v>0.74650000000000005</v>
      </c>
      <c r="J236">
        <f>VLOOKUP(B236,home!$B$2:$E$405,4,FALSE)</f>
        <v>1.0852999999999999</v>
      </c>
      <c r="K236" s="3">
        <f t="shared" si="282"/>
        <v>1.0290403830599999</v>
      </c>
      <c r="L236" s="3">
        <f t="shared" si="283"/>
        <v>0.67187932998500011</v>
      </c>
      <c r="M236" s="5">
        <f t="shared" si="284"/>
        <v>0.1825155848723222</v>
      </c>
      <c r="N236" s="5">
        <f t="shared" si="285"/>
        <v>0.18781590737143433</v>
      </c>
      <c r="O236" s="5">
        <f t="shared" si="286"/>
        <v>0.12262844887583625</v>
      </c>
      <c r="P236" s="5">
        <f t="shared" si="287"/>
        <v>0.12618962600524414</v>
      </c>
      <c r="Q236" s="5">
        <f t="shared" si="288"/>
        <v>9.6635076633131131E-2</v>
      </c>
      <c r="R236" s="5">
        <f t="shared" si="289"/>
        <v>4.1195760033898354E-2</v>
      </c>
      <c r="S236" s="5">
        <f t="shared" si="290"/>
        <v>2.1811591764181147E-2</v>
      </c>
      <c r="T236" s="5">
        <f t="shared" si="291"/>
        <v>6.4927110541317279E-2</v>
      </c>
      <c r="U236" s="5">
        <f t="shared" si="292"/>
        <v>4.2392100685730592E-2</v>
      </c>
      <c r="V236" s="5">
        <f t="shared" si="293"/>
        <v>1.6755930485038409E-3</v>
      </c>
      <c r="W236" s="5">
        <f t="shared" si="294"/>
        <v>3.3147132091863235E-2</v>
      </c>
      <c r="X236" s="5">
        <f t="shared" si="295"/>
        <v>2.2270872900805365E-2</v>
      </c>
      <c r="Y236" s="5">
        <f t="shared" si="296"/>
        <v>7.4816695813871023E-3</v>
      </c>
      <c r="Z236" s="5">
        <f t="shared" si="297"/>
        <v>9.2261932165994907E-3</v>
      </c>
      <c r="AA236" s="5">
        <f t="shared" si="298"/>
        <v>9.4941254017951119E-3</v>
      </c>
      <c r="AB236" s="5">
        <f t="shared" si="299"/>
        <v>4.8849192201414586E-3</v>
      </c>
      <c r="AC236" s="5">
        <f t="shared" si="300"/>
        <v>7.2405618222821916E-5</v>
      </c>
      <c r="AD236" s="5">
        <f t="shared" si="301"/>
        <v>8.5274343762878398E-3</v>
      </c>
      <c r="AE236" s="5">
        <f t="shared" si="302"/>
        <v>5.7294068952313303E-3</v>
      </c>
      <c r="AF236" s="5">
        <f t="shared" si="303"/>
        <v>1.924735032989733E-3</v>
      </c>
      <c r="AG236" s="5">
        <f t="shared" si="304"/>
        <v>4.3106322812126637E-4</v>
      </c>
      <c r="AH236" s="5">
        <f t="shared" si="305"/>
        <v>1.5497221291702545E-3</v>
      </c>
      <c r="AI236" s="5">
        <f t="shared" si="306"/>
        <v>1.5947266534379171E-3</v>
      </c>
      <c r="AJ236" s="5">
        <f t="shared" si="307"/>
        <v>8.2051906316487299E-4</v>
      </c>
      <c r="AK236" s="5">
        <f t="shared" si="308"/>
        <v>2.8144908368907105E-4</v>
      </c>
      <c r="AL236" s="5">
        <f t="shared" si="309"/>
        <v>2.0024236046709151E-6</v>
      </c>
      <c r="AM236" s="5">
        <f t="shared" si="310"/>
        <v>1.7550148674188506E-3</v>
      </c>
      <c r="AN236" s="5">
        <f t="shared" si="311"/>
        <v>1.1791582132350909E-3</v>
      </c>
      <c r="AO236" s="5">
        <f t="shared" si="312"/>
        <v>3.9612601512735142E-4</v>
      </c>
      <c r="AP236" s="5">
        <f t="shared" si="313"/>
        <v>8.8716293877797635E-5</v>
      </c>
      <c r="AQ236" s="5">
        <f t="shared" si="314"/>
        <v>1.4901661022341758E-5</v>
      </c>
      <c r="AR236" s="5">
        <f t="shared" si="315"/>
        <v>2.0824525316196776E-4</v>
      </c>
      <c r="AS236" s="5">
        <f t="shared" si="316"/>
        <v>2.1429277508421793E-4</v>
      </c>
      <c r="AT236" s="5">
        <f t="shared" si="317"/>
        <v>1.1025795967982702E-4</v>
      </c>
      <c r="AU236" s="5">
        <f t="shared" si="318"/>
        <v>3.7819964354781073E-5</v>
      </c>
      <c r="AV236" s="5">
        <f t="shared" si="319"/>
        <v>9.7295676517398643E-6</v>
      </c>
      <c r="AW236" s="5">
        <f t="shared" si="320"/>
        <v>3.8457155126758677E-8</v>
      </c>
      <c r="AX236" s="5">
        <f t="shared" si="321"/>
        <v>3.0099686190744802E-4</v>
      </c>
      <c r="AY236" s="5">
        <f t="shared" si="322"/>
        <v>2.0223356990596374E-4</v>
      </c>
      <c r="AZ236" s="5">
        <f t="shared" si="323"/>
        <v>6.7938277724446805E-5</v>
      </c>
      <c r="BA236" s="5">
        <f t="shared" si="324"/>
        <v>1.5215441505945392E-5</v>
      </c>
      <c r="BB236" s="5">
        <f t="shared" si="325"/>
        <v>2.5557351611101375E-6</v>
      </c>
      <c r="BC236" s="5">
        <f t="shared" si="326"/>
        <v>3.4342912553315721E-7</v>
      </c>
      <c r="BD236" s="5">
        <f t="shared" si="327"/>
        <v>2.3319280194503258E-5</v>
      </c>
      <c r="BE236" s="5">
        <f t="shared" si="328"/>
        <v>2.39964810240351E-5</v>
      </c>
      <c r="BF236" s="5">
        <f t="shared" si="329"/>
        <v>1.2346674012532551E-5</v>
      </c>
      <c r="BG236" s="5">
        <f t="shared" si="330"/>
        <v>4.2350753851244803E-6</v>
      </c>
      <c r="BH236" s="5">
        <f t="shared" si="331"/>
        <v>1.0895158991491179E-6</v>
      </c>
      <c r="BI236" s="5">
        <f t="shared" si="332"/>
        <v>2.2423117164207377E-7</v>
      </c>
      <c r="BJ236" s="8">
        <f t="shared" si="333"/>
        <v>0.43291360901858056</v>
      </c>
      <c r="BK236" s="8">
        <f t="shared" si="334"/>
        <v>0.33246903730198468</v>
      </c>
      <c r="BL236" s="8">
        <f t="shared" si="335"/>
        <v>0.22548732792448339</v>
      </c>
      <c r="BM236" s="8">
        <f t="shared" si="336"/>
        <v>0.24291356855703092</v>
      </c>
      <c r="BN236" s="8">
        <f t="shared" si="337"/>
        <v>0.75698040379186626</v>
      </c>
    </row>
    <row r="237" spans="1:66" x14ac:dyDescent="0.25">
      <c r="A237" t="s">
        <v>287</v>
      </c>
      <c r="B237" t="s">
        <v>490</v>
      </c>
      <c r="C237" t="s">
        <v>317</v>
      </c>
      <c r="D237" t="s">
        <v>523</v>
      </c>
      <c r="E237">
        <f>VLOOKUP(A237,home!$A$2:$E$405,3,FALSE)</f>
        <v>1.1707000000000001</v>
      </c>
      <c r="F237">
        <f>VLOOKUP(B237,home!$B$2:$E$405,3,FALSE)</f>
        <v>1.1959</v>
      </c>
      <c r="G237">
        <f>VLOOKUP(C237,away!$B$2:$E$405,4,FALSE)</f>
        <v>1.2261</v>
      </c>
      <c r="H237">
        <f>VLOOKUP(A237,away!$A$2:$E$405,3,FALSE)</f>
        <v>0.82930000000000004</v>
      </c>
      <c r="I237">
        <f>VLOOKUP(C237,away!$B$2:$E$405,3,FALSE)</f>
        <v>1.2074</v>
      </c>
      <c r="J237">
        <f>VLOOKUP(B237,home!$B$2:$E$405,4,FALSE)</f>
        <v>1.0852999999999999</v>
      </c>
      <c r="K237" s="3">
        <f t="shared" si="282"/>
        <v>1.7165892033929999</v>
      </c>
      <c r="L237" s="3">
        <f t="shared" si="283"/>
        <v>1.0867074387460001</v>
      </c>
      <c r="M237" s="5">
        <f t="shared" si="284"/>
        <v>6.0609923684781422E-2</v>
      </c>
      <c r="N237" s="5">
        <f t="shared" si="285"/>
        <v>0.10404234061576945</v>
      </c>
      <c r="O237" s="5">
        <f t="shared" si="286"/>
        <v>6.5865254930079345E-2</v>
      </c>
      <c r="P237" s="5">
        <f t="shared" si="287"/>
        <v>0.11306358549170176</v>
      </c>
      <c r="Q237" s="5">
        <f t="shared" si="288"/>
        <v>8.929897929838343E-2</v>
      </c>
      <c r="R237" s="5">
        <f t="shared" si="289"/>
        <v>3.5788131243709428E-2</v>
      </c>
      <c r="S237" s="5">
        <f t="shared" si="290"/>
        <v>5.2728058323925651E-2</v>
      </c>
      <c r="T237" s="5">
        <f t="shared" si="291"/>
        <v>9.704186507597834E-2</v>
      </c>
      <c r="U237" s="5">
        <f t="shared" si="292"/>
        <v>6.1433519702563298E-2</v>
      </c>
      <c r="V237" s="5">
        <f t="shared" si="293"/>
        <v>1.0928946152125312E-2</v>
      </c>
      <c r="W237" s="5">
        <f t="shared" si="294"/>
        <v>5.1096554579206671E-2</v>
      </c>
      <c r="X237" s="5">
        <f t="shared" si="295"/>
        <v>5.5527005955514887E-2</v>
      </c>
      <c r="Y237" s="5">
        <f t="shared" si="296"/>
        <v>3.0170805211575728E-2</v>
      </c>
      <c r="Z237" s="5">
        <f t="shared" si="297"/>
        <v>1.2963742813785728E-2</v>
      </c>
      <c r="AA237" s="5">
        <f t="shared" si="298"/>
        <v>2.2253420949708169E-2</v>
      </c>
      <c r="AB237" s="5">
        <f t="shared" si="299"/>
        <v>1.9099991070414324E-2</v>
      </c>
      <c r="AC237" s="5">
        <f t="shared" si="300"/>
        <v>1.2741991765567195E-3</v>
      </c>
      <c r="AD237" s="5">
        <f t="shared" si="301"/>
        <v>2.1927948480311842E-2</v>
      </c>
      <c r="AE237" s="5">
        <f t="shared" si="302"/>
        <v>2.3829264729993926E-2</v>
      </c>
      <c r="AF237" s="5">
        <f t="shared" si="303"/>
        <v>1.2947719620966044E-2</v>
      </c>
      <c r="AG237" s="5">
        <f t="shared" si="304"/>
        <v>4.6901277423004473E-3</v>
      </c>
      <c r="AH237" s="5">
        <f t="shared" si="305"/>
        <v>3.5219489374327373E-3</v>
      </c>
      <c r="AI237" s="5">
        <f t="shared" si="306"/>
        <v>6.0457395208984837E-3</v>
      </c>
      <c r="AJ237" s="5">
        <f t="shared" si="307"/>
        <v>5.1890255940503539E-3</v>
      </c>
      <c r="AK237" s="5">
        <f t="shared" si="308"/>
        <v>2.9691417702922621E-3</v>
      </c>
      <c r="AL237" s="5">
        <f t="shared" si="309"/>
        <v>9.5077187875258765E-5</v>
      </c>
      <c r="AM237" s="5">
        <f t="shared" si="310"/>
        <v>7.5282559227722382E-3</v>
      </c>
      <c r="AN237" s="5">
        <f t="shared" si="311"/>
        <v>8.1810117120602252E-3</v>
      </c>
      <c r="AO237" s="5">
        <f t="shared" si="312"/>
        <v>4.4451831419819966E-3</v>
      </c>
      <c r="AP237" s="5">
        <f t="shared" si="313"/>
        <v>1.6102045289933845E-3</v>
      </c>
      <c r="AQ237" s="5">
        <f t="shared" si="314"/>
        <v>4.3745530988990243E-4</v>
      </c>
      <c r="AR237" s="5">
        <f t="shared" si="315"/>
        <v>7.6546562183834558E-4</v>
      </c>
      <c r="AS237" s="5">
        <f t="shared" si="316"/>
        <v>1.3139900220162128E-3</v>
      </c>
      <c r="AT237" s="5">
        <f t="shared" si="317"/>
        <v>1.1277905425795807E-3</v>
      </c>
      <c r="AU237" s="5">
        <f t="shared" si="318"/>
        <v>6.4531768969361392E-4</v>
      </c>
      <c r="AV237" s="5">
        <f t="shared" si="319"/>
        <v>2.7693634472164308E-4</v>
      </c>
      <c r="AW237" s="5">
        <f t="shared" si="320"/>
        <v>4.9266628604106527E-6</v>
      </c>
      <c r="AX237" s="5">
        <f t="shared" si="321"/>
        <v>2.1538204729017072E-3</v>
      </c>
      <c r="AY237" s="5">
        <f t="shared" si="322"/>
        <v>2.3405727296257131E-3</v>
      </c>
      <c r="AZ237" s="5">
        <f t="shared" si="323"/>
        <v>1.271758898105146E-3</v>
      </c>
      <c r="BA237" s="5">
        <f t="shared" si="324"/>
        <v>4.6067661828742623E-4</v>
      </c>
      <c r="BB237" s="5">
        <f t="shared" si="325"/>
        <v>1.251551769873244E-4</v>
      </c>
      <c r="BC237" s="5">
        <f t="shared" si="326"/>
        <v>2.7201412365939534E-5</v>
      </c>
      <c r="BD237" s="5">
        <f t="shared" si="327"/>
        <v>1.3863953089267707E-4</v>
      </c>
      <c r="BE237" s="5">
        <f t="shared" si="328"/>
        <v>2.3798712189383972E-4</v>
      </c>
      <c r="BF237" s="5">
        <f t="shared" si="329"/>
        <v>2.0426306199476958E-4</v>
      </c>
      <c r="BG237" s="5">
        <f t="shared" si="330"/>
        <v>1.168785889574055E-4</v>
      </c>
      <c r="BH237" s="5">
        <f t="shared" si="331"/>
        <v>5.0158130978022668E-5</v>
      </c>
      <c r="BI237" s="5">
        <f t="shared" si="332"/>
        <v>1.7220181219849112E-5</v>
      </c>
      <c r="BJ237" s="8">
        <f t="shared" si="333"/>
        <v>0.51915390723397159</v>
      </c>
      <c r="BK237" s="8">
        <f t="shared" si="334"/>
        <v>0.24104036274659182</v>
      </c>
      <c r="BL237" s="8">
        <f t="shared" si="335"/>
        <v>0.22706082055593441</v>
      </c>
      <c r="BM237" s="8">
        <f t="shared" si="336"/>
        <v>0.52921497201909329</v>
      </c>
      <c r="BN237" s="8">
        <f t="shared" si="337"/>
        <v>0.46866821526442481</v>
      </c>
    </row>
    <row r="238" spans="1:66" x14ac:dyDescent="0.25">
      <c r="A238" t="s">
        <v>287</v>
      </c>
      <c r="B238" t="s">
        <v>304</v>
      </c>
      <c r="C238" t="s">
        <v>516</v>
      </c>
      <c r="D238" t="s">
        <v>523</v>
      </c>
      <c r="E238">
        <f>VLOOKUP(A238,home!$A$2:$E$405,3,FALSE)</f>
        <v>1.1707000000000001</v>
      </c>
      <c r="F238">
        <f>VLOOKUP(B238,home!$B$2:$E$405,3,FALSE)</f>
        <v>0.89490000000000003</v>
      </c>
      <c r="G238" t="e">
        <f>VLOOKUP(C238,away!$B$2:$E$405,4,FALSE)</f>
        <v>#N/A</v>
      </c>
      <c r="H238">
        <f>VLOOKUP(A238,away!$A$2:$E$405,3,FALSE)</f>
        <v>0.82930000000000004</v>
      </c>
      <c r="I238" t="e">
        <f>VLOOKUP(C238,away!$B$2:$E$405,3,FALSE)</f>
        <v>#N/A</v>
      </c>
      <c r="J238">
        <f>VLOOKUP(B238,home!$B$2:$E$405,4,FALSE)</f>
        <v>1.4355</v>
      </c>
      <c r="K238" s="3" t="e">
        <f t="shared" si="282"/>
        <v>#N/A</v>
      </c>
      <c r="L238" s="3" t="e">
        <f t="shared" si="283"/>
        <v>#N/A</v>
      </c>
      <c r="M238" s="5" t="e">
        <f t="shared" si="284"/>
        <v>#N/A</v>
      </c>
      <c r="N238" s="5" t="e">
        <f t="shared" si="285"/>
        <v>#N/A</v>
      </c>
      <c r="O238" s="5" t="e">
        <f t="shared" si="286"/>
        <v>#N/A</v>
      </c>
      <c r="P238" s="5" t="e">
        <f t="shared" si="287"/>
        <v>#N/A</v>
      </c>
      <c r="Q238" s="5" t="e">
        <f t="shared" si="288"/>
        <v>#N/A</v>
      </c>
      <c r="R238" s="5" t="e">
        <f t="shared" si="289"/>
        <v>#N/A</v>
      </c>
      <c r="S238" s="5" t="e">
        <f t="shared" si="290"/>
        <v>#N/A</v>
      </c>
      <c r="T238" s="5" t="e">
        <f t="shared" si="291"/>
        <v>#N/A</v>
      </c>
      <c r="U238" s="5" t="e">
        <f t="shared" si="292"/>
        <v>#N/A</v>
      </c>
      <c r="V238" s="5" t="e">
        <f t="shared" si="293"/>
        <v>#N/A</v>
      </c>
      <c r="W238" s="5" t="e">
        <f t="shared" si="294"/>
        <v>#N/A</v>
      </c>
      <c r="X238" s="5" t="e">
        <f t="shared" si="295"/>
        <v>#N/A</v>
      </c>
      <c r="Y238" s="5" t="e">
        <f t="shared" si="296"/>
        <v>#N/A</v>
      </c>
      <c r="Z238" s="5" t="e">
        <f t="shared" si="297"/>
        <v>#N/A</v>
      </c>
      <c r="AA238" s="5" t="e">
        <f t="shared" si="298"/>
        <v>#N/A</v>
      </c>
      <c r="AB238" s="5" t="e">
        <f t="shared" si="299"/>
        <v>#N/A</v>
      </c>
      <c r="AC238" s="5" t="e">
        <f t="shared" si="300"/>
        <v>#N/A</v>
      </c>
      <c r="AD238" s="5" t="e">
        <f t="shared" si="301"/>
        <v>#N/A</v>
      </c>
      <c r="AE238" s="5" t="e">
        <f t="shared" si="302"/>
        <v>#N/A</v>
      </c>
      <c r="AF238" s="5" t="e">
        <f t="shared" si="303"/>
        <v>#N/A</v>
      </c>
      <c r="AG238" s="5" t="e">
        <f t="shared" si="304"/>
        <v>#N/A</v>
      </c>
      <c r="AH238" s="5" t="e">
        <f t="shared" si="305"/>
        <v>#N/A</v>
      </c>
      <c r="AI238" s="5" t="e">
        <f t="shared" si="306"/>
        <v>#N/A</v>
      </c>
      <c r="AJ238" s="5" t="e">
        <f t="shared" si="307"/>
        <v>#N/A</v>
      </c>
      <c r="AK238" s="5" t="e">
        <f t="shared" si="308"/>
        <v>#N/A</v>
      </c>
      <c r="AL238" s="5" t="e">
        <f t="shared" si="309"/>
        <v>#N/A</v>
      </c>
      <c r="AM238" s="5" t="e">
        <f t="shared" si="310"/>
        <v>#N/A</v>
      </c>
      <c r="AN238" s="5" t="e">
        <f t="shared" si="311"/>
        <v>#N/A</v>
      </c>
      <c r="AO238" s="5" t="e">
        <f t="shared" si="312"/>
        <v>#N/A</v>
      </c>
      <c r="AP238" s="5" t="e">
        <f t="shared" si="313"/>
        <v>#N/A</v>
      </c>
      <c r="AQ238" s="5" t="e">
        <f t="shared" si="314"/>
        <v>#N/A</v>
      </c>
      <c r="AR238" s="5" t="e">
        <f t="shared" si="315"/>
        <v>#N/A</v>
      </c>
      <c r="AS238" s="5" t="e">
        <f t="shared" si="316"/>
        <v>#N/A</v>
      </c>
      <c r="AT238" s="5" t="e">
        <f t="shared" si="317"/>
        <v>#N/A</v>
      </c>
      <c r="AU238" s="5" t="e">
        <f t="shared" si="318"/>
        <v>#N/A</v>
      </c>
      <c r="AV238" s="5" t="e">
        <f t="shared" si="319"/>
        <v>#N/A</v>
      </c>
      <c r="AW238" s="5" t="e">
        <f t="shared" si="320"/>
        <v>#N/A</v>
      </c>
      <c r="AX238" s="5" t="e">
        <f t="shared" si="321"/>
        <v>#N/A</v>
      </c>
      <c r="AY238" s="5" t="e">
        <f t="shared" si="322"/>
        <v>#N/A</v>
      </c>
      <c r="AZ238" s="5" t="e">
        <f t="shared" si="323"/>
        <v>#N/A</v>
      </c>
      <c r="BA238" s="5" t="e">
        <f t="shared" si="324"/>
        <v>#N/A</v>
      </c>
      <c r="BB238" s="5" t="e">
        <f t="shared" si="325"/>
        <v>#N/A</v>
      </c>
      <c r="BC238" s="5" t="e">
        <f t="shared" si="326"/>
        <v>#N/A</v>
      </c>
      <c r="BD238" s="5" t="e">
        <f t="shared" si="327"/>
        <v>#N/A</v>
      </c>
      <c r="BE238" s="5" t="e">
        <f t="shared" si="328"/>
        <v>#N/A</v>
      </c>
      <c r="BF238" s="5" t="e">
        <f t="shared" si="329"/>
        <v>#N/A</v>
      </c>
      <c r="BG238" s="5" t="e">
        <f t="shared" si="330"/>
        <v>#N/A</v>
      </c>
      <c r="BH238" s="5" t="e">
        <f t="shared" si="331"/>
        <v>#N/A</v>
      </c>
      <c r="BI238" s="5" t="e">
        <f t="shared" si="332"/>
        <v>#N/A</v>
      </c>
      <c r="BJ238" s="8" t="e">
        <f t="shared" si="333"/>
        <v>#N/A</v>
      </c>
      <c r="BK238" s="8" t="e">
        <f t="shared" si="334"/>
        <v>#N/A</v>
      </c>
      <c r="BL238" s="8" t="e">
        <f t="shared" si="335"/>
        <v>#N/A</v>
      </c>
      <c r="BM238" s="8" t="e">
        <f t="shared" si="336"/>
        <v>#N/A</v>
      </c>
      <c r="BN238" s="8" t="e">
        <f t="shared" si="337"/>
        <v>#N/A</v>
      </c>
    </row>
    <row r="239" spans="1:66" x14ac:dyDescent="0.25">
      <c r="A239" t="s">
        <v>287</v>
      </c>
      <c r="B239" t="s">
        <v>328</v>
      </c>
      <c r="C239" t="s">
        <v>489</v>
      </c>
      <c r="D239" t="s">
        <v>523</v>
      </c>
      <c r="E239">
        <f>VLOOKUP(A239,home!$A$2:$E$405,3,FALSE)</f>
        <v>1.1707000000000001</v>
      </c>
      <c r="F239">
        <f>VLOOKUP(B239,home!$B$2:$E$405,3,FALSE)</f>
        <v>0.9355</v>
      </c>
      <c r="G239">
        <f>VLOOKUP(C239,away!$B$2:$E$405,4,FALSE)</f>
        <v>0.89490000000000003</v>
      </c>
      <c r="H239">
        <f>VLOOKUP(A239,away!$A$2:$E$405,3,FALSE)</f>
        <v>0.82930000000000004</v>
      </c>
      <c r="I239">
        <f>VLOOKUP(C239,away!$B$2:$E$405,3,FALSE)</f>
        <v>1.1484000000000001</v>
      </c>
      <c r="J239">
        <f>VLOOKUP(B239,home!$B$2:$E$405,4,FALSE)</f>
        <v>1.091</v>
      </c>
      <c r="K239" s="3">
        <f t="shared" si="282"/>
        <v>0.98008539676500017</v>
      </c>
      <c r="L239" s="3">
        <f t="shared" si="283"/>
        <v>1.0390336189200002</v>
      </c>
      <c r="M239" s="5">
        <f t="shared" si="284"/>
        <v>0.13277238395844321</v>
      </c>
      <c r="N239" s="5">
        <f t="shared" si="285"/>
        <v>0.13012827461134571</v>
      </c>
      <c r="O239" s="5">
        <f t="shared" si="286"/>
        <v>0.13795497059697701</v>
      </c>
      <c r="P239" s="5">
        <f t="shared" si="287"/>
        <v>0.13520765209324212</v>
      </c>
      <c r="Q239" s="5">
        <f t="shared" si="288"/>
        <v>6.3768410826402833E-2</v>
      </c>
      <c r="R239" s="5">
        <f t="shared" si="289"/>
        <v>7.1669926173689627E-2</v>
      </c>
      <c r="S239" s="5">
        <f t="shared" si="290"/>
        <v>3.4421896782182243E-2</v>
      </c>
      <c r="T239" s="5">
        <f t="shared" si="291"/>
        <v>6.6257522673734651E-2</v>
      </c>
      <c r="U239" s="5">
        <f t="shared" si="292"/>
        <v>7.0242648030058849E-2</v>
      </c>
      <c r="V239" s="5">
        <f t="shared" si="293"/>
        <v>3.8948057869653665E-3</v>
      </c>
      <c r="W239" s="5">
        <f t="shared" si="294"/>
        <v>2.0832829408622851E-2</v>
      </c>
      <c r="X239" s="5">
        <f t="shared" si="295"/>
        <v>2.1646010132784409E-2</v>
      </c>
      <c r="Y239" s="5">
        <f t="shared" si="296"/>
        <v>1.124546612172299E-2</v>
      </c>
      <c r="Z239" s="5">
        <f t="shared" si="297"/>
        <v>2.4822487586659326E-2</v>
      </c>
      <c r="AA239" s="5">
        <f t="shared" si="298"/>
        <v>2.4328157595065295E-2</v>
      </c>
      <c r="AB239" s="5">
        <f t="shared" si="299"/>
        <v>1.1921835994560511E-2</v>
      </c>
      <c r="AC239" s="5">
        <f t="shared" si="300"/>
        <v>2.4789019095811359E-4</v>
      </c>
      <c r="AD239" s="5">
        <f t="shared" si="301"/>
        <v>5.104487969171922E-3</v>
      </c>
      <c r="AE239" s="5">
        <f t="shared" si="302"/>
        <v>5.3037346073423041E-3</v>
      </c>
      <c r="AF239" s="5">
        <f t="shared" si="303"/>
        <v>2.7553792814290607E-3</v>
      </c>
      <c r="AG239" s="5">
        <f t="shared" si="304"/>
        <v>9.5431056876014227E-4</v>
      </c>
      <c r="AH239" s="5">
        <f t="shared" si="305"/>
        <v>6.4478497769408557E-3</v>
      </c>
      <c r="AI239" s="5">
        <f t="shared" si="306"/>
        <v>6.3194434069141952E-3</v>
      </c>
      <c r="AJ239" s="5">
        <f t="shared" si="307"/>
        <v>3.0967970993997316E-3</v>
      </c>
      <c r="AK239" s="5">
        <f t="shared" si="308"/>
        <v>1.011708537955296E-3</v>
      </c>
      <c r="AL239" s="5">
        <f t="shared" si="309"/>
        <v>1.0097476507428676E-5</v>
      </c>
      <c r="AM239" s="5">
        <f t="shared" si="310"/>
        <v>1.0005668233096069E-3</v>
      </c>
      <c r="AN239" s="5">
        <f t="shared" si="311"/>
        <v>1.0396225673946693E-3</v>
      </c>
      <c r="AO239" s="5">
        <f t="shared" si="312"/>
        <v>5.4010139925549257E-4</v>
      </c>
      <c r="AP239" s="5">
        <f t="shared" si="313"/>
        <v>1.8706117048406347E-4</v>
      </c>
      <c r="AQ239" s="5">
        <f t="shared" si="314"/>
        <v>4.8590711231866893E-5</v>
      </c>
      <c r="AR239" s="5">
        <f t="shared" si="315"/>
        <v>1.3399065375974751E-3</v>
      </c>
      <c r="AS239" s="5">
        <f t="shared" si="316"/>
        <v>1.3132228305292387E-3</v>
      </c>
      <c r="AT239" s="5">
        <f t="shared" si="317"/>
        <v>6.4353525945005268E-4</v>
      </c>
      <c r="AU239" s="5">
        <f t="shared" si="318"/>
        <v>2.1023983669679077E-4</v>
      </c>
      <c r="AV239" s="5">
        <f t="shared" si="319"/>
        <v>5.1513248441195743E-5</v>
      </c>
      <c r="AW239" s="5">
        <f t="shared" si="320"/>
        <v>2.856300321256349E-7</v>
      </c>
      <c r="AX239" s="5">
        <f t="shared" si="321"/>
        <v>1.6344015533554862E-4</v>
      </c>
      <c r="AY239" s="5">
        <f t="shared" si="322"/>
        <v>1.6981981607514204E-4</v>
      </c>
      <c r="AZ239" s="5">
        <f t="shared" si="323"/>
        <v>8.8224249030441831E-5</v>
      </c>
      <c r="BA239" s="5">
        <f t="shared" si="324"/>
        <v>3.0555986915533103E-5</v>
      </c>
      <c r="BB239" s="5">
        <f t="shared" si="325"/>
        <v>7.9371744161296328E-6</v>
      </c>
      <c r="BC239" s="5">
        <f t="shared" si="326"/>
        <v>1.6493982115180828E-6</v>
      </c>
      <c r="BD239" s="5">
        <f t="shared" si="327"/>
        <v>2.320346564624119E-4</v>
      </c>
      <c r="BE239" s="5">
        <f t="shared" si="328"/>
        <v>2.2741377834219347E-4</v>
      </c>
      <c r="BF239" s="5">
        <f t="shared" si="329"/>
        <v>1.1144246158816824E-4</v>
      </c>
      <c r="BG239" s="5">
        <f t="shared" si="330"/>
        <v>3.6407709727369389E-5</v>
      </c>
      <c r="BH239" s="5">
        <f t="shared" si="331"/>
        <v>8.9206661583634443E-6</v>
      </c>
      <c r="BI239" s="5">
        <f t="shared" si="332"/>
        <v>1.7486029262455499E-6</v>
      </c>
      <c r="BJ239" s="8">
        <f t="shared" si="333"/>
        <v>0.33127399565297683</v>
      </c>
      <c r="BK239" s="8">
        <f t="shared" si="334"/>
        <v>0.30672454610437361</v>
      </c>
      <c r="BL239" s="8">
        <f t="shared" si="335"/>
        <v>0.33716972279948093</v>
      </c>
      <c r="BM239" s="8">
        <f t="shared" si="336"/>
        <v>0.32831959969734714</v>
      </c>
      <c r="BN239" s="8">
        <f t="shared" si="337"/>
        <v>0.67150161826010057</v>
      </c>
    </row>
    <row r="240" spans="1:66" x14ac:dyDescent="0.25">
      <c r="A240" t="s">
        <v>34</v>
      </c>
      <c r="B240" t="s">
        <v>205</v>
      </c>
      <c r="C240" t="s">
        <v>517</v>
      </c>
      <c r="D240" t="s">
        <v>523</v>
      </c>
      <c r="E240">
        <f>VLOOKUP(A240,home!$A$2:$E$405,3,FALSE)</f>
        <v>1.6539999999999999</v>
      </c>
      <c r="F240">
        <f>VLOOKUP(B240,home!$B$2:$E$405,3,FALSE)</f>
        <v>0.79349999999999998</v>
      </c>
      <c r="G240" t="e">
        <f>VLOOKUP(C240,away!$B$2:$E$405,4,FALSE)</f>
        <v>#N/A</v>
      </c>
      <c r="H240">
        <f>VLOOKUP(A240,away!$A$2:$E$405,3,FALSE)</f>
        <v>1.3683000000000001</v>
      </c>
      <c r="I240" t="e">
        <f>VLOOKUP(C240,away!$B$2:$E$405,3,FALSE)</f>
        <v>#N/A</v>
      </c>
      <c r="J240">
        <f>VLOOKUP(B240,home!$B$2:$E$405,4,FALSE)</f>
        <v>0.91349999999999998</v>
      </c>
      <c r="K240" s="3" t="e">
        <f t="shared" si="282"/>
        <v>#N/A</v>
      </c>
      <c r="L240" s="3" t="e">
        <f t="shared" si="283"/>
        <v>#N/A</v>
      </c>
      <c r="M240" s="5" t="e">
        <f t="shared" si="284"/>
        <v>#N/A</v>
      </c>
      <c r="N240" s="5" t="e">
        <f t="shared" si="285"/>
        <v>#N/A</v>
      </c>
      <c r="O240" s="5" t="e">
        <f t="shared" si="286"/>
        <v>#N/A</v>
      </c>
      <c r="P240" s="5" t="e">
        <f t="shared" si="287"/>
        <v>#N/A</v>
      </c>
      <c r="Q240" s="5" t="e">
        <f t="shared" si="288"/>
        <v>#N/A</v>
      </c>
      <c r="R240" s="5" t="e">
        <f t="shared" si="289"/>
        <v>#N/A</v>
      </c>
      <c r="S240" s="5" t="e">
        <f t="shared" si="290"/>
        <v>#N/A</v>
      </c>
      <c r="T240" s="5" t="e">
        <f t="shared" si="291"/>
        <v>#N/A</v>
      </c>
      <c r="U240" s="5" t="e">
        <f t="shared" si="292"/>
        <v>#N/A</v>
      </c>
      <c r="V240" s="5" t="e">
        <f t="shared" si="293"/>
        <v>#N/A</v>
      </c>
      <c r="W240" s="5" t="e">
        <f t="shared" si="294"/>
        <v>#N/A</v>
      </c>
      <c r="X240" s="5" t="e">
        <f t="shared" si="295"/>
        <v>#N/A</v>
      </c>
      <c r="Y240" s="5" t="e">
        <f t="shared" si="296"/>
        <v>#N/A</v>
      </c>
      <c r="Z240" s="5" t="e">
        <f t="shared" si="297"/>
        <v>#N/A</v>
      </c>
      <c r="AA240" s="5" t="e">
        <f t="shared" si="298"/>
        <v>#N/A</v>
      </c>
      <c r="AB240" s="5" t="e">
        <f t="shared" si="299"/>
        <v>#N/A</v>
      </c>
      <c r="AC240" s="5" t="e">
        <f t="shared" si="300"/>
        <v>#N/A</v>
      </c>
      <c r="AD240" s="5" t="e">
        <f t="shared" si="301"/>
        <v>#N/A</v>
      </c>
      <c r="AE240" s="5" t="e">
        <f t="shared" si="302"/>
        <v>#N/A</v>
      </c>
      <c r="AF240" s="5" t="e">
        <f t="shared" si="303"/>
        <v>#N/A</v>
      </c>
      <c r="AG240" s="5" t="e">
        <f t="shared" si="304"/>
        <v>#N/A</v>
      </c>
      <c r="AH240" s="5" t="e">
        <f t="shared" si="305"/>
        <v>#N/A</v>
      </c>
      <c r="AI240" s="5" t="e">
        <f t="shared" si="306"/>
        <v>#N/A</v>
      </c>
      <c r="AJ240" s="5" t="e">
        <f t="shared" si="307"/>
        <v>#N/A</v>
      </c>
      <c r="AK240" s="5" t="e">
        <f t="shared" si="308"/>
        <v>#N/A</v>
      </c>
      <c r="AL240" s="5" t="e">
        <f t="shared" si="309"/>
        <v>#N/A</v>
      </c>
      <c r="AM240" s="5" t="e">
        <f t="shared" si="310"/>
        <v>#N/A</v>
      </c>
      <c r="AN240" s="5" t="e">
        <f t="shared" si="311"/>
        <v>#N/A</v>
      </c>
      <c r="AO240" s="5" t="e">
        <f t="shared" si="312"/>
        <v>#N/A</v>
      </c>
      <c r="AP240" s="5" t="e">
        <f t="shared" si="313"/>
        <v>#N/A</v>
      </c>
      <c r="AQ240" s="5" t="e">
        <f t="shared" si="314"/>
        <v>#N/A</v>
      </c>
      <c r="AR240" s="5" t="e">
        <f t="shared" si="315"/>
        <v>#N/A</v>
      </c>
      <c r="AS240" s="5" t="e">
        <f t="shared" si="316"/>
        <v>#N/A</v>
      </c>
      <c r="AT240" s="5" t="e">
        <f t="shared" si="317"/>
        <v>#N/A</v>
      </c>
      <c r="AU240" s="5" t="e">
        <f t="shared" si="318"/>
        <v>#N/A</v>
      </c>
      <c r="AV240" s="5" t="e">
        <f t="shared" si="319"/>
        <v>#N/A</v>
      </c>
      <c r="AW240" s="5" t="e">
        <f t="shared" si="320"/>
        <v>#N/A</v>
      </c>
      <c r="AX240" s="5" t="e">
        <f t="shared" si="321"/>
        <v>#N/A</v>
      </c>
      <c r="AY240" s="5" t="e">
        <f t="shared" si="322"/>
        <v>#N/A</v>
      </c>
      <c r="AZ240" s="5" t="e">
        <f t="shared" si="323"/>
        <v>#N/A</v>
      </c>
      <c r="BA240" s="5" t="e">
        <f t="shared" si="324"/>
        <v>#N/A</v>
      </c>
      <c r="BB240" s="5" t="e">
        <f t="shared" si="325"/>
        <v>#N/A</v>
      </c>
      <c r="BC240" s="5" t="e">
        <f t="shared" si="326"/>
        <v>#N/A</v>
      </c>
      <c r="BD240" s="5" t="e">
        <f t="shared" si="327"/>
        <v>#N/A</v>
      </c>
      <c r="BE240" s="5" t="e">
        <f t="shared" si="328"/>
        <v>#N/A</v>
      </c>
      <c r="BF240" s="5" t="e">
        <f t="shared" si="329"/>
        <v>#N/A</v>
      </c>
      <c r="BG240" s="5" t="e">
        <f t="shared" si="330"/>
        <v>#N/A</v>
      </c>
      <c r="BH240" s="5" t="e">
        <f t="shared" si="331"/>
        <v>#N/A</v>
      </c>
      <c r="BI240" s="5" t="e">
        <f t="shared" si="332"/>
        <v>#N/A</v>
      </c>
      <c r="BJ240" s="8" t="e">
        <f t="shared" si="333"/>
        <v>#N/A</v>
      </c>
      <c r="BK240" s="8" t="e">
        <f t="shared" si="334"/>
        <v>#N/A</v>
      </c>
      <c r="BL240" s="8" t="e">
        <f t="shared" si="335"/>
        <v>#N/A</v>
      </c>
      <c r="BM240" s="8" t="e">
        <f t="shared" si="336"/>
        <v>#N/A</v>
      </c>
      <c r="BN240" s="8" t="e">
        <f t="shared" si="337"/>
        <v>#N/A</v>
      </c>
    </row>
    <row r="241" spans="1:66" x14ac:dyDescent="0.25">
      <c r="A241" t="s">
        <v>34</v>
      </c>
      <c r="B241" t="s">
        <v>439</v>
      </c>
      <c r="C241" t="s">
        <v>518</v>
      </c>
      <c r="D241" t="s">
        <v>523</v>
      </c>
      <c r="E241">
        <f>VLOOKUP(A241,home!$A$2:$E$405,3,FALSE)</f>
        <v>1.6539999999999999</v>
      </c>
      <c r="F241">
        <f>VLOOKUP(B241,home!$B$2:$E$405,3,FALSE)</f>
        <v>1.5648</v>
      </c>
      <c r="G241" t="e">
        <f>VLOOKUP(C241,away!$B$2:$E$405,4,FALSE)</f>
        <v>#N/A</v>
      </c>
      <c r="H241">
        <f>VLOOKUP(A241,away!$A$2:$E$405,3,FALSE)</f>
        <v>1.3683000000000001</v>
      </c>
      <c r="I241" t="e">
        <f>VLOOKUP(C241,away!$B$2:$E$405,3,FALSE)</f>
        <v>#N/A</v>
      </c>
      <c r="J241">
        <f>VLOOKUP(B241,home!$B$2:$E$405,4,FALSE)</f>
        <v>0.68779999999999997</v>
      </c>
      <c r="K241" s="3" t="e">
        <f t="shared" si="282"/>
        <v>#N/A</v>
      </c>
      <c r="L241" s="3" t="e">
        <f t="shared" si="283"/>
        <v>#N/A</v>
      </c>
      <c r="M241" s="5" t="e">
        <f t="shared" si="284"/>
        <v>#N/A</v>
      </c>
      <c r="N241" s="5" t="e">
        <f t="shared" si="285"/>
        <v>#N/A</v>
      </c>
      <c r="O241" s="5" t="e">
        <f t="shared" si="286"/>
        <v>#N/A</v>
      </c>
      <c r="P241" s="5" t="e">
        <f t="shared" si="287"/>
        <v>#N/A</v>
      </c>
      <c r="Q241" s="5" t="e">
        <f t="shared" si="288"/>
        <v>#N/A</v>
      </c>
      <c r="R241" s="5" t="e">
        <f t="shared" si="289"/>
        <v>#N/A</v>
      </c>
      <c r="S241" s="5" t="e">
        <f t="shared" si="290"/>
        <v>#N/A</v>
      </c>
      <c r="T241" s="5" t="e">
        <f t="shared" si="291"/>
        <v>#N/A</v>
      </c>
      <c r="U241" s="5" t="e">
        <f t="shared" si="292"/>
        <v>#N/A</v>
      </c>
      <c r="V241" s="5" t="e">
        <f t="shared" si="293"/>
        <v>#N/A</v>
      </c>
      <c r="W241" s="5" t="e">
        <f t="shared" si="294"/>
        <v>#N/A</v>
      </c>
      <c r="X241" s="5" t="e">
        <f t="shared" si="295"/>
        <v>#N/A</v>
      </c>
      <c r="Y241" s="5" t="e">
        <f t="shared" si="296"/>
        <v>#N/A</v>
      </c>
      <c r="Z241" s="5" t="e">
        <f t="shared" si="297"/>
        <v>#N/A</v>
      </c>
      <c r="AA241" s="5" t="e">
        <f t="shared" si="298"/>
        <v>#N/A</v>
      </c>
      <c r="AB241" s="5" t="e">
        <f t="shared" si="299"/>
        <v>#N/A</v>
      </c>
      <c r="AC241" s="5" t="e">
        <f t="shared" si="300"/>
        <v>#N/A</v>
      </c>
      <c r="AD241" s="5" t="e">
        <f t="shared" si="301"/>
        <v>#N/A</v>
      </c>
      <c r="AE241" s="5" t="e">
        <f t="shared" si="302"/>
        <v>#N/A</v>
      </c>
      <c r="AF241" s="5" t="e">
        <f t="shared" si="303"/>
        <v>#N/A</v>
      </c>
      <c r="AG241" s="5" t="e">
        <f t="shared" si="304"/>
        <v>#N/A</v>
      </c>
      <c r="AH241" s="5" t="e">
        <f t="shared" si="305"/>
        <v>#N/A</v>
      </c>
      <c r="AI241" s="5" t="e">
        <f t="shared" si="306"/>
        <v>#N/A</v>
      </c>
      <c r="AJ241" s="5" t="e">
        <f t="shared" si="307"/>
        <v>#N/A</v>
      </c>
      <c r="AK241" s="5" t="e">
        <f t="shared" si="308"/>
        <v>#N/A</v>
      </c>
      <c r="AL241" s="5" t="e">
        <f t="shared" si="309"/>
        <v>#N/A</v>
      </c>
      <c r="AM241" s="5" t="e">
        <f t="shared" si="310"/>
        <v>#N/A</v>
      </c>
      <c r="AN241" s="5" t="e">
        <f t="shared" si="311"/>
        <v>#N/A</v>
      </c>
      <c r="AO241" s="5" t="e">
        <f t="shared" si="312"/>
        <v>#N/A</v>
      </c>
      <c r="AP241" s="5" t="e">
        <f t="shared" si="313"/>
        <v>#N/A</v>
      </c>
      <c r="AQ241" s="5" t="e">
        <f t="shared" si="314"/>
        <v>#N/A</v>
      </c>
      <c r="AR241" s="5" t="e">
        <f t="shared" si="315"/>
        <v>#N/A</v>
      </c>
      <c r="AS241" s="5" t="e">
        <f t="shared" si="316"/>
        <v>#N/A</v>
      </c>
      <c r="AT241" s="5" t="e">
        <f t="shared" si="317"/>
        <v>#N/A</v>
      </c>
      <c r="AU241" s="5" t="e">
        <f t="shared" si="318"/>
        <v>#N/A</v>
      </c>
      <c r="AV241" s="5" t="e">
        <f t="shared" si="319"/>
        <v>#N/A</v>
      </c>
      <c r="AW241" s="5" t="e">
        <f t="shared" si="320"/>
        <v>#N/A</v>
      </c>
      <c r="AX241" s="5" t="e">
        <f t="shared" si="321"/>
        <v>#N/A</v>
      </c>
      <c r="AY241" s="5" t="e">
        <f t="shared" si="322"/>
        <v>#N/A</v>
      </c>
      <c r="AZ241" s="5" t="e">
        <f t="shared" si="323"/>
        <v>#N/A</v>
      </c>
      <c r="BA241" s="5" t="e">
        <f t="shared" si="324"/>
        <v>#N/A</v>
      </c>
      <c r="BB241" s="5" t="e">
        <f t="shared" si="325"/>
        <v>#N/A</v>
      </c>
      <c r="BC241" s="5" t="e">
        <f t="shared" si="326"/>
        <v>#N/A</v>
      </c>
      <c r="BD241" s="5" t="e">
        <f t="shared" si="327"/>
        <v>#N/A</v>
      </c>
      <c r="BE241" s="5" t="e">
        <f t="shared" si="328"/>
        <v>#N/A</v>
      </c>
      <c r="BF241" s="5" t="e">
        <f t="shared" si="329"/>
        <v>#N/A</v>
      </c>
      <c r="BG241" s="5" t="e">
        <f t="shared" si="330"/>
        <v>#N/A</v>
      </c>
      <c r="BH241" s="5" t="e">
        <f t="shared" si="331"/>
        <v>#N/A</v>
      </c>
      <c r="BI241" s="5" t="e">
        <f t="shared" si="332"/>
        <v>#N/A</v>
      </c>
      <c r="BJ241" s="8" t="e">
        <f t="shared" si="333"/>
        <v>#N/A</v>
      </c>
      <c r="BK241" s="8" t="e">
        <f t="shared" si="334"/>
        <v>#N/A</v>
      </c>
      <c r="BL241" s="8" t="e">
        <f t="shared" si="335"/>
        <v>#N/A</v>
      </c>
      <c r="BM241" s="8" t="e">
        <f t="shared" si="336"/>
        <v>#N/A</v>
      </c>
      <c r="BN241" s="8" t="e">
        <f t="shared" si="337"/>
        <v>#N/A</v>
      </c>
    </row>
    <row r="242" spans="1:66" x14ac:dyDescent="0.25">
      <c r="A242" t="s">
        <v>34</v>
      </c>
      <c r="B242" t="s">
        <v>279</v>
      </c>
      <c r="C242" t="s">
        <v>206</v>
      </c>
      <c r="D242" t="s">
        <v>523</v>
      </c>
      <c r="E242">
        <f>VLOOKUP(A242,home!$A$2:$E$405,3,FALSE)</f>
        <v>1.6539999999999999</v>
      </c>
      <c r="F242">
        <f>VLOOKUP(B242,home!$B$2:$E$405,3,FALSE)</f>
        <v>1.7003999999999999</v>
      </c>
      <c r="G242">
        <f>VLOOKUP(C242,away!$B$2:$E$405,4,FALSE)</f>
        <v>1.0958000000000001</v>
      </c>
      <c r="H242">
        <f>VLOOKUP(A242,away!$A$2:$E$405,3,FALSE)</f>
        <v>1.3683000000000001</v>
      </c>
      <c r="I242">
        <f>VLOOKUP(C242,away!$B$2:$E$405,3,FALSE)</f>
        <v>0.63949999999999996</v>
      </c>
      <c r="J242">
        <f>VLOOKUP(B242,home!$B$2:$E$405,4,FALSE)</f>
        <v>1.0963000000000001</v>
      </c>
      <c r="K242" s="3">
        <f t="shared" si="282"/>
        <v>3.08189542128</v>
      </c>
      <c r="L242" s="3">
        <f t="shared" si="283"/>
        <v>0.95929303195499993</v>
      </c>
      <c r="M242" s="5">
        <f t="shared" si="284"/>
        <v>1.757657106520211E-2</v>
      </c>
      <c r="N242" s="5">
        <f t="shared" si="285"/>
        <v>5.4169153887648917E-2</v>
      </c>
      <c r="O242" s="5">
        <f t="shared" si="286"/>
        <v>1.6861082148510256E-2</v>
      </c>
      <c r="P242" s="5">
        <f t="shared" si="287"/>
        <v>5.1964091871319701E-2</v>
      </c>
      <c r="Q242" s="5">
        <f t="shared" si="288"/>
        <v>8.3471833670478474E-2</v>
      </c>
      <c r="R242" s="5">
        <f t="shared" si="289"/>
        <v>8.0873593081433638E-3</v>
      </c>
      <c r="S242" s="5">
        <f t="shared" si="290"/>
        <v>3.8407190372826916E-2</v>
      </c>
      <c r="T242" s="5">
        <f t="shared" si="291"/>
        <v>8.0073948404596737E-2</v>
      </c>
      <c r="U242" s="5">
        <f t="shared" si="292"/>
        <v>2.4924395622013217E-2</v>
      </c>
      <c r="V242" s="5">
        <f t="shared" si="293"/>
        <v>1.2616509415663717E-2</v>
      </c>
      <c r="W242" s="5">
        <f t="shared" si="294"/>
        <v>8.5750487331631112E-2</v>
      </c>
      <c r="X242" s="5">
        <f t="shared" si="295"/>
        <v>8.2259844983979216E-2</v>
      </c>
      <c r="Y242" s="5">
        <f t="shared" si="296"/>
        <v>3.9455648051414854E-2</v>
      </c>
      <c r="Z242" s="5">
        <f t="shared" si="297"/>
        <v>2.5860491437394465E-3</v>
      </c>
      <c r="AA242" s="5">
        <f t="shared" si="298"/>
        <v>7.9699330152956643E-3</v>
      </c>
      <c r="AB242" s="5">
        <f t="shared" si="299"/>
        <v>1.2281250033874008E-2</v>
      </c>
      <c r="AC242" s="5">
        <f t="shared" si="300"/>
        <v>2.3312477016239506E-3</v>
      </c>
      <c r="AD242" s="5">
        <f t="shared" si="301"/>
        <v>6.6068508569970638E-2</v>
      </c>
      <c r="AE242" s="5">
        <f t="shared" si="302"/>
        <v>6.3379059902832033E-2</v>
      </c>
      <c r="AF242" s="5">
        <f t="shared" si="303"/>
        <v>3.0399545268322652E-2</v>
      </c>
      <c r="AG242" s="5">
        <f t="shared" si="304"/>
        <v>9.7206906501675055E-3</v>
      </c>
      <c r="AH242" s="5">
        <f t="shared" si="305"/>
        <v>6.2019473097061099E-4</v>
      </c>
      <c r="AI242" s="5">
        <f t="shared" si="306"/>
        <v>1.9113753016803076E-3</v>
      </c>
      <c r="AJ242" s="5">
        <f t="shared" si="307"/>
        <v>2.9453293952981098E-3</v>
      </c>
      <c r="AK242" s="5">
        <f t="shared" si="308"/>
        <v>3.025732392510212E-3</v>
      </c>
      <c r="AL242" s="5">
        <f t="shared" si="309"/>
        <v>2.7568783306505958E-4</v>
      </c>
      <c r="AM242" s="5">
        <f t="shared" si="310"/>
        <v>4.0723246810518192E-2</v>
      </c>
      <c r="AN242" s="5">
        <f t="shared" si="311"/>
        <v>3.9065526903913773E-2</v>
      </c>
      <c r="AO242" s="5">
        <f t="shared" si="312"/>
        <v>1.8737643874287533E-2</v>
      </c>
      <c r="AP242" s="5">
        <f t="shared" si="313"/>
        <v>5.9916304012861072E-3</v>
      </c>
      <c r="AQ242" s="5">
        <f t="shared" si="314"/>
        <v>1.4369323235008753E-3</v>
      </c>
      <c r="AR242" s="5">
        <f t="shared" si="315"/>
        <v>1.1898969677506264E-4</v>
      </c>
      <c r="AS242" s="5">
        <f t="shared" si="316"/>
        <v>3.6671380167056111E-4</v>
      </c>
      <c r="AT242" s="5">
        <f t="shared" si="317"/>
        <v>5.6508679314434221E-4</v>
      </c>
      <c r="AU242" s="5">
        <f t="shared" si="318"/>
        <v>5.805128001391156E-4</v>
      </c>
      <c r="AV242" s="5">
        <f t="shared" si="319"/>
        <v>4.4726993518579309E-4</v>
      </c>
      <c r="AW242" s="5">
        <f t="shared" si="320"/>
        <v>2.2640409958951904E-5</v>
      </c>
      <c r="AX242" s="5">
        <f t="shared" si="321"/>
        <v>2.0917464647498558E-2</v>
      </c>
      <c r="AY242" s="5">
        <f t="shared" si="322"/>
        <v>2.0065978082510417E-2</v>
      </c>
      <c r="AZ242" s="5">
        <f t="shared" si="323"/>
        <v>9.6245764769569957E-3</v>
      </c>
      <c r="BA242" s="5">
        <f t="shared" si="324"/>
        <v>3.0775963832876171E-3</v>
      </c>
      <c r="BB242" s="5">
        <f t="shared" si="325"/>
        <v>7.3807919141442976E-4</v>
      </c>
      <c r="BC242" s="5">
        <f t="shared" si="326"/>
        <v>1.4160684507096867E-4</v>
      </c>
      <c r="BD242" s="5">
        <f t="shared" si="327"/>
        <v>1.9024331165125978E-5</v>
      </c>
      <c r="BE242" s="5">
        <f t="shared" si="328"/>
        <v>5.8630999110716156E-5</v>
      </c>
      <c r="BF242" s="5">
        <f t="shared" si="329"/>
        <v>9.0347303852193956E-5</v>
      </c>
      <c r="BG242" s="5">
        <f t="shared" si="330"/>
        <v>9.2813647355689813E-5</v>
      </c>
      <c r="BH242" s="5">
        <f t="shared" si="331"/>
        <v>7.1510488704449262E-5</v>
      </c>
      <c r="BI242" s="5">
        <f t="shared" si="332"/>
        <v>4.4077569542347459E-5</v>
      </c>
      <c r="BJ242" s="8">
        <f t="shared" si="333"/>
        <v>0.7552690026612876</v>
      </c>
      <c r="BK242" s="8">
        <f t="shared" si="334"/>
        <v>0.14323727634221187</v>
      </c>
      <c r="BL242" s="8">
        <f t="shared" si="335"/>
        <v>8.1081629314941173E-2</v>
      </c>
      <c r="BM242" s="8">
        <f t="shared" si="336"/>
        <v>0.73000052783832592</v>
      </c>
      <c r="BN242" s="8">
        <f t="shared" si="337"/>
        <v>0.23213009195130282</v>
      </c>
    </row>
    <row r="243" spans="1:66" x14ac:dyDescent="0.25">
      <c r="A243" t="s">
        <v>59</v>
      </c>
      <c r="B243" t="s">
        <v>230</v>
      </c>
      <c r="C243" t="s">
        <v>60</v>
      </c>
      <c r="D243" t="s">
        <v>524</v>
      </c>
      <c r="E243">
        <f>VLOOKUP(A243,home!$A$2:$E$405,3,FALSE)</f>
        <v>1.6243000000000001</v>
      </c>
      <c r="F243">
        <f>VLOOKUP(B243,home!$B$2:$E$405,3,FALSE)</f>
        <v>1.1629</v>
      </c>
      <c r="G243">
        <f>VLOOKUP(C243,away!$B$2:$E$405,4,FALSE)</f>
        <v>1.1287</v>
      </c>
      <c r="H243">
        <f>VLOOKUP(A243,away!$A$2:$E$405,3,FALSE)</f>
        <v>1.2161999999999999</v>
      </c>
      <c r="I243">
        <f>VLOOKUP(C243,away!$B$2:$E$405,3,FALSE)</f>
        <v>0.54820000000000002</v>
      </c>
      <c r="J243">
        <f>VLOOKUP(B243,home!$B$2:$E$405,4,FALSE)</f>
        <v>0.41110000000000002</v>
      </c>
      <c r="K243" s="3">
        <f t="shared" si="282"/>
        <v>2.1319997030890003</v>
      </c>
      <c r="L243" s="3">
        <f t="shared" si="283"/>
        <v>0.27408893732400003</v>
      </c>
      <c r="M243" s="5">
        <f t="shared" si="284"/>
        <v>9.0167282412491473E-2</v>
      </c>
      <c r="N243" s="5">
        <f t="shared" si="285"/>
        <v>0.19223661933177386</v>
      </c>
      <c r="O243" s="5">
        <f t="shared" si="286"/>
        <v>2.4713854617832785E-2</v>
      </c>
      <c r="P243" s="5">
        <f t="shared" si="287"/>
        <v>5.2689930707404214E-2</v>
      </c>
      <c r="Q243" s="5">
        <f t="shared" si="288"/>
        <v>0.20492420766908756</v>
      </c>
      <c r="R243" s="5">
        <f t="shared" si="289"/>
        <v>3.3868970746908094E-3</v>
      </c>
      <c r="S243" s="5">
        <f t="shared" si="290"/>
        <v>7.6974394804607323E-3</v>
      </c>
      <c r="T243" s="5">
        <f t="shared" si="291"/>
        <v>5.6167458311982901E-2</v>
      </c>
      <c r="U243" s="5">
        <f t="shared" si="292"/>
        <v>7.2208635576338082E-3</v>
      </c>
      <c r="V243" s="5">
        <f t="shared" si="293"/>
        <v>4.9978408279760099E-4</v>
      </c>
      <c r="W243" s="5">
        <f t="shared" si="294"/>
        <v>0.14563278330208113</v>
      </c>
      <c r="X243" s="5">
        <f t="shared" si="295"/>
        <v>3.9916334814803792E-2</v>
      </c>
      <c r="Y243" s="5">
        <f t="shared" si="296"/>
        <v>5.470312895629278E-3</v>
      </c>
      <c r="Z243" s="5">
        <f t="shared" si="297"/>
        <v>3.0943700667592286E-4</v>
      </c>
      <c r="AA243" s="5">
        <f t="shared" si="298"/>
        <v>6.5971960635781651E-4</v>
      </c>
      <c r="AB243" s="5">
        <f t="shared" si="299"/>
        <v>7.0326100243842864E-4</v>
      </c>
      <c r="AC243" s="5">
        <f t="shared" si="300"/>
        <v>1.8253287103353037E-5</v>
      </c>
      <c r="AD243" s="5">
        <f t="shared" si="301"/>
        <v>7.7622262690015403E-2</v>
      </c>
      <c r="AE243" s="5">
        <f t="shared" si="302"/>
        <v>2.1275403493390698E-2</v>
      </c>
      <c r="AF243" s="5">
        <f t="shared" si="303"/>
        <v>2.9156763673213867E-3</v>
      </c>
      <c r="AG243" s="5">
        <f t="shared" si="304"/>
        <v>2.6638487903327335E-4</v>
      </c>
      <c r="AH243" s="5">
        <f t="shared" si="305"/>
        <v>2.120331508213079E-5</v>
      </c>
      <c r="AI243" s="5">
        <f t="shared" si="306"/>
        <v>4.5205461459605362E-5</v>
      </c>
      <c r="AJ243" s="5">
        <f t="shared" si="307"/>
        <v>4.818901520493995E-5</v>
      </c>
      <c r="AK243" s="5">
        <f t="shared" si="308"/>
        <v>3.4246322036361103E-5</v>
      </c>
      <c r="AL243" s="5">
        <f t="shared" si="309"/>
        <v>4.2665783283040909E-7</v>
      </c>
      <c r="AM243" s="5">
        <f t="shared" si="310"/>
        <v>3.3098128201641853E-2</v>
      </c>
      <c r="AN243" s="5">
        <f t="shared" si="311"/>
        <v>9.0718307862015322E-3</v>
      </c>
      <c r="AO243" s="5">
        <f t="shared" si="312"/>
        <v>1.2432442298865626E-3</v>
      </c>
      <c r="AP243" s="5">
        <f t="shared" si="313"/>
        <v>1.1358649660126763E-4</v>
      </c>
      <c r="AQ243" s="5">
        <f t="shared" si="314"/>
        <v>7.7832005369493932E-6</v>
      </c>
      <c r="AR243" s="5">
        <f t="shared" si="315"/>
        <v>1.1623188197214343E-6</v>
      </c>
      <c r="AS243" s="5">
        <f t="shared" si="316"/>
        <v>2.4780633785408546E-6</v>
      </c>
      <c r="AT243" s="5">
        <f t="shared" si="317"/>
        <v>2.6416151936424141E-6</v>
      </c>
      <c r="AU243" s="5">
        <f t="shared" si="318"/>
        <v>1.87730760284034E-6</v>
      </c>
      <c r="AV243" s="5">
        <f t="shared" si="319"/>
        <v>1.0006048129655817E-6</v>
      </c>
      <c r="AW243" s="5">
        <f t="shared" si="320"/>
        <v>6.9255755173795376E-9</v>
      </c>
      <c r="AX243" s="5">
        <f t="shared" si="321"/>
        <v>1.1760866583117013E-2</v>
      </c>
      <c r="AY243" s="5">
        <f t="shared" si="322"/>
        <v>3.2235234237758853E-3</v>
      </c>
      <c r="AZ243" s="5">
        <f t="shared" si="323"/>
        <v>4.4176605483087726E-4</v>
      </c>
      <c r="BA243" s="5">
        <f t="shared" si="324"/>
        <v>4.0361062838137046E-5</v>
      </c>
      <c r="BB243" s="5">
        <f t="shared" si="325"/>
        <v>2.7656302056430412E-6</v>
      </c>
      <c r="BC243" s="5">
        <f t="shared" si="326"/>
        <v>1.5160572881917137E-7</v>
      </c>
      <c r="BD243" s="5">
        <f t="shared" si="327"/>
        <v>5.309645502152233E-8</v>
      </c>
      <c r="BE243" s="5">
        <f t="shared" si="328"/>
        <v>1.1320162634096406E-7</v>
      </c>
      <c r="BF243" s="5">
        <f t="shared" si="329"/>
        <v>1.206729168740637E-7</v>
      </c>
      <c r="BG243" s="5">
        <f t="shared" si="330"/>
        <v>8.575820764879582E-8</v>
      </c>
      <c r="BH243" s="5">
        <f t="shared" si="331"/>
        <v>4.5709118311169366E-8</v>
      </c>
      <c r="BI243" s="5">
        <f t="shared" si="332"/>
        <v>1.9490365333574623E-8</v>
      </c>
      <c r="BJ243" s="8">
        <f t="shared" si="333"/>
        <v>0.80543145103048386</v>
      </c>
      <c r="BK243" s="8">
        <f t="shared" si="334"/>
        <v>0.15429664005186611</v>
      </c>
      <c r="BL243" s="8">
        <f t="shared" si="335"/>
        <v>3.6843037811233929E-2</v>
      </c>
      <c r="BM243" s="8">
        <f t="shared" si="336"/>
        <v>0.42553825758877867</v>
      </c>
      <c r="BN243" s="8">
        <f t="shared" si="337"/>
        <v>0.56811879181328073</v>
      </c>
    </row>
    <row r="244" spans="1:66" x14ac:dyDescent="0.25">
      <c r="A244" t="s">
        <v>141</v>
      </c>
      <c r="B244" t="s">
        <v>238</v>
      </c>
      <c r="C244" t="s">
        <v>500</v>
      </c>
      <c r="D244" t="s">
        <v>524</v>
      </c>
      <c r="E244">
        <f>VLOOKUP(A244,home!$A$2:$E$405,3,FALSE)</f>
        <v>1.3167</v>
      </c>
      <c r="F244">
        <f>VLOOKUP(B244,home!$B$2:$E$405,3,FALSE)</f>
        <v>1.1814</v>
      </c>
      <c r="G244" t="e">
        <f>VLOOKUP(C244,away!$B$2:$E$405,4,FALSE)</f>
        <v>#N/A</v>
      </c>
      <c r="H244">
        <f>VLOOKUP(A244,away!$A$2:$E$405,3,FALSE)</f>
        <v>1.0889</v>
      </c>
      <c r="I244" t="e">
        <f>VLOOKUP(C244,away!$B$2:$E$405,3,FALSE)</f>
        <v>#N/A</v>
      </c>
      <c r="J244">
        <f>VLOOKUP(B244,home!$B$2:$E$405,4,FALSE)</f>
        <v>0.4592</v>
      </c>
      <c r="K244" s="3" t="e">
        <f t="shared" si="282"/>
        <v>#N/A</v>
      </c>
      <c r="L244" s="3" t="e">
        <f t="shared" si="283"/>
        <v>#N/A</v>
      </c>
      <c r="M244" s="5" t="e">
        <f t="shared" si="284"/>
        <v>#N/A</v>
      </c>
      <c r="N244" s="5" t="e">
        <f t="shared" si="285"/>
        <v>#N/A</v>
      </c>
      <c r="O244" s="5" t="e">
        <f t="shared" si="286"/>
        <v>#N/A</v>
      </c>
      <c r="P244" s="5" t="e">
        <f t="shared" si="287"/>
        <v>#N/A</v>
      </c>
      <c r="Q244" s="5" t="e">
        <f t="shared" si="288"/>
        <v>#N/A</v>
      </c>
      <c r="R244" s="5" t="e">
        <f t="shared" si="289"/>
        <v>#N/A</v>
      </c>
      <c r="S244" s="5" t="e">
        <f t="shared" si="290"/>
        <v>#N/A</v>
      </c>
      <c r="T244" s="5" t="e">
        <f t="shared" si="291"/>
        <v>#N/A</v>
      </c>
      <c r="U244" s="5" t="e">
        <f t="shared" si="292"/>
        <v>#N/A</v>
      </c>
      <c r="V244" s="5" t="e">
        <f t="shared" si="293"/>
        <v>#N/A</v>
      </c>
      <c r="W244" s="5" t="e">
        <f t="shared" si="294"/>
        <v>#N/A</v>
      </c>
      <c r="X244" s="5" t="e">
        <f t="shared" si="295"/>
        <v>#N/A</v>
      </c>
      <c r="Y244" s="5" t="e">
        <f t="shared" si="296"/>
        <v>#N/A</v>
      </c>
      <c r="Z244" s="5" t="e">
        <f t="shared" si="297"/>
        <v>#N/A</v>
      </c>
      <c r="AA244" s="5" t="e">
        <f t="shared" si="298"/>
        <v>#N/A</v>
      </c>
      <c r="AB244" s="5" t="e">
        <f t="shared" si="299"/>
        <v>#N/A</v>
      </c>
      <c r="AC244" s="5" t="e">
        <f t="shared" si="300"/>
        <v>#N/A</v>
      </c>
      <c r="AD244" s="5" t="e">
        <f t="shared" si="301"/>
        <v>#N/A</v>
      </c>
      <c r="AE244" s="5" t="e">
        <f t="shared" si="302"/>
        <v>#N/A</v>
      </c>
      <c r="AF244" s="5" t="e">
        <f t="shared" si="303"/>
        <v>#N/A</v>
      </c>
      <c r="AG244" s="5" t="e">
        <f t="shared" si="304"/>
        <v>#N/A</v>
      </c>
      <c r="AH244" s="5" t="e">
        <f t="shared" si="305"/>
        <v>#N/A</v>
      </c>
      <c r="AI244" s="5" t="e">
        <f t="shared" si="306"/>
        <v>#N/A</v>
      </c>
      <c r="AJ244" s="5" t="e">
        <f t="shared" si="307"/>
        <v>#N/A</v>
      </c>
      <c r="AK244" s="5" t="e">
        <f t="shared" si="308"/>
        <v>#N/A</v>
      </c>
      <c r="AL244" s="5" t="e">
        <f t="shared" si="309"/>
        <v>#N/A</v>
      </c>
      <c r="AM244" s="5" t="e">
        <f t="shared" si="310"/>
        <v>#N/A</v>
      </c>
      <c r="AN244" s="5" t="e">
        <f t="shared" si="311"/>
        <v>#N/A</v>
      </c>
      <c r="AO244" s="5" t="e">
        <f t="shared" si="312"/>
        <v>#N/A</v>
      </c>
      <c r="AP244" s="5" t="e">
        <f t="shared" si="313"/>
        <v>#N/A</v>
      </c>
      <c r="AQ244" s="5" t="e">
        <f t="shared" si="314"/>
        <v>#N/A</v>
      </c>
      <c r="AR244" s="5" t="e">
        <f t="shared" si="315"/>
        <v>#N/A</v>
      </c>
      <c r="AS244" s="5" t="e">
        <f t="shared" si="316"/>
        <v>#N/A</v>
      </c>
      <c r="AT244" s="5" t="e">
        <f t="shared" si="317"/>
        <v>#N/A</v>
      </c>
      <c r="AU244" s="5" t="e">
        <f t="shared" si="318"/>
        <v>#N/A</v>
      </c>
      <c r="AV244" s="5" t="e">
        <f t="shared" si="319"/>
        <v>#N/A</v>
      </c>
      <c r="AW244" s="5" t="e">
        <f t="shared" si="320"/>
        <v>#N/A</v>
      </c>
      <c r="AX244" s="5" t="e">
        <f t="shared" si="321"/>
        <v>#N/A</v>
      </c>
      <c r="AY244" s="5" t="e">
        <f t="shared" si="322"/>
        <v>#N/A</v>
      </c>
      <c r="AZ244" s="5" t="e">
        <f t="shared" si="323"/>
        <v>#N/A</v>
      </c>
      <c r="BA244" s="5" t="e">
        <f t="shared" si="324"/>
        <v>#N/A</v>
      </c>
      <c r="BB244" s="5" t="e">
        <f t="shared" si="325"/>
        <v>#N/A</v>
      </c>
      <c r="BC244" s="5" t="e">
        <f t="shared" si="326"/>
        <v>#N/A</v>
      </c>
      <c r="BD244" s="5" t="e">
        <f t="shared" si="327"/>
        <v>#N/A</v>
      </c>
      <c r="BE244" s="5" t="e">
        <f t="shared" si="328"/>
        <v>#N/A</v>
      </c>
      <c r="BF244" s="5" t="e">
        <f t="shared" si="329"/>
        <v>#N/A</v>
      </c>
      <c r="BG244" s="5" t="e">
        <f t="shared" si="330"/>
        <v>#N/A</v>
      </c>
      <c r="BH244" s="5" t="e">
        <f t="shared" si="331"/>
        <v>#N/A</v>
      </c>
      <c r="BI244" s="5" t="e">
        <f t="shared" si="332"/>
        <v>#N/A</v>
      </c>
      <c r="BJ244" s="8" t="e">
        <f t="shared" si="333"/>
        <v>#N/A</v>
      </c>
      <c r="BK244" s="8" t="e">
        <f t="shared" si="334"/>
        <v>#N/A</v>
      </c>
      <c r="BL244" s="8" t="e">
        <f t="shared" si="335"/>
        <v>#N/A</v>
      </c>
      <c r="BM244" s="8" t="e">
        <f t="shared" si="336"/>
        <v>#N/A</v>
      </c>
      <c r="BN244" s="8" t="e">
        <f t="shared" si="337"/>
        <v>#N/A</v>
      </c>
    </row>
    <row r="245" spans="1:66" x14ac:dyDescent="0.25">
      <c r="A245" t="s">
        <v>27</v>
      </c>
      <c r="B245" t="s">
        <v>519</v>
      </c>
      <c r="C245" t="s">
        <v>29</v>
      </c>
      <c r="D245" t="s">
        <v>524</v>
      </c>
      <c r="E245">
        <f>VLOOKUP(A245,home!$A$2:$E$405,3,FALSE)</f>
        <v>1.4007000000000001</v>
      </c>
      <c r="F245" t="e">
        <f>VLOOKUP(B245,home!$B$2:$E$405,3,FALSE)</f>
        <v>#N/A</v>
      </c>
      <c r="G245">
        <f>VLOOKUP(C245,away!$B$2:$E$405,4,FALSE)</f>
        <v>0.46200000000000002</v>
      </c>
      <c r="H245">
        <f>VLOOKUP(A245,away!$A$2:$E$405,3,FALSE)</f>
        <v>1.0741000000000001</v>
      </c>
      <c r="I245">
        <f>VLOOKUP(C245,away!$B$2:$E$405,3,FALSE)</f>
        <v>1.5882000000000001</v>
      </c>
      <c r="J245" t="e">
        <f>VLOOKUP(B245,home!$B$2:$E$405,4,FALSE)</f>
        <v>#N/A</v>
      </c>
      <c r="K245" s="3" t="e">
        <f t="shared" si="282"/>
        <v>#N/A</v>
      </c>
      <c r="L245" s="3" t="e">
        <f t="shared" si="283"/>
        <v>#N/A</v>
      </c>
      <c r="M245" s="5" t="e">
        <f t="shared" si="284"/>
        <v>#N/A</v>
      </c>
      <c r="N245" s="5" t="e">
        <f t="shared" si="285"/>
        <v>#N/A</v>
      </c>
      <c r="O245" s="5" t="e">
        <f t="shared" si="286"/>
        <v>#N/A</v>
      </c>
      <c r="P245" s="5" t="e">
        <f t="shared" si="287"/>
        <v>#N/A</v>
      </c>
      <c r="Q245" s="5" t="e">
        <f t="shared" si="288"/>
        <v>#N/A</v>
      </c>
      <c r="R245" s="5" t="e">
        <f t="shared" si="289"/>
        <v>#N/A</v>
      </c>
      <c r="S245" s="5" t="e">
        <f t="shared" si="290"/>
        <v>#N/A</v>
      </c>
      <c r="T245" s="5" t="e">
        <f t="shared" si="291"/>
        <v>#N/A</v>
      </c>
      <c r="U245" s="5" t="e">
        <f t="shared" si="292"/>
        <v>#N/A</v>
      </c>
      <c r="V245" s="5" t="e">
        <f t="shared" si="293"/>
        <v>#N/A</v>
      </c>
      <c r="W245" s="5" t="e">
        <f t="shared" si="294"/>
        <v>#N/A</v>
      </c>
      <c r="X245" s="5" t="e">
        <f t="shared" si="295"/>
        <v>#N/A</v>
      </c>
      <c r="Y245" s="5" t="e">
        <f t="shared" si="296"/>
        <v>#N/A</v>
      </c>
      <c r="Z245" s="5" t="e">
        <f t="shared" si="297"/>
        <v>#N/A</v>
      </c>
      <c r="AA245" s="5" t="e">
        <f t="shared" si="298"/>
        <v>#N/A</v>
      </c>
      <c r="AB245" s="5" t="e">
        <f t="shared" si="299"/>
        <v>#N/A</v>
      </c>
      <c r="AC245" s="5" t="e">
        <f t="shared" si="300"/>
        <v>#N/A</v>
      </c>
      <c r="AD245" s="5" t="e">
        <f t="shared" si="301"/>
        <v>#N/A</v>
      </c>
      <c r="AE245" s="5" t="e">
        <f t="shared" si="302"/>
        <v>#N/A</v>
      </c>
      <c r="AF245" s="5" t="e">
        <f t="shared" si="303"/>
        <v>#N/A</v>
      </c>
      <c r="AG245" s="5" t="e">
        <f t="shared" si="304"/>
        <v>#N/A</v>
      </c>
      <c r="AH245" s="5" t="e">
        <f t="shared" si="305"/>
        <v>#N/A</v>
      </c>
      <c r="AI245" s="5" t="e">
        <f t="shared" si="306"/>
        <v>#N/A</v>
      </c>
      <c r="AJ245" s="5" t="e">
        <f t="shared" si="307"/>
        <v>#N/A</v>
      </c>
      <c r="AK245" s="5" t="e">
        <f t="shared" si="308"/>
        <v>#N/A</v>
      </c>
      <c r="AL245" s="5" t="e">
        <f t="shared" si="309"/>
        <v>#N/A</v>
      </c>
      <c r="AM245" s="5" t="e">
        <f t="shared" si="310"/>
        <v>#N/A</v>
      </c>
      <c r="AN245" s="5" t="e">
        <f t="shared" si="311"/>
        <v>#N/A</v>
      </c>
      <c r="AO245" s="5" t="e">
        <f t="shared" si="312"/>
        <v>#N/A</v>
      </c>
      <c r="AP245" s="5" t="e">
        <f t="shared" si="313"/>
        <v>#N/A</v>
      </c>
      <c r="AQ245" s="5" t="e">
        <f t="shared" si="314"/>
        <v>#N/A</v>
      </c>
      <c r="AR245" s="5" t="e">
        <f t="shared" si="315"/>
        <v>#N/A</v>
      </c>
      <c r="AS245" s="5" t="e">
        <f t="shared" si="316"/>
        <v>#N/A</v>
      </c>
      <c r="AT245" s="5" t="e">
        <f t="shared" si="317"/>
        <v>#N/A</v>
      </c>
      <c r="AU245" s="5" t="e">
        <f t="shared" si="318"/>
        <v>#N/A</v>
      </c>
      <c r="AV245" s="5" t="e">
        <f t="shared" si="319"/>
        <v>#N/A</v>
      </c>
      <c r="AW245" s="5" t="e">
        <f t="shared" si="320"/>
        <v>#N/A</v>
      </c>
      <c r="AX245" s="5" t="e">
        <f t="shared" si="321"/>
        <v>#N/A</v>
      </c>
      <c r="AY245" s="5" t="e">
        <f t="shared" si="322"/>
        <v>#N/A</v>
      </c>
      <c r="AZ245" s="5" t="e">
        <f t="shared" si="323"/>
        <v>#N/A</v>
      </c>
      <c r="BA245" s="5" t="e">
        <f t="shared" si="324"/>
        <v>#N/A</v>
      </c>
      <c r="BB245" s="5" t="e">
        <f t="shared" si="325"/>
        <v>#N/A</v>
      </c>
      <c r="BC245" s="5" t="e">
        <f t="shared" si="326"/>
        <v>#N/A</v>
      </c>
      <c r="BD245" s="5" t="e">
        <f t="shared" si="327"/>
        <v>#N/A</v>
      </c>
      <c r="BE245" s="5" t="e">
        <f t="shared" si="328"/>
        <v>#N/A</v>
      </c>
      <c r="BF245" s="5" t="e">
        <f t="shared" si="329"/>
        <v>#N/A</v>
      </c>
      <c r="BG245" s="5" t="e">
        <f t="shared" si="330"/>
        <v>#N/A</v>
      </c>
      <c r="BH245" s="5" t="e">
        <f t="shared" si="331"/>
        <v>#N/A</v>
      </c>
      <c r="BI245" s="5" t="e">
        <f t="shared" si="332"/>
        <v>#N/A</v>
      </c>
      <c r="BJ245" s="8" t="e">
        <f t="shared" si="333"/>
        <v>#N/A</v>
      </c>
      <c r="BK245" s="8" t="e">
        <f t="shared" si="334"/>
        <v>#N/A</v>
      </c>
      <c r="BL245" s="8" t="e">
        <f t="shared" si="335"/>
        <v>#N/A</v>
      </c>
      <c r="BM245" s="8" t="e">
        <f t="shared" si="336"/>
        <v>#N/A</v>
      </c>
      <c r="BN245" s="8" t="e">
        <f t="shared" si="337"/>
        <v>#N/A</v>
      </c>
    </row>
    <row r="246" spans="1:66" x14ac:dyDescent="0.25">
      <c r="A246" t="s">
        <v>27</v>
      </c>
      <c r="B246" t="s">
        <v>183</v>
      </c>
      <c r="C246" t="s">
        <v>30</v>
      </c>
      <c r="D246" t="s">
        <v>524</v>
      </c>
      <c r="E246">
        <f>VLOOKUP(A246,home!$A$2:$E$405,3,FALSE)</f>
        <v>1.4007000000000001</v>
      </c>
      <c r="F246">
        <f>VLOOKUP(B246,home!$B$2:$E$405,3,FALSE)</f>
        <v>0.96589999999999998</v>
      </c>
      <c r="G246">
        <f>VLOOKUP(C246,away!$B$2:$E$405,4,FALSE)</f>
        <v>0.33600000000000002</v>
      </c>
      <c r="H246">
        <f>VLOOKUP(A246,away!$A$2:$E$405,3,FALSE)</f>
        <v>1.0741000000000001</v>
      </c>
      <c r="I246">
        <f>VLOOKUP(C246,away!$B$2:$E$405,3,FALSE)</f>
        <v>1.8620000000000001</v>
      </c>
      <c r="J246">
        <f>VLOOKUP(B246,home!$B$2:$E$405,4,FALSE)</f>
        <v>1.1500999999999999</v>
      </c>
      <c r="K246" s="3">
        <f t="shared" si="282"/>
        <v>0.45458653968000001</v>
      </c>
      <c r="L246" s="3">
        <f t="shared" si="283"/>
        <v>2.30017032742</v>
      </c>
      <c r="M246" s="5">
        <f t="shared" si="284"/>
        <v>6.3624486994421706E-2</v>
      </c>
      <c r="N246" s="5">
        <f t="shared" si="285"/>
        <v>2.8922835381709325E-2</v>
      </c>
      <c r="O246" s="5">
        <f t="shared" si="286"/>
        <v>0.1463471570818885</v>
      </c>
      <c r="P246" s="5">
        <f t="shared" si="287"/>
        <v>6.6527447729861092E-2</v>
      </c>
      <c r="Q246" s="5">
        <f t="shared" si="288"/>
        <v>6.5739658269527565E-3</v>
      </c>
      <c r="R246" s="5">
        <f t="shared" si="289"/>
        <v>0.16831169411101687</v>
      </c>
      <c r="S246" s="5">
        <f t="shared" si="290"/>
        <v>1.7390715078918609E-2</v>
      </c>
      <c r="T246" s="5">
        <f t="shared" si="291"/>
        <v>1.5121241128629812E-2</v>
      </c>
      <c r="U246" s="5">
        <f t="shared" si="292"/>
        <v>7.6512230613605792E-2</v>
      </c>
      <c r="V246" s="5">
        <f t="shared" si="293"/>
        <v>2.0204657795059697E-3</v>
      </c>
      <c r="W246" s="5">
        <f t="shared" si="294"/>
        <v>9.9614545908300808E-4</v>
      </c>
      <c r="X246" s="5">
        <f t="shared" si="295"/>
        <v>2.2913042267769085E-3</v>
      </c>
      <c r="Y246" s="5">
        <f t="shared" si="296"/>
        <v>2.6351949967621368E-3</v>
      </c>
      <c r="Z246" s="5">
        <f t="shared" si="297"/>
        <v>0.12904852151731749</v>
      </c>
      <c r="AA246" s="5">
        <f t="shared" si="298"/>
        <v>5.8663720847377379E-2</v>
      </c>
      <c r="AB246" s="5">
        <f t="shared" si="299"/>
        <v>1.3333868932381379E-2</v>
      </c>
      <c r="AC246" s="5">
        <f t="shared" si="300"/>
        <v>1.3204078127561318E-4</v>
      </c>
      <c r="AD246" s="5">
        <f t="shared" si="301"/>
        <v>1.1320857931562239E-4</v>
      </c>
      <c r="AE246" s="5">
        <f t="shared" si="302"/>
        <v>2.6039901495116815E-4</v>
      </c>
      <c r="AF246" s="5">
        <f t="shared" si="303"/>
        <v>2.9948104374003708E-4</v>
      </c>
      <c r="AG246" s="5">
        <f t="shared" si="304"/>
        <v>2.2961913681186809E-4</v>
      </c>
      <c r="AH246" s="5">
        <f t="shared" si="305"/>
        <v>7.420839499788881E-2</v>
      </c>
      <c r="AI246" s="5">
        <f t="shared" si="306"/>
        <v>3.3734137497296895E-2</v>
      </c>
      <c r="AJ246" s="5">
        <f t="shared" si="307"/>
        <v>7.6675424169927653E-3</v>
      </c>
      <c r="AK246" s="5">
        <f t="shared" si="308"/>
        <v>1.1618538583967886E-3</v>
      </c>
      <c r="AL246" s="5">
        <f t="shared" si="309"/>
        <v>5.5226134398811222E-6</v>
      </c>
      <c r="AM246" s="5">
        <f t="shared" si="310"/>
        <v>1.0292619266635522E-5</v>
      </c>
      <c r="AN246" s="5">
        <f t="shared" si="311"/>
        <v>2.3674777428546429E-5</v>
      </c>
      <c r="AO246" s="5">
        <f t="shared" si="312"/>
        <v>2.722801027470764E-5</v>
      </c>
      <c r="AP246" s="5">
        <f t="shared" si="313"/>
        <v>2.0876353769523128E-5</v>
      </c>
      <c r="AQ246" s="5">
        <f t="shared" si="314"/>
        <v>1.2004792371344948E-5</v>
      </c>
      <c r="AR246" s="5">
        <f t="shared" si="315"/>
        <v>3.4138389643921303E-2</v>
      </c>
      <c r="AS246" s="5">
        <f t="shared" si="316"/>
        <v>1.5518852418477731E-2</v>
      </c>
      <c r="AT246" s="5">
        <f t="shared" si="317"/>
        <v>3.5273307103601955E-3</v>
      </c>
      <c r="AU246" s="5">
        <f t="shared" si="318"/>
        <v>5.3449235397654601E-4</v>
      </c>
      <c r="AV246" s="5">
        <f t="shared" si="319"/>
        <v>6.0743257419903919E-5</v>
      </c>
      <c r="AW246" s="5">
        <f t="shared" si="320"/>
        <v>1.604052998695526E-7</v>
      </c>
      <c r="AX246" s="5">
        <f t="shared" si="321"/>
        <v>7.7981436277725685E-7</v>
      </c>
      <c r="AY246" s="5">
        <f t="shared" si="322"/>
        <v>1.7937058581561814E-6</v>
      </c>
      <c r="AZ246" s="5">
        <f t="shared" si="323"/>
        <v>2.0629144955251388E-6</v>
      </c>
      <c r="BA246" s="5">
        <f t="shared" si="324"/>
        <v>1.5816849035371737E-6</v>
      </c>
      <c r="BB246" s="5">
        <f t="shared" si="325"/>
        <v>9.0953617061109357E-7</v>
      </c>
      <c r="BC246" s="5">
        <f t="shared" si="326"/>
        <v>4.1841762227097019E-7</v>
      </c>
      <c r="BD246" s="5">
        <f t="shared" si="327"/>
        <v>1.3087351814141671E-2</v>
      </c>
      <c r="BE246" s="5">
        <f t="shared" si="328"/>
        <v>5.9493339747654327E-3</v>
      </c>
      <c r="BF246" s="5">
        <f t="shared" si="329"/>
        <v>1.3522435724946391E-3</v>
      </c>
      <c r="BG246" s="5">
        <f t="shared" si="330"/>
        <v>2.0490390880828645E-4</v>
      </c>
      <c r="BH246" s="5">
        <f t="shared" si="331"/>
        <v>2.3286639718016299E-5</v>
      </c>
      <c r="BI246" s="5">
        <f t="shared" si="332"/>
        <v>2.1171585940375763E-6</v>
      </c>
      <c r="BJ246" s="8">
        <f t="shared" si="333"/>
        <v>5.7545017421256277E-2</v>
      </c>
      <c r="BK246" s="8">
        <f t="shared" si="334"/>
        <v>0.14970247268328102</v>
      </c>
      <c r="BL246" s="8">
        <f t="shared" si="335"/>
        <v>0.65433964580952297</v>
      </c>
      <c r="BM246" s="8">
        <f t="shared" si="336"/>
        <v>0.51032643700496927</v>
      </c>
      <c r="BN246" s="8">
        <f t="shared" si="337"/>
        <v>0.48030758712585025</v>
      </c>
    </row>
    <row r="247" spans="1:66" x14ac:dyDescent="0.25">
      <c r="A247" t="s">
        <v>285</v>
      </c>
      <c r="B247" t="s">
        <v>302</v>
      </c>
      <c r="C247" t="s">
        <v>286</v>
      </c>
      <c r="D247" t="s">
        <v>524</v>
      </c>
      <c r="E247">
        <f>VLOOKUP(A247,home!$A$2:$E$405,3,FALSE)</f>
        <v>1.45</v>
      </c>
      <c r="F247">
        <f>VLOOKUP(B247,home!$B$2:$E$405,3,FALSE)</f>
        <v>0.68969999999999998</v>
      </c>
      <c r="G247">
        <f>VLOOKUP(C247,away!$B$2:$E$405,4,FALSE)</f>
        <v>0.93959999999999999</v>
      </c>
      <c r="H247">
        <f>VLOOKUP(A247,away!$A$2:$E$405,3,FALSE)</f>
        <v>1.0583</v>
      </c>
      <c r="I247">
        <f>VLOOKUP(C247,away!$B$2:$E$405,3,FALSE)</f>
        <v>1.1455</v>
      </c>
      <c r="J247">
        <f>VLOOKUP(B247,home!$B$2:$E$405,4,FALSE)</f>
        <v>1.2074</v>
      </c>
      <c r="K247" s="3">
        <f t="shared" si="282"/>
        <v>0.93966107399999999</v>
      </c>
      <c r="L247" s="3">
        <f t="shared" si="283"/>
        <v>1.46371007161</v>
      </c>
      <c r="M247" s="5">
        <f t="shared" si="284"/>
        <v>9.0412644768315967E-2</v>
      </c>
      <c r="N247" s="5">
        <f t="shared" si="285"/>
        <v>8.495724288617626E-2</v>
      </c>
      <c r="O247" s="5">
        <f t="shared" si="286"/>
        <v>0.13233789874828125</v>
      </c>
      <c r="P247" s="5">
        <f t="shared" si="287"/>
        <v>0.1243527720687132</v>
      </c>
      <c r="Q247" s="5">
        <f t="shared" si="288"/>
        <v>3.9915507047251622E-2</v>
      </c>
      <c r="R247" s="5">
        <f t="shared" si="289"/>
        <v>9.6852157626781857E-2</v>
      </c>
      <c r="S247" s="5">
        <f t="shared" si="290"/>
        <v>4.2758432630742985E-2</v>
      </c>
      <c r="T247" s="5">
        <f t="shared" si="291"/>
        <v>5.8424729678482119E-2</v>
      </c>
      <c r="U247" s="5">
        <f t="shared" si="292"/>
        <v>9.1008202454799125E-2</v>
      </c>
      <c r="V247" s="5">
        <f t="shared" si="293"/>
        <v>6.5343977303807151E-3</v>
      </c>
      <c r="W247" s="5">
        <f t="shared" si="294"/>
        <v>1.2502349407091677E-2</v>
      </c>
      <c r="X247" s="5">
        <f t="shared" si="295"/>
        <v>1.8299814745947399E-2</v>
      </c>
      <c r="Y247" s="5">
        <f t="shared" si="296"/>
        <v>1.3392811576120203E-2</v>
      </c>
      <c r="Z247" s="5">
        <f t="shared" si="297"/>
        <v>4.7254492858493306E-2</v>
      </c>
      <c r="AA247" s="5">
        <f t="shared" si="298"/>
        <v>4.4403207510737147E-2</v>
      </c>
      <c r="AB247" s="5">
        <f t="shared" si="299"/>
        <v>2.0861982829292067E-2</v>
      </c>
      <c r="AC247" s="5">
        <f t="shared" si="300"/>
        <v>5.617096436390176E-4</v>
      </c>
      <c r="AD247" s="5">
        <f t="shared" si="301"/>
        <v>2.936992767847757E-3</v>
      </c>
      <c r="AE247" s="5">
        <f t="shared" si="302"/>
        <v>4.2989058945444919E-3</v>
      </c>
      <c r="AF247" s="5">
        <f t="shared" si="303"/>
        <v>3.146175927374185E-3</v>
      </c>
      <c r="AG247" s="5">
        <f t="shared" si="304"/>
        <v>1.5350297973181761E-3</v>
      </c>
      <c r="AH247" s="5">
        <f t="shared" si="305"/>
        <v>1.729171928144986E-2</v>
      </c>
      <c r="AI247" s="5">
        <f t="shared" si="306"/>
        <v>1.6248355511313685E-2</v>
      </c>
      <c r="AJ247" s="5">
        <f t="shared" si="307"/>
        <v>7.633973595247417E-3</v>
      </c>
      <c r="AK247" s="5">
        <f t="shared" si="308"/>
        <v>2.3911159424659435E-3</v>
      </c>
      <c r="AL247" s="5">
        <f t="shared" si="309"/>
        <v>3.0902824030082576E-5</v>
      </c>
      <c r="AM247" s="5">
        <f t="shared" si="310"/>
        <v>5.5195555571321137E-4</v>
      </c>
      <c r="AN247" s="5">
        <f t="shared" si="311"/>
        <v>8.079029059785218E-4</v>
      </c>
      <c r="AO247" s="5">
        <f t="shared" si="312"/>
        <v>5.9126781018187474E-4</v>
      </c>
      <c r="AP247" s="5">
        <f t="shared" si="313"/>
        <v>2.8848154959400002E-4</v>
      </c>
      <c r="AQ247" s="5">
        <f t="shared" si="314"/>
        <v>1.0556333740359933E-4</v>
      </c>
      <c r="AR247" s="5">
        <f t="shared" si="315"/>
        <v>5.062012733542196E-3</v>
      </c>
      <c r="AS247" s="5">
        <f t="shared" si="316"/>
        <v>4.7565763218019351E-3</v>
      </c>
      <c r="AT247" s="5">
        <f t="shared" si="317"/>
        <v>2.2347848075536881E-3</v>
      </c>
      <c r="AU247" s="5">
        <f t="shared" si="318"/>
        <v>6.9998009747492744E-4</v>
      </c>
      <c r="AV247" s="5">
        <f t="shared" si="319"/>
        <v>1.6443601254297871E-4</v>
      </c>
      <c r="AW247" s="5">
        <f t="shared" si="320"/>
        <v>1.1806521590044156E-6</v>
      </c>
      <c r="AX247" s="5">
        <f t="shared" si="321"/>
        <v>8.6441858380290453E-5</v>
      </c>
      <c r="AY247" s="5">
        <f t="shared" si="322"/>
        <v>1.2652581871991641E-4</v>
      </c>
      <c r="AZ247" s="5">
        <f t="shared" si="323"/>
        <v>9.2598557589521372E-5</v>
      </c>
      <c r="BA247" s="5">
        <f t="shared" si="324"/>
        <v>4.5179147120113695E-5</v>
      </c>
      <c r="BB247" s="5">
        <f t="shared" si="325"/>
        <v>1.6532293166615079E-5</v>
      </c>
      <c r="BC247" s="5">
        <f t="shared" si="326"/>
        <v>4.839696802956731E-6</v>
      </c>
      <c r="BD247" s="5">
        <f t="shared" si="327"/>
        <v>1.2348865034506314E-3</v>
      </c>
      <c r="BE247" s="5">
        <f t="shared" si="328"/>
        <v>1.1603747781005248E-3</v>
      </c>
      <c r="BF247" s="5">
        <f t="shared" si="329"/>
        <v>5.4517950511622534E-4</v>
      </c>
      <c r="BG247" s="5">
        <f t="shared" si="330"/>
        <v>1.7076131976676698E-4</v>
      </c>
      <c r="BH247" s="5">
        <f t="shared" si="331"/>
        <v>4.0114441282424416E-5</v>
      </c>
      <c r="BI247" s="5">
        <f t="shared" si="332"/>
        <v>7.5387957956705755E-6</v>
      </c>
      <c r="BJ247" s="8">
        <f t="shared" si="333"/>
        <v>0.24212684825880454</v>
      </c>
      <c r="BK247" s="8">
        <f t="shared" si="334"/>
        <v>0.26477738548454183</v>
      </c>
      <c r="BL247" s="8">
        <f t="shared" si="335"/>
        <v>0.44510525881679636</v>
      </c>
      <c r="BM247" s="8">
        <f t="shared" si="336"/>
        <v>0.43031041710655493</v>
      </c>
      <c r="BN247" s="8">
        <f t="shared" si="337"/>
        <v>0.56882822314552017</v>
      </c>
    </row>
    <row r="248" spans="1:66" x14ac:dyDescent="0.25">
      <c r="A248" t="s">
        <v>285</v>
      </c>
      <c r="B248" t="s">
        <v>296</v>
      </c>
      <c r="C248" t="s">
        <v>323</v>
      </c>
      <c r="D248" t="s">
        <v>524</v>
      </c>
      <c r="E248">
        <f>VLOOKUP(A248,home!$A$2:$E$405,3,FALSE)</f>
        <v>1.45</v>
      </c>
      <c r="F248">
        <f>VLOOKUP(B248,home!$B$2:$E$405,3,FALSE)</f>
        <v>1.4943</v>
      </c>
      <c r="G248">
        <f>VLOOKUP(C248,away!$B$2:$E$405,4,FALSE)</f>
        <v>0.97619999999999996</v>
      </c>
      <c r="H248">
        <f>VLOOKUP(A248,away!$A$2:$E$405,3,FALSE)</f>
        <v>1.0583</v>
      </c>
      <c r="I248">
        <f>VLOOKUP(C248,away!$B$2:$E$405,3,FALSE)</f>
        <v>0.91869999999999996</v>
      </c>
      <c r="J248">
        <f>VLOOKUP(B248,home!$B$2:$E$405,4,FALSE)</f>
        <v>0.7349</v>
      </c>
      <c r="K248" s="3">
        <f t="shared" si="282"/>
        <v>2.1151667070000002</v>
      </c>
      <c r="L248" s="3">
        <f t="shared" si="283"/>
        <v>0.71451402832900002</v>
      </c>
      <c r="M248" s="5">
        <f t="shared" si="284"/>
        <v>5.9031697396667505E-2</v>
      </c>
      <c r="N248" s="5">
        <f t="shared" si="285"/>
        <v>0.12486188099112966</v>
      </c>
      <c r="O248" s="5">
        <f t="shared" si="286"/>
        <v>4.2178975905991442E-2</v>
      </c>
      <c r="P248" s="5">
        <f t="shared" si="287"/>
        <v>8.9215565571708261E-2</v>
      </c>
      <c r="Q248" s="5">
        <f t="shared" si="288"/>
        <v>0.13205184682291687</v>
      </c>
      <c r="R248" s="5">
        <f t="shared" si="289"/>
        <v>1.5068734992690886E-2</v>
      </c>
      <c r="S248" s="5">
        <f t="shared" si="290"/>
        <v>3.3708234267752518E-2</v>
      </c>
      <c r="T248" s="5">
        <f t="shared" si="291"/>
        <v>9.4352897021726417E-2</v>
      </c>
      <c r="U248" s="5">
        <f t="shared" si="292"/>
        <v>3.1872886573145652E-2</v>
      </c>
      <c r="V248" s="5">
        <f t="shared" si="293"/>
        <v>5.6604225963805838E-3</v>
      </c>
      <c r="W248" s="5">
        <f t="shared" si="294"/>
        <v>9.3103889999232511E-2</v>
      </c>
      <c r="X248" s="5">
        <f t="shared" si="295"/>
        <v>6.6524035496451722E-2</v>
      </c>
      <c r="Y248" s="5">
        <f t="shared" si="296"/>
        <v>2.3766178291635551E-2</v>
      </c>
      <c r="Z248" s="5">
        <f t="shared" si="297"/>
        <v>3.5889408471499106E-3</v>
      </c>
      <c r="AA248" s="5">
        <f t="shared" si="298"/>
        <v>7.5912081932838658E-3</v>
      </c>
      <c r="AB248" s="5">
        <f t="shared" si="299"/>
        <v>8.0283354181698314E-3</v>
      </c>
      <c r="AC248" s="5">
        <f t="shared" si="300"/>
        <v>5.3466805290808847E-4</v>
      </c>
      <c r="AD248" s="5">
        <f t="shared" si="301"/>
        <v>4.9232562104641733E-2</v>
      </c>
      <c r="AE248" s="5">
        <f t="shared" si="302"/>
        <v>3.5177356274345234E-2</v>
      </c>
      <c r="AF248" s="5">
        <f t="shared" si="303"/>
        <v>1.2567357268773418E-2</v>
      </c>
      <c r="AG248" s="5">
        <f t="shared" si="304"/>
        <v>2.9931843558536784E-3</v>
      </c>
      <c r="AH248" s="5">
        <f t="shared" si="305"/>
        <v>6.4108714553289382E-4</v>
      </c>
      <c r="AI248" s="5">
        <f t="shared" si="306"/>
        <v>1.3560061865168407E-3</v>
      </c>
      <c r="AJ248" s="5">
        <f t="shared" si="307"/>
        <v>1.4340895701032276E-3</v>
      </c>
      <c r="AK248" s="5">
        <f t="shared" si="308"/>
        <v>1.0111128378460965E-3</v>
      </c>
      <c r="AL248" s="5">
        <f t="shared" si="309"/>
        <v>3.2322101404464747E-5</v>
      </c>
      <c r="AM248" s="5">
        <f t="shared" si="310"/>
        <v>2.0827015252809587E-2</v>
      </c>
      <c r="AN248" s="5">
        <f t="shared" si="311"/>
        <v>1.4881194566354507E-2</v>
      </c>
      <c r="AO248" s="5">
        <f t="shared" si="312"/>
        <v>5.3164111379767915E-3</v>
      </c>
      <c r="AP248" s="5">
        <f t="shared" si="313"/>
        <v>1.266216779482987E-3</v>
      </c>
      <c r="AQ248" s="5">
        <f t="shared" si="314"/>
        <v>2.2618241296154044E-4</v>
      </c>
      <c r="AR248" s="5">
        <f t="shared" si="315"/>
        <v>9.1613151772929611E-5</v>
      </c>
      <c r="AS248" s="5">
        <f t="shared" si="316"/>
        <v>1.9377708855343874E-4</v>
      </c>
      <c r="AT248" s="5">
        <f t="shared" si="317"/>
        <v>2.0493542314381231E-4</v>
      </c>
      <c r="AU248" s="5">
        <f t="shared" si="318"/>
        <v>1.4449086137291635E-4</v>
      </c>
      <c r="AV248" s="5">
        <f t="shared" si="319"/>
        <v>7.6405564860436268E-5</v>
      </c>
      <c r="AW248" s="5">
        <f t="shared" si="320"/>
        <v>1.3569143944107849E-6</v>
      </c>
      <c r="AX248" s="5">
        <f t="shared" si="321"/>
        <v>7.3421015448206827E-3</v>
      </c>
      <c r="AY248" s="5">
        <f t="shared" si="322"/>
        <v>5.2460345511904007E-3</v>
      </c>
      <c r="AZ248" s="5">
        <f t="shared" si="323"/>
        <v>1.8741826399620849E-3</v>
      </c>
      <c r="BA248" s="5">
        <f t="shared" si="324"/>
        <v>4.4637659596786312E-4</v>
      </c>
      <c r="BB248" s="5">
        <f t="shared" si="325"/>
        <v>7.9735584934196058E-5</v>
      </c>
      <c r="BC248" s="5">
        <f t="shared" si="326"/>
        <v>1.1394438798500314E-5</v>
      </c>
      <c r="BD248" s="5">
        <f t="shared" si="327"/>
        <v>1.0909813686865333E-5</v>
      </c>
      <c r="BE248" s="5">
        <f t="shared" si="328"/>
        <v>2.3076074690030474E-5</v>
      </c>
      <c r="BF248" s="5">
        <f t="shared" si="329"/>
        <v>2.4404872456298913E-5</v>
      </c>
      <c r="BG248" s="5">
        <f t="shared" si="330"/>
        <v>1.720679123604826E-5</v>
      </c>
      <c r="BH248" s="5">
        <f t="shared" si="331"/>
        <v>9.0988079891971673E-6</v>
      </c>
      <c r="BI248" s="5">
        <f t="shared" si="332"/>
        <v>3.8490991464270886E-6</v>
      </c>
      <c r="BJ248" s="8">
        <f t="shared" si="333"/>
        <v>0.69214803413196635</v>
      </c>
      <c r="BK248" s="8">
        <f t="shared" si="334"/>
        <v>0.19342894453801182</v>
      </c>
      <c r="BL248" s="8">
        <f t="shared" si="335"/>
        <v>0.10998220437218914</v>
      </c>
      <c r="BM248" s="8">
        <f t="shared" si="336"/>
        <v>0.53149474457141632</v>
      </c>
      <c r="BN248" s="8">
        <f t="shared" si="337"/>
        <v>0.46240870168110465</v>
      </c>
    </row>
    <row r="249" spans="1:66" x14ac:dyDescent="0.25">
      <c r="A249" t="s">
        <v>287</v>
      </c>
      <c r="B249" t="s">
        <v>336</v>
      </c>
      <c r="C249" t="s">
        <v>520</v>
      </c>
      <c r="D249" t="s">
        <v>524</v>
      </c>
      <c r="E249">
        <f>VLOOKUP(A249,home!$A$2:$E$405,3,FALSE)</f>
        <v>1.1707000000000001</v>
      </c>
      <c r="F249">
        <f>VLOOKUP(B249,home!$B$2:$E$405,3,FALSE)</f>
        <v>1.3016000000000001</v>
      </c>
      <c r="G249" t="e">
        <f>VLOOKUP(C249,away!$B$2:$E$405,4,FALSE)</f>
        <v>#N/A</v>
      </c>
      <c r="H249">
        <f>VLOOKUP(A249,away!$A$2:$E$405,3,FALSE)</f>
        <v>0.82930000000000004</v>
      </c>
      <c r="I249" t="e">
        <f>VLOOKUP(C249,away!$B$2:$E$405,3,FALSE)</f>
        <v>#N/A</v>
      </c>
      <c r="J249">
        <f>VLOOKUP(B249,home!$B$2:$E$405,4,FALSE)</f>
        <v>1.6077999999999999</v>
      </c>
      <c r="K249" s="3" t="e">
        <f t="shared" si="282"/>
        <v>#N/A</v>
      </c>
      <c r="L249" s="3" t="e">
        <f t="shared" si="283"/>
        <v>#N/A</v>
      </c>
      <c r="M249" s="5" t="e">
        <f t="shared" si="284"/>
        <v>#N/A</v>
      </c>
      <c r="N249" s="5" t="e">
        <f t="shared" si="285"/>
        <v>#N/A</v>
      </c>
      <c r="O249" s="5" t="e">
        <f t="shared" si="286"/>
        <v>#N/A</v>
      </c>
      <c r="P249" s="5" t="e">
        <f t="shared" si="287"/>
        <v>#N/A</v>
      </c>
      <c r="Q249" s="5" t="e">
        <f t="shared" si="288"/>
        <v>#N/A</v>
      </c>
      <c r="R249" s="5" t="e">
        <f t="shared" si="289"/>
        <v>#N/A</v>
      </c>
      <c r="S249" s="5" t="e">
        <f t="shared" si="290"/>
        <v>#N/A</v>
      </c>
      <c r="T249" s="5" t="e">
        <f t="shared" si="291"/>
        <v>#N/A</v>
      </c>
      <c r="U249" s="5" t="e">
        <f t="shared" si="292"/>
        <v>#N/A</v>
      </c>
      <c r="V249" s="5" t="e">
        <f t="shared" si="293"/>
        <v>#N/A</v>
      </c>
      <c r="W249" s="5" t="e">
        <f t="shared" si="294"/>
        <v>#N/A</v>
      </c>
      <c r="X249" s="5" t="e">
        <f t="shared" si="295"/>
        <v>#N/A</v>
      </c>
      <c r="Y249" s="5" t="e">
        <f t="shared" si="296"/>
        <v>#N/A</v>
      </c>
      <c r="Z249" s="5" t="e">
        <f t="shared" si="297"/>
        <v>#N/A</v>
      </c>
      <c r="AA249" s="5" t="e">
        <f t="shared" si="298"/>
        <v>#N/A</v>
      </c>
      <c r="AB249" s="5" t="e">
        <f t="shared" si="299"/>
        <v>#N/A</v>
      </c>
      <c r="AC249" s="5" t="e">
        <f t="shared" si="300"/>
        <v>#N/A</v>
      </c>
      <c r="AD249" s="5" t="e">
        <f t="shared" si="301"/>
        <v>#N/A</v>
      </c>
      <c r="AE249" s="5" t="e">
        <f t="shared" si="302"/>
        <v>#N/A</v>
      </c>
      <c r="AF249" s="5" t="e">
        <f t="shared" si="303"/>
        <v>#N/A</v>
      </c>
      <c r="AG249" s="5" t="e">
        <f t="shared" si="304"/>
        <v>#N/A</v>
      </c>
      <c r="AH249" s="5" t="e">
        <f t="shared" si="305"/>
        <v>#N/A</v>
      </c>
      <c r="AI249" s="5" t="e">
        <f t="shared" si="306"/>
        <v>#N/A</v>
      </c>
      <c r="AJ249" s="5" t="e">
        <f t="shared" si="307"/>
        <v>#N/A</v>
      </c>
      <c r="AK249" s="5" t="e">
        <f t="shared" si="308"/>
        <v>#N/A</v>
      </c>
      <c r="AL249" s="5" t="e">
        <f t="shared" si="309"/>
        <v>#N/A</v>
      </c>
      <c r="AM249" s="5" t="e">
        <f t="shared" si="310"/>
        <v>#N/A</v>
      </c>
      <c r="AN249" s="5" t="e">
        <f t="shared" si="311"/>
        <v>#N/A</v>
      </c>
      <c r="AO249" s="5" t="e">
        <f t="shared" si="312"/>
        <v>#N/A</v>
      </c>
      <c r="AP249" s="5" t="e">
        <f t="shared" si="313"/>
        <v>#N/A</v>
      </c>
      <c r="AQ249" s="5" t="e">
        <f t="shared" si="314"/>
        <v>#N/A</v>
      </c>
      <c r="AR249" s="5" t="e">
        <f t="shared" si="315"/>
        <v>#N/A</v>
      </c>
      <c r="AS249" s="5" t="e">
        <f t="shared" si="316"/>
        <v>#N/A</v>
      </c>
      <c r="AT249" s="5" t="e">
        <f t="shared" si="317"/>
        <v>#N/A</v>
      </c>
      <c r="AU249" s="5" t="e">
        <f t="shared" si="318"/>
        <v>#N/A</v>
      </c>
      <c r="AV249" s="5" t="e">
        <f t="shared" si="319"/>
        <v>#N/A</v>
      </c>
      <c r="AW249" s="5" t="e">
        <f t="shared" si="320"/>
        <v>#N/A</v>
      </c>
      <c r="AX249" s="5" t="e">
        <f t="shared" si="321"/>
        <v>#N/A</v>
      </c>
      <c r="AY249" s="5" t="e">
        <f t="shared" si="322"/>
        <v>#N/A</v>
      </c>
      <c r="AZ249" s="5" t="e">
        <f t="shared" si="323"/>
        <v>#N/A</v>
      </c>
      <c r="BA249" s="5" t="e">
        <f t="shared" si="324"/>
        <v>#N/A</v>
      </c>
      <c r="BB249" s="5" t="e">
        <f t="shared" si="325"/>
        <v>#N/A</v>
      </c>
      <c r="BC249" s="5" t="e">
        <f t="shared" si="326"/>
        <v>#N/A</v>
      </c>
      <c r="BD249" s="5" t="e">
        <f t="shared" si="327"/>
        <v>#N/A</v>
      </c>
      <c r="BE249" s="5" t="e">
        <f t="shared" si="328"/>
        <v>#N/A</v>
      </c>
      <c r="BF249" s="5" t="e">
        <f t="shared" si="329"/>
        <v>#N/A</v>
      </c>
      <c r="BG249" s="5" t="e">
        <f t="shared" si="330"/>
        <v>#N/A</v>
      </c>
      <c r="BH249" s="5" t="e">
        <f t="shared" si="331"/>
        <v>#N/A</v>
      </c>
      <c r="BI249" s="5" t="e">
        <f t="shared" si="332"/>
        <v>#N/A</v>
      </c>
      <c r="BJ249" s="8" t="e">
        <f t="shared" si="333"/>
        <v>#N/A</v>
      </c>
      <c r="BK249" s="8" t="e">
        <f t="shared" si="334"/>
        <v>#N/A</v>
      </c>
      <c r="BL249" s="8" t="e">
        <f t="shared" si="335"/>
        <v>#N/A</v>
      </c>
      <c r="BM249" s="8" t="e">
        <f t="shared" si="336"/>
        <v>#N/A</v>
      </c>
      <c r="BN249" s="8" t="e">
        <f t="shared" si="337"/>
        <v>#N/A</v>
      </c>
    </row>
    <row r="250" spans="1:66" x14ac:dyDescent="0.25">
      <c r="A250" t="s">
        <v>287</v>
      </c>
      <c r="B250" t="s">
        <v>359</v>
      </c>
      <c r="C250" t="s">
        <v>340</v>
      </c>
      <c r="D250" t="s">
        <v>524</v>
      </c>
      <c r="E250">
        <f>VLOOKUP(A250,home!$A$2:$E$405,3,FALSE)</f>
        <v>1.1707000000000001</v>
      </c>
      <c r="F250">
        <f>VLOOKUP(B250,home!$B$2:$E$405,3,FALSE)</f>
        <v>1.1389</v>
      </c>
      <c r="G250">
        <f>VLOOKUP(C250,away!$B$2:$E$405,4,FALSE)</f>
        <v>0.76880000000000004</v>
      </c>
      <c r="H250">
        <f>VLOOKUP(A250,away!$A$2:$E$405,3,FALSE)</f>
        <v>0.82930000000000004</v>
      </c>
      <c r="I250">
        <f>VLOOKUP(C250,away!$B$2:$E$405,3,FALSE)</f>
        <v>0.90439999999999998</v>
      </c>
      <c r="J250">
        <f>VLOOKUP(B250,home!$B$2:$E$405,4,FALSE)</f>
        <v>0.68899999999999995</v>
      </c>
      <c r="K250" s="3">
        <f t="shared" si="282"/>
        <v>1.0250489048240001</v>
      </c>
      <c r="L250" s="3">
        <f t="shared" si="283"/>
        <v>0.51676303587999994</v>
      </c>
      <c r="M250" s="5">
        <f t="shared" si="284"/>
        <v>0.21399300729109519</v>
      </c>
      <c r="N250" s="5">
        <f t="shared" si="285"/>
        <v>0.21935329776373141</v>
      </c>
      <c r="O250" s="5">
        <f t="shared" si="286"/>
        <v>0.1105836761048373</v>
      </c>
      <c r="P250" s="5">
        <f t="shared" si="287"/>
        <v>0.11335367608267542</v>
      </c>
      <c r="Q250" s="5">
        <f t="shared" si="288"/>
        <v>0.11242392882112281</v>
      </c>
      <c r="R250" s="5">
        <f t="shared" si="289"/>
        <v>2.8572778091353165E-2</v>
      </c>
      <c r="S250" s="5">
        <f t="shared" si="290"/>
        <v>1.50110698056333E-2</v>
      </c>
      <c r="T250" s="5">
        <f t="shared" si="291"/>
        <v>5.8096530763160445E-2</v>
      </c>
      <c r="U250" s="5">
        <f t="shared" si="292"/>
        <v>2.9288494890320746E-2</v>
      </c>
      <c r="V250" s="5">
        <f t="shared" si="293"/>
        <v>8.8349716861311134E-4</v>
      </c>
      <c r="W250" s="5">
        <f t="shared" si="294"/>
        <v>3.84133417047011E-2</v>
      </c>
      <c r="X250" s="5">
        <f t="shared" si="295"/>
        <v>1.9850595077617151E-2</v>
      </c>
      <c r="Y250" s="5">
        <f t="shared" si="296"/>
        <v>5.1290268881670105E-3</v>
      </c>
      <c r="Z250" s="5">
        <f t="shared" si="297"/>
        <v>4.9217851833377379E-3</v>
      </c>
      <c r="AA250" s="5">
        <f t="shared" si="298"/>
        <v>5.0450705119593391E-3</v>
      </c>
      <c r="AB250" s="5">
        <f t="shared" si="299"/>
        <v>2.5857220015218889E-3</v>
      </c>
      <c r="AC250" s="5">
        <f t="shared" si="300"/>
        <v>2.924968587136482E-5</v>
      </c>
      <c r="AD250" s="5">
        <f t="shared" si="301"/>
        <v>9.8438884612584866E-3</v>
      </c>
      <c r="AE250" s="5">
        <f t="shared" si="302"/>
        <v>5.086957686104036E-3</v>
      </c>
      <c r="AF250" s="5">
        <f t="shared" si="303"/>
        <v>1.3143758486321108E-3</v>
      </c>
      <c r="AG250" s="5">
        <f t="shared" si="304"/>
        <v>2.2640695127549364E-4</v>
      </c>
      <c r="AH250" s="5">
        <f t="shared" si="305"/>
        <v>6.3584916332270276E-4</v>
      </c>
      <c r="AI250" s="5">
        <f t="shared" si="306"/>
        <v>6.5177648849719318E-4</v>
      </c>
      <c r="AJ250" s="5">
        <f t="shared" si="307"/>
        <v>3.3405138786204015E-4</v>
      </c>
      <c r="AK250" s="5">
        <f t="shared" si="308"/>
        <v>1.1413966976097387E-4</v>
      </c>
      <c r="AL250" s="5">
        <f t="shared" si="309"/>
        <v>6.1975098340901119E-7</v>
      </c>
      <c r="AM250" s="5">
        <f t="shared" si="310"/>
        <v>2.0180934172845258E-3</v>
      </c>
      <c r="AN250" s="5">
        <f t="shared" si="311"/>
        <v>1.042876081005395E-3</v>
      </c>
      <c r="AO250" s="5">
        <f t="shared" si="312"/>
        <v>2.6945990483349231E-4</v>
      </c>
      <c r="AP250" s="5">
        <f t="shared" si="313"/>
        <v>4.6415639489897128E-5</v>
      </c>
      <c r="AQ250" s="5">
        <f t="shared" si="314"/>
        <v>5.9964716937777107E-6</v>
      </c>
      <c r="AR250" s="5">
        <f t="shared" si="315"/>
        <v>6.5716668800079573E-5</v>
      </c>
      <c r="AS250" s="5">
        <f t="shared" si="316"/>
        <v>6.7362799382203101E-5</v>
      </c>
      <c r="AT250" s="5">
        <f t="shared" si="317"/>
        <v>3.4525081866303056E-5</v>
      </c>
      <c r="AU250" s="5">
        <f t="shared" si="318"/>
        <v>1.1796632452004298E-5</v>
      </c>
      <c r="AV250" s="5">
        <f t="shared" si="319"/>
        <v>3.0230312938845658E-6</v>
      </c>
      <c r="AW250" s="5">
        <f t="shared" si="320"/>
        <v>9.1190742261682468E-9</v>
      </c>
      <c r="AX250" s="5">
        <f t="shared" si="321"/>
        <v>3.44774074536671E-4</v>
      </c>
      <c r="AY250" s="5">
        <f t="shared" si="322"/>
        <v>1.7816649745028748E-4</v>
      </c>
      <c r="AZ250" s="5">
        <f t="shared" si="323"/>
        <v>4.6034930057258415E-5</v>
      </c>
      <c r="BA250" s="5">
        <f t="shared" si="324"/>
        <v>7.9297167376374394E-6</v>
      </c>
      <c r="BB250" s="5">
        <f t="shared" si="325"/>
        <v>1.0244461237524929E-6</v>
      </c>
      <c r="BC250" s="5">
        <f t="shared" si="326"/>
        <v>1.0587917780116729E-7</v>
      </c>
      <c r="BD250" s="5">
        <f t="shared" si="327"/>
        <v>5.6599908795082626E-6</v>
      </c>
      <c r="BE250" s="5">
        <f t="shared" si="328"/>
        <v>5.8017674523537737E-6</v>
      </c>
      <c r="BF250" s="5">
        <f t="shared" si="329"/>
        <v>2.9735476865393821E-6</v>
      </c>
      <c r="BG250" s="5">
        <f t="shared" si="330"/>
        <v>1.0160105998430444E-6</v>
      </c>
      <c r="BH250" s="5">
        <f t="shared" si="331"/>
        <v>2.6036513816467198E-7</v>
      </c>
      <c r="BI250" s="5">
        <f t="shared" si="332"/>
        <v>5.3377399946009323E-8</v>
      </c>
      <c r="BJ250" s="8">
        <f t="shared" si="333"/>
        <v>0.47369922702416062</v>
      </c>
      <c r="BK250" s="8">
        <f t="shared" si="334"/>
        <v>0.34344928628232213</v>
      </c>
      <c r="BL250" s="8">
        <f t="shared" si="335"/>
        <v>0.17800974758238622</v>
      </c>
      <c r="BM250" s="8">
        <f t="shared" si="336"/>
        <v>0.2016215245390153</v>
      </c>
      <c r="BN250" s="8">
        <f t="shared" si="337"/>
        <v>0.7982803641548154</v>
      </c>
    </row>
    <row r="251" spans="1:66" x14ac:dyDescent="0.25">
      <c r="A251" t="s">
        <v>34</v>
      </c>
      <c r="B251" t="s">
        <v>284</v>
      </c>
      <c r="C251" t="s">
        <v>204</v>
      </c>
      <c r="D251" t="s">
        <v>524</v>
      </c>
      <c r="E251">
        <f>VLOOKUP(A251,home!$A$2:$E$405,3,FALSE)</f>
        <v>1.6539999999999999</v>
      </c>
      <c r="F251">
        <f>VLOOKUP(B251,home!$B$2:$E$405,3,FALSE)</f>
        <v>0.99580000000000002</v>
      </c>
      <c r="G251">
        <f>VLOOKUP(C251,away!$B$2:$E$405,4,FALSE)</f>
        <v>0.64019999999999999</v>
      </c>
      <c r="H251">
        <f>VLOOKUP(A251,away!$A$2:$E$405,3,FALSE)</f>
        <v>1.3683000000000001</v>
      </c>
      <c r="I251">
        <f>VLOOKUP(C251,away!$B$2:$E$405,3,FALSE)</f>
        <v>0.85980000000000001</v>
      </c>
      <c r="J251">
        <f>VLOOKUP(B251,home!$B$2:$E$405,4,FALSE)</f>
        <v>1.0318000000000001</v>
      </c>
      <c r="K251" s="3">
        <f t="shared" si="282"/>
        <v>1.05444345864</v>
      </c>
      <c r="L251" s="3">
        <f t="shared" si="283"/>
        <v>1.2138759060120001</v>
      </c>
      <c r="M251" s="5">
        <f t="shared" si="284"/>
        <v>0.10348595617104174</v>
      </c>
      <c r="N251" s="5">
        <f t="shared" si="285"/>
        <v>0.1091200895456607</v>
      </c>
      <c r="O251" s="5">
        <f t="shared" si="286"/>
        <v>0.12561910880664143</v>
      </c>
      <c r="P251" s="5">
        <f t="shared" si="287"/>
        <v>0.13245824756134947</v>
      </c>
      <c r="Q251" s="5">
        <f t="shared" si="288"/>
        <v>5.7530482313816481E-2</v>
      </c>
      <c r="R251" s="5">
        <f t="shared" si="289"/>
        <v>7.6243004757540978E-2</v>
      </c>
      <c r="S251" s="5">
        <f t="shared" si="290"/>
        <v>4.2385430826055844E-2</v>
      </c>
      <c r="T251" s="5">
        <f t="shared" si="291"/>
        <v>6.9834866341991333E-2</v>
      </c>
      <c r="U251" s="5">
        <f t="shared" si="292"/>
        <v>8.0393937633647466E-2</v>
      </c>
      <c r="V251" s="5">
        <f t="shared" si="293"/>
        <v>6.027978306407787E-3</v>
      </c>
      <c r="W251" s="5">
        <f t="shared" si="294"/>
        <v>2.0220880249402665E-2</v>
      </c>
      <c r="X251" s="5">
        <f t="shared" si="295"/>
        <v>2.4545639333103823E-2</v>
      </c>
      <c r="Y251" s="5">
        <f t="shared" si="296"/>
        <v>1.4897680092057599E-2</v>
      </c>
      <c r="Z251" s="5">
        <f t="shared" si="297"/>
        <v>3.0849848825712439E-2</v>
      </c>
      <c r="AA251" s="5">
        <f t="shared" si="298"/>
        <v>3.2529421294305361E-2</v>
      </c>
      <c r="AB251" s="5">
        <f t="shared" si="299"/>
        <v>1.7150217748562503E-2</v>
      </c>
      <c r="AC251" s="5">
        <f t="shared" si="300"/>
        <v>4.8222451646296214E-4</v>
      </c>
      <c r="AD251" s="5">
        <f t="shared" si="301"/>
        <v>5.3304437267313529E-3</v>
      </c>
      <c r="AE251" s="5">
        <f t="shared" si="302"/>
        <v>6.4704972082320041E-3</v>
      </c>
      <c r="AF251" s="5">
        <f t="shared" si="303"/>
        <v>3.9271903304953721E-3</v>
      </c>
      <c r="AG251" s="5">
        <f t="shared" si="304"/>
        <v>1.589040573503879E-3</v>
      </c>
      <c r="AH251" s="5">
        <f t="shared" si="305"/>
        <v>9.3619720484112261E-3</v>
      </c>
      <c r="AI251" s="5">
        <f t="shared" si="306"/>
        <v>9.8716701864177379E-3</v>
      </c>
      <c r="AJ251" s="5">
        <f t="shared" si="307"/>
        <v>5.2045590269598459E-3</v>
      </c>
      <c r="AK251" s="5">
        <f t="shared" si="308"/>
        <v>1.8293044070278577E-3</v>
      </c>
      <c r="AL251" s="5">
        <f t="shared" si="309"/>
        <v>2.4689191362828422E-5</v>
      </c>
      <c r="AM251" s="5">
        <f t="shared" si="310"/>
        <v>1.1241303038601002E-3</v>
      </c>
      <c r="AN251" s="5">
        <f t="shared" si="311"/>
        <v>1.3645546910737241E-3</v>
      </c>
      <c r="AO251" s="5">
        <f t="shared" si="312"/>
        <v>8.282000309650212E-4</v>
      </c>
      <c r="AP251" s="5">
        <f t="shared" si="313"/>
        <v>3.3511068764894398E-4</v>
      </c>
      <c r="AQ251" s="5">
        <f t="shared" si="314"/>
        <v>1.0169569739604152E-4</v>
      </c>
      <c r="AR251" s="5">
        <f t="shared" si="315"/>
        <v>2.2728544604648398E-3</v>
      </c>
      <c r="AS251" s="5">
        <f t="shared" si="316"/>
        <v>2.3965965182778967E-3</v>
      </c>
      <c r="AT251" s="5">
        <f t="shared" si="317"/>
        <v>1.2635377608487635E-3</v>
      </c>
      <c r="AU251" s="5">
        <f t="shared" si="318"/>
        <v>4.4410970889053713E-4</v>
      </c>
      <c r="AV251" s="5">
        <f t="shared" si="319"/>
        <v>1.1707214436453537E-4</v>
      </c>
      <c r="AW251" s="5">
        <f t="shared" si="320"/>
        <v>8.7781288898915337E-7</v>
      </c>
      <c r="AX251" s="5">
        <f t="shared" si="321"/>
        <v>1.9755530759404626E-4</v>
      </c>
      <c r="AY251" s="5">
        <f t="shared" si="322"/>
        <v>2.3980762799320228E-4</v>
      </c>
      <c r="AZ251" s="5">
        <f t="shared" si="323"/>
        <v>1.4554835084941859E-4</v>
      </c>
      <c r="BA251" s="5">
        <f t="shared" si="324"/>
        <v>5.889254541863018E-5</v>
      </c>
      <c r="BB251" s="5">
        <f t="shared" si="325"/>
        <v>1.7872060481848135E-5</v>
      </c>
      <c r="BC251" s="5">
        <f t="shared" si="326"/>
        <v>4.3388927219409336E-6</v>
      </c>
      <c r="BD251" s="5">
        <f t="shared" si="327"/>
        <v>4.5982721123836182E-4</v>
      </c>
      <c r="BE251" s="5">
        <f t="shared" si="328"/>
        <v>4.8486179499496407E-4</v>
      </c>
      <c r="BF251" s="5">
        <f t="shared" si="329"/>
        <v>2.5562967403844426E-4</v>
      </c>
      <c r="BG251" s="5">
        <f t="shared" si="330"/>
        <v>8.9849012541370991E-5</v>
      </c>
      <c r="BH251" s="5">
        <f t="shared" si="331"/>
        <v>2.3685175884877989E-5</v>
      </c>
      <c r="BI251" s="5">
        <f t="shared" si="332"/>
        <v>4.9949357557094956E-6</v>
      </c>
      <c r="BJ251" s="8">
        <f t="shared" si="333"/>
        <v>0.31788451591099814</v>
      </c>
      <c r="BK251" s="8">
        <f t="shared" si="334"/>
        <v>0.28510433420067383</v>
      </c>
      <c r="BL251" s="8">
        <f t="shared" si="335"/>
        <v>0.36601621430681464</v>
      </c>
      <c r="BM251" s="8">
        <f t="shared" si="336"/>
        <v>0.39515909427304408</v>
      </c>
      <c r="BN251" s="8">
        <f t="shared" si="337"/>
        <v>0.60445688915605089</v>
      </c>
    </row>
    <row r="252" spans="1:66" x14ac:dyDescent="0.25">
      <c r="A252" t="s">
        <v>34</v>
      </c>
      <c r="B252" t="s">
        <v>35</v>
      </c>
      <c r="C252" t="s">
        <v>270</v>
      </c>
      <c r="D252" t="s">
        <v>524</v>
      </c>
      <c r="E252">
        <f>VLOOKUP(A252,home!$A$2:$E$405,3,FALSE)</f>
        <v>1.6539999999999999</v>
      </c>
      <c r="F252">
        <f>VLOOKUP(B252,home!$B$2:$E$405,3,FALSE)</f>
        <v>1.3226</v>
      </c>
      <c r="G252">
        <f>VLOOKUP(C252,away!$B$2:$E$405,4,FALSE)</f>
        <v>0.67569999999999997</v>
      </c>
      <c r="H252">
        <f>VLOOKUP(A252,away!$A$2:$E$405,3,FALSE)</f>
        <v>1.3683000000000001</v>
      </c>
      <c r="I252">
        <f>VLOOKUP(C252,away!$B$2:$E$405,3,FALSE)</f>
        <v>1.3756999999999999</v>
      </c>
      <c r="J252">
        <f>VLOOKUP(B252,home!$B$2:$E$405,4,FALSE)</f>
        <v>1.4159999999999999</v>
      </c>
      <c r="K252" s="3">
        <f t="shared" si="282"/>
        <v>1.4781480762799999</v>
      </c>
      <c r="L252" s="3">
        <f t="shared" si="283"/>
        <v>2.6654363589599996</v>
      </c>
      <c r="M252" s="5">
        <f t="shared" si="284"/>
        <v>1.5865879242149224E-2</v>
      </c>
      <c r="N252" s="5">
        <f t="shared" si="285"/>
        <v>2.3452118880273657E-2</v>
      </c>
      <c r="O252" s="5">
        <f t="shared" si="286"/>
        <v>4.2289491398893257E-2</v>
      </c>
      <c r="P252" s="5">
        <f t="shared" si="287"/>
        <v>6.2510130358133673E-2</v>
      </c>
      <c r="Q252" s="5">
        <f t="shared" si="288"/>
        <v>1.7332852203783191E-2</v>
      </c>
      <c r="R252" s="5">
        <f t="shared" si="289"/>
        <v>5.6359973988268142E-2</v>
      </c>
      <c r="S252" s="5">
        <f t="shared" si="290"/>
        <v>6.1571066087062108E-2</v>
      </c>
      <c r="T252" s="5">
        <f t="shared" si="291"/>
        <v>4.6199614468443666E-2</v>
      </c>
      <c r="U252" s="5">
        <f t="shared" si="292"/>
        <v>8.3308387129949396E-2</v>
      </c>
      <c r="V252" s="5">
        <f t="shared" si="293"/>
        <v>2.6953826220756042E-2</v>
      </c>
      <c r="W252" s="5">
        <f t="shared" si="294"/>
        <v>8.5401740471558931E-3</v>
      </c>
      <c r="X252" s="5">
        <f t="shared" si="295"/>
        <v>2.2763290417135883E-2</v>
      </c>
      <c r="Y252" s="5">
        <f t="shared" si="296"/>
        <v>3.0337050963699867E-2</v>
      </c>
      <c r="Z252" s="5">
        <f t="shared" si="297"/>
        <v>5.0074641286123246E-2</v>
      </c>
      <c r="AA252" s="5">
        <f t="shared" si="298"/>
        <v>7.4017734687494133E-2</v>
      </c>
      <c r="AB252" s="5">
        <f t="shared" si="299"/>
        <v>5.470458606946145E-2</v>
      </c>
      <c r="AC252" s="5">
        <f t="shared" si="300"/>
        <v>6.6372274622901063E-3</v>
      </c>
      <c r="AD252" s="5">
        <f t="shared" si="301"/>
        <v>3.1559104597249652E-3</v>
      </c>
      <c r="AE252" s="5">
        <f t="shared" si="302"/>
        <v>8.4118784849730888E-3</v>
      </c>
      <c r="AF252" s="5">
        <f t="shared" si="303"/>
        <v>1.1210663380500316E-2</v>
      </c>
      <c r="AG252" s="5">
        <f t="shared" si="304"/>
        <v>9.9604365941489883E-3</v>
      </c>
      <c r="AH252" s="5">
        <f t="shared" si="305"/>
        <v>3.3367692386478111E-2</v>
      </c>
      <c r="AI252" s="5">
        <f t="shared" si="306"/>
        <v>4.9322390310975413E-2</v>
      </c>
      <c r="AJ252" s="5">
        <f t="shared" si="307"/>
        <v>3.6452898177849816E-2</v>
      </c>
      <c r="AK252" s="5">
        <f t="shared" si="308"/>
        <v>1.7960927105473139E-2</v>
      </c>
      <c r="AL252" s="5">
        <f t="shared" si="309"/>
        <v>1.0460030548628751E-3</v>
      </c>
      <c r="AM252" s="5">
        <f t="shared" si="310"/>
        <v>9.3298059499087745E-4</v>
      </c>
      <c r="AN252" s="5">
        <f t="shared" si="311"/>
        <v>2.4868004000928182E-3</v>
      </c>
      <c r="AO252" s="5">
        <f t="shared" si="312"/>
        <v>3.3142041019418363E-3</v>
      </c>
      <c r="AP252" s="5">
        <f t="shared" si="313"/>
        <v>2.944600038110048E-3</v>
      </c>
      <c r="AQ252" s="5">
        <f t="shared" si="314"/>
        <v>1.9621610010433807E-3</v>
      </c>
      <c r="AR252" s="5">
        <f t="shared" si="315"/>
        <v>1.7787892100302294E-2</v>
      </c>
      <c r="AS252" s="5">
        <f t="shared" si="316"/>
        <v>2.6293138489138043E-2</v>
      </c>
      <c r="AT252" s="5">
        <f t="shared" si="317"/>
        <v>1.9432576038541517E-2</v>
      </c>
      <c r="AU252" s="5">
        <f t="shared" si="318"/>
        <v>9.5747416295116541E-3</v>
      </c>
      <c r="AV252" s="5">
        <f t="shared" si="319"/>
        <v>3.5382214801351702E-3</v>
      </c>
      <c r="AW252" s="5">
        <f t="shared" si="320"/>
        <v>1.144765973650985E-4</v>
      </c>
      <c r="AX252" s="5">
        <f t="shared" si="321"/>
        <v>2.2984724528205599E-4</v>
      </c>
      <c r="AY252" s="5">
        <f t="shared" si="322"/>
        <v>6.1264320458158915E-4</v>
      </c>
      <c r="AZ252" s="5">
        <f t="shared" si="323"/>
        <v>8.1648073628076874E-4</v>
      </c>
      <c r="BA252" s="5">
        <f t="shared" si="324"/>
        <v>7.2542581362439738E-4</v>
      </c>
      <c r="BB252" s="5">
        <f t="shared" si="325"/>
        <v>4.833940848406523E-4</v>
      </c>
      <c r="BC252" s="5">
        <f t="shared" si="326"/>
        <v>2.5769123388809378E-4</v>
      </c>
      <c r="BD252" s="5">
        <f t="shared" si="327"/>
        <v>7.902082392233856E-3</v>
      </c>
      <c r="BE252" s="5">
        <f t="shared" si="328"/>
        <v>1.1680447886686533E-2</v>
      </c>
      <c r="BF252" s="5">
        <f t="shared" si="329"/>
        <v>8.6327157868972462E-3</v>
      </c>
      <c r="BG252" s="5">
        <f t="shared" si="330"/>
        <v>4.2534774111580506E-3</v>
      </c>
      <c r="BH252" s="5">
        <f t="shared" si="331"/>
        <v>1.5718173632009262E-3</v>
      </c>
      <c r="BI252" s="5">
        <f t="shared" si="332"/>
        <v>4.6467576233579015E-4</v>
      </c>
      <c r="BJ252" s="8">
        <f t="shared" si="333"/>
        <v>0.19613021835451605</v>
      </c>
      <c r="BK252" s="8">
        <f t="shared" si="334"/>
        <v>0.17519677562983565</v>
      </c>
      <c r="BL252" s="8">
        <f t="shared" si="335"/>
        <v>0.55891586759498391</v>
      </c>
      <c r="BM252" s="8">
        <f t="shared" si="336"/>
        <v>0.76200889018674134</v>
      </c>
      <c r="BN252" s="8">
        <f t="shared" si="337"/>
        <v>0.21781044607150116</v>
      </c>
    </row>
    <row r="253" spans="1:66" x14ac:dyDescent="0.25">
      <c r="A253" t="s">
        <v>10</v>
      </c>
      <c r="B253" t="s">
        <v>216</v>
      </c>
      <c r="C253" t="s">
        <v>211</v>
      </c>
      <c r="D253" t="s">
        <v>530</v>
      </c>
      <c r="E253">
        <f>VLOOKUP(A253,home!$A$2:$E$405,3,FALSE)</f>
        <v>1.6503000000000001</v>
      </c>
      <c r="F253">
        <f>VLOOKUP(B253,home!$B$2:$E$405,3,FALSE)</f>
        <v>1.0337000000000001</v>
      </c>
      <c r="G253">
        <f>VLOOKUP(C253,away!$B$2:$E$405,4,FALSE)</f>
        <v>0.53469999999999995</v>
      </c>
      <c r="H253">
        <f>VLOOKUP(A253,away!$A$2:$E$405,3,FALSE)</f>
        <v>1.3855999999999999</v>
      </c>
      <c r="I253">
        <f>VLOOKUP(C253,away!$B$2:$E$405,3,FALSE)</f>
        <v>0.97640000000000005</v>
      </c>
      <c r="J253">
        <f>VLOOKUP(B253,home!$B$2:$E$405,4,FALSE)</f>
        <v>1.0188999999999999</v>
      </c>
      <c r="K253" s="3">
        <f t="shared" ref="K253:K316" si="338">E253*F253*G253</f>
        <v>0.91215280931700005</v>
      </c>
      <c r="L253" s="3">
        <f t="shared" ref="L253:L316" si="339">H253*I253*J253</f>
        <v>1.3784696469760001</v>
      </c>
      <c r="M253" s="5">
        <f t="shared" ref="M253:M316" si="340">_xlfn.POISSON.DIST(0,K253,FALSE) * _xlfn.POISSON.DIST(0,L253,FALSE)</f>
        <v>0.10120344752130112</v>
      </c>
      <c r="N253" s="5">
        <f t="shared" ref="N253:N316" si="341">_xlfn.POISSON.DIST(1,K253,FALSE) * _xlfn.POISSON.DIST(0,L253,FALSE)</f>
        <v>9.2313008969120397E-2</v>
      </c>
      <c r="O253" s="5">
        <f t="shared" ref="O253:O316" si="342">_xlfn.POISSON.DIST(0,K253,FALSE) * _xlfn.POISSON.DIST(1,L253,FALSE)</f>
        <v>0.13950588057744209</v>
      </c>
      <c r="P253" s="5">
        <f t="shared" ref="P253:P316" si="343">_xlfn.POISSON.DIST(1,K253,FALSE) * _xlfn.POISSON.DIST(1,L253,FALSE)</f>
        <v>0.12725068088495572</v>
      </c>
      <c r="Q253" s="5">
        <f t="shared" ref="Q253:Q316" si="344">_xlfn.POISSON.DIST(2,K253,FALSE) * _xlfn.POISSON.DIST(0,L253,FALSE)</f>
        <v>4.2101785233844294E-2</v>
      </c>
      <c r="R253" s="5">
        <f t="shared" ref="R253:R316" si="345">_xlfn.POISSON.DIST(0,K253,FALSE) * _xlfn.POISSON.DIST(2,L253,FALSE)</f>
        <v>9.6152310975331348E-2</v>
      </c>
      <c r="S253" s="5">
        <f t="shared" ref="S253:S316" si="346">_xlfn.POISSON.DIST(2,K253,FALSE) * _xlfn.POISSON.DIST(2,L253,FALSE)</f>
        <v>4.000045498024319E-2</v>
      </c>
      <c r="T253" s="5">
        <f t="shared" ref="T253:T316" si="347">_xlfn.POISSON.DIST(2,K253,FALSE) * _xlfn.POISSON.DIST(1,L253,FALSE)</f>
        <v>5.8036033028356714E-2</v>
      </c>
      <c r="U253" s="5">
        <f t="shared" ref="U253:U316" si="348">_xlfn.POISSON.DIST(1,K253,FALSE) * _xlfn.POISSON.DIST(2,L253,FALSE)</f>
        <v>8.7705600578470294E-2</v>
      </c>
      <c r="V253" s="5">
        <f t="shared" ref="V253:V316" si="349">_xlfn.POISSON.DIST(3,K253,FALSE) * _xlfn.POISSON.DIST(3,L253,FALSE)</f>
        <v>5.5883967247400473E-3</v>
      </c>
      <c r="W253" s="5">
        <f t="shared" ref="W253:W316" si="350">_xlfn.POISSON.DIST(3,K253,FALSE) * _xlfn.POISSON.DIST(0,L253,FALSE)</f>
        <v>1.2801087226104022E-2</v>
      </c>
      <c r="X253" s="5">
        <f t="shared" ref="X253:X316" si="351">_xlfn.POISSON.DIST(3,K253,FALSE) * _xlfn.POISSON.DIST(1,L253,FALSE)</f>
        <v>1.7645910189476595E-2</v>
      </c>
      <c r="Y253" s="5">
        <f t="shared" ref="Y253:Y316" si="352">_xlfn.POISSON.DIST(3,K253,FALSE) * _xlfn.POISSON.DIST(2,L253,FALSE)</f>
        <v>1.2162175794729006E-2</v>
      </c>
      <c r="Z253" s="5">
        <f t="shared" ref="Z253:Z316" si="353">_xlfn.POISSON.DIST(0,K253,FALSE) * _xlfn.POISSON.DIST(3,L253,FALSE)</f>
        <v>4.418101405536385E-2</v>
      </c>
      <c r="AA253" s="5">
        <f t="shared" ref="AA253:AA316" si="354">_xlfn.POISSON.DIST(1,K253,FALSE) * _xlfn.POISSON.DIST(3,L253,FALSE)</f>
        <v>4.0299836089073997E-2</v>
      </c>
      <c r="AB253" s="5">
        <f t="shared" ref="AB253:AB316" si="355">_xlfn.POISSON.DIST(2,K253,FALSE) * _xlfn.POISSON.DIST(3,L253,FALSE)</f>
        <v>1.8379804351831733E-2</v>
      </c>
      <c r="AC253" s="5">
        <f t="shared" ref="AC253:AC316" si="356">_xlfn.POISSON.DIST(4,K253,FALSE) * _xlfn.POISSON.DIST(4,L253,FALSE)</f>
        <v>4.3916938213045466E-4</v>
      </c>
      <c r="AD253" s="5">
        <f t="shared" ref="AD253:AD316" si="357">_xlfn.POISSON.DIST(4,K253,FALSE) * _xlfn.POISSON.DIST(0,L253,FALSE)</f>
        <v>2.9191369189006861E-3</v>
      </c>
      <c r="AE253" s="5">
        <f t="shared" ref="AE253:AE316" si="358">_xlfn.POISSON.DIST(4,K253,FALSE) * _xlfn.POISSON.DIST(1,L253,FALSE)</f>
        <v>4.0239416380716377E-3</v>
      </c>
      <c r="AF253" s="5">
        <f t="shared" ref="AF253:AF316" si="359">_xlfn.POISSON.DIST(4,K253,FALSE) * _xlfn.POISSON.DIST(2,L253,FALSE)</f>
        <v>2.7734407046423196E-3</v>
      </c>
      <c r="AG253" s="5">
        <f t="shared" ref="AG253:AG316" si="360">_xlfn.POISSON.DIST(4,K253,FALSE) * _xlfn.POISSON.DIST(3,L253,FALSE)</f>
        <v>1.2743679430123889E-3</v>
      </c>
      <c r="AH253" s="5">
        <f t="shared" ref="AH253:AH316" si="361">_xlfn.POISSON.DIST(0,K253,FALSE) * _xlfn.POISSON.DIST(4,L253,FALSE)</f>
        <v>1.5225546711984774E-2</v>
      </c>
      <c r="AI253" s="5">
        <f t="shared" ref="AI253:AI316" si="362">_xlfn.POISSON.DIST(1,K253,FALSE) * _xlfn.POISSON.DIST(4,L253,FALSE)</f>
        <v>1.3888025206724124E-2</v>
      </c>
      <c r="AJ253" s="5">
        <f t="shared" ref="AJ253:AJ316" si="363">_xlfn.POISSON.DIST(2,K253,FALSE) * _xlfn.POISSON.DIST(4,L253,FALSE)</f>
        <v>6.3340006040893595E-3</v>
      </c>
      <c r="AK253" s="5">
        <f t="shared" ref="AK253:AK316" si="364">_xlfn.POISSON.DIST(3,K253,FALSE) * _xlfn.POISSON.DIST(4,L253,FALSE)</f>
        <v>1.9258588150785618E-3</v>
      </c>
      <c r="AL253" s="5">
        <f t="shared" ref="AL253:AL316" si="365">_xlfn.POISSON.DIST(5,K253,FALSE) * _xlfn.POISSON.DIST(5,L253,FALSE)</f>
        <v>2.2088023389979152E-5</v>
      </c>
      <c r="AM253" s="5">
        <f t="shared" ref="AM253:AM316" si="366">_xlfn.POISSON.DIST(5,K253,FALSE) * _xlfn.POISSON.DIST(0,L253,FALSE)</f>
        <v>5.3253978827124673E-4</v>
      </c>
      <c r="AN253" s="5">
        <f t="shared" ref="AN253:AN316" si="367">_xlfn.POISSON.DIST(5,K253,FALSE) * _xlfn.POISSON.DIST(1,L253,FALSE)</f>
        <v>7.3408993393893937E-4</v>
      </c>
      <c r="AO253" s="5">
        <f t="shared" ref="AO253:AO316" si="368">_xlfn.POISSON.DIST(5,K253,FALSE) * _xlfn.POISSON.DIST(2,L253,FALSE)</f>
        <v>5.0596034604272265E-4</v>
      </c>
      <c r="AP253" s="5">
        <f t="shared" ref="AP253:AP316" si="369">_xlfn.POISSON.DIST(5,K253,FALSE) * _xlfn.POISSON.DIST(3,L253,FALSE)</f>
        <v>2.3248365986445552E-4</v>
      </c>
      <c r="AQ253" s="5">
        <f t="shared" ref="AQ253:AQ316" si="370">_xlfn.POISSON.DIST(5,K253,FALSE) * _xlfn.POISSON.DIST(4,L253,FALSE)</f>
        <v>8.0117917135261106E-5</v>
      </c>
      <c r="AR253" s="5">
        <f t="shared" ref="AR253:AR316" si="371">_xlfn.POISSON.DIST(0,K253,FALSE) * _xlfn.POISSON.DIST(5,L253,FALSE)</f>
        <v>4.1975908002172485E-3</v>
      </c>
      <c r="AS253" s="5">
        <f t="shared" ref="AS253:AS316" si="372">_xlfn.POISSON.DIST(1,K253,FALSE) * _xlfn.POISSON.DIST(5,L253,FALSE)</f>
        <v>3.8288442407813567E-3</v>
      </c>
      <c r="AT253" s="5">
        <f t="shared" ref="AT253:AT316" si="373">_xlfn.POISSON.DIST(2,K253,FALSE) * _xlfn.POISSON.DIST(5,L253,FALSE)</f>
        <v>1.7462455153329653E-3</v>
      </c>
      <c r="AU253" s="5">
        <f t="shared" ref="AU253:AU316" si="374">_xlfn.POISSON.DIST(3,K253,FALSE) * _xlfn.POISSON.DIST(5,L253,FALSE)</f>
        <v>5.3094758418939232E-4</v>
      </c>
      <c r="AV253" s="5">
        <f t="shared" ref="AV253:AV316" si="375">_xlfn.POISSON.DIST(4,K253,FALSE) * _xlfn.POISSON.DIST(5,L253,FALSE)</f>
        <v>1.2107633262960713E-4</v>
      </c>
      <c r="AW253" s="5">
        <f t="shared" ref="AW253:AW316" si="376">_xlfn.POISSON.DIST(6,K253,FALSE) * _xlfn.POISSON.DIST(6,L253,FALSE)</f>
        <v>7.7147020971078937E-7</v>
      </c>
      <c r="AX253" s="5">
        <f t="shared" ref="AX253:AX316" si="377">_xlfn.POISSON.DIST(6,K253,FALSE) * _xlfn.POISSON.DIST(0,L253,FALSE)</f>
        <v>8.0959610657449651E-5</v>
      </c>
      <c r="AY253" s="5">
        <f t="shared" ref="AY253:AY316" si="378">_xlfn.POISSON.DIST(6,K253,FALSE) * _xlfn.POISSON.DIST(1,L253,FALSE)</f>
        <v>1.1160036592228903E-4</v>
      </c>
      <c r="AZ253" s="5">
        <f t="shared" ref="AZ253:AZ316" si="379">_xlfn.POISSON.DIST(6,K253,FALSE) * _xlfn.POISSON.DIST(2,L253,FALSE)</f>
        <v>7.6918858507645112E-5</v>
      </c>
      <c r="BA253" s="5">
        <f t="shared" ref="BA253:BA316" si="380">_xlfn.POISSON.DIST(6,K253,FALSE) * _xlfn.POISSON.DIST(3,L253,FALSE)</f>
        <v>3.5343437244276813E-5</v>
      </c>
      <c r="BB253" s="5">
        <f t="shared" ref="BB253:BB316" si="381">_xlfn.POISSON.DIST(6,K253,FALSE) * _xlfn.POISSON.DIST(4,L253,FALSE)</f>
        <v>1.2179963865259166E-5</v>
      </c>
      <c r="BC253" s="5">
        <f t="shared" ref="BC253:BC316" si="382">_xlfn.POISSON.DIST(6,K253,FALSE) * _xlfn.POISSON.DIST(5,L253,FALSE)</f>
        <v>3.3579420979048465E-6</v>
      </c>
      <c r="BD253" s="5">
        <f t="shared" ref="BD253:BD316" si="383">_xlfn.POISSON.DIST(0,K253,FALSE) * _xlfn.POISSON.DIST(6,L253,FALSE)</f>
        <v>9.643752514208613E-4</v>
      </c>
      <c r="BE253" s="5">
        <f t="shared" ref="BE253:BE316" si="384">_xlfn.POISSON.DIST(1,K253,FALSE) * _xlfn.POISSON.DIST(6,L253,FALSE)</f>
        <v>8.7965759481932677E-4</v>
      </c>
      <c r="BF253" s="5">
        <f t="shared" ref="BF253:BF316" si="385">_xlfn.POISSON.DIST(2,K253,FALSE) * _xlfn.POISSON.DIST(6,L253,FALSE)</f>
        <v>4.0119107317574212E-4</v>
      </c>
      <c r="BG253" s="5">
        <f t="shared" ref="BG253:BG316" si="386">_xlfn.POISSON.DIST(3,K253,FALSE) * _xlfn.POISSON.DIST(6,L253,FALSE)</f>
        <v>1.2198252149005178E-4</v>
      </c>
      <c r="BH253" s="5">
        <f t="shared" ref="BH253:BH316" si="387">_xlfn.POISSON.DIST(4,K253,FALSE) * _xlfn.POISSON.DIST(6,L253,FALSE)</f>
        <v>2.7816674916180512E-5</v>
      </c>
      <c r="BI253" s="5">
        <f t="shared" ref="BI253:BI316" si="388">_xlfn.POISSON.DIST(5,K253,FALSE) * _xlfn.POISSON.DIST(6,L253,FALSE)</f>
        <v>5.0746116341303585E-6</v>
      </c>
      <c r="BJ253" s="8">
        <f t="shared" ref="BJ253:BJ316" si="389">SUM(N253,Q253,T253,W253,X253,Y253,AD253,AE253,AF253,AG253,AM253,AN253,AO253,AP253,AQ253,AX253,AY253,AZ253,BA253,BB253,BC253)</f>
        <v>0.24845643946980553</v>
      </c>
      <c r="BK253" s="8">
        <f t="shared" ref="BK253:BK316" si="390">SUM(M253,P253,S253,V253,AC253,AL253,AY253)</f>
        <v>0.27461583788268279</v>
      </c>
      <c r="BL253" s="8">
        <f t="shared" ref="BL253:BL316" si="391">SUM(O253,R253,U253,AA253,AB253,AH253,AI253,AJ253,AK253,AR253,AS253,AT253,AU253,AV253,BD253,BE253,BF253,BG253,BH253,BI253)</f>
        <v>0.43224166611063314</v>
      </c>
      <c r="BM253" s="8">
        <f t="shared" ref="BM253:BM316" si="392">SUM(S253:BI253)</f>
        <v>0.40085701446077754</v>
      </c>
      <c r="BN253" s="8">
        <f t="shared" ref="BN253:BN316" si="393">SUM(M253:R253)</f>
        <v>0.598527114161995</v>
      </c>
    </row>
    <row r="254" spans="1:66" x14ac:dyDescent="0.25">
      <c r="A254" t="s">
        <v>13</v>
      </c>
      <c r="B254" t="s">
        <v>48</v>
      </c>
      <c r="C254" t="s">
        <v>217</v>
      </c>
      <c r="D254" t="s">
        <v>530</v>
      </c>
      <c r="E254">
        <f>VLOOKUP(A254,home!$A$2:$E$405,3,FALSE)</f>
        <v>1.8552</v>
      </c>
      <c r="F254">
        <f>VLOOKUP(B254,home!$B$2:$E$405,3,FALSE)</f>
        <v>0.82440000000000002</v>
      </c>
      <c r="G254">
        <f>VLOOKUP(C254,away!$B$2:$E$405,4,FALSE)</f>
        <v>0.67379999999999995</v>
      </c>
      <c r="H254">
        <f>VLOOKUP(A254,away!$A$2:$E$405,3,FALSE)</f>
        <v>1.3231999999999999</v>
      </c>
      <c r="I254">
        <f>VLOOKUP(C254,away!$B$2:$E$405,3,FALSE)</f>
        <v>1.7477</v>
      </c>
      <c r="J254">
        <f>VLOOKUP(B254,home!$B$2:$E$405,4,FALSE)</f>
        <v>1.2447999999999999</v>
      </c>
      <c r="K254" s="3">
        <f t="shared" si="338"/>
        <v>1.0305278317439999</v>
      </c>
      <c r="L254" s="3">
        <f t="shared" si="339"/>
        <v>2.8786705054719999</v>
      </c>
      <c r="M254" s="5">
        <f t="shared" si="340"/>
        <v>2.00565732269255E-2</v>
      </c>
      <c r="N254" s="5">
        <f t="shared" si="341"/>
        <v>2.0668856919758297E-2</v>
      </c>
      <c r="O254" s="5">
        <f t="shared" si="342"/>
        <v>5.7736265789189813E-2</v>
      </c>
      <c r="P254" s="5">
        <f t="shared" si="343"/>
        <v>5.9498828796729054E-2</v>
      </c>
      <c r="Q254" s="5">
        <f t="shared" si="344"/>
        <v>1.0649916153072743E-2</v>
      </c>
      <c r="R254" s="5">
        <f t="shared" si="345"/>
        <v>8.3101842711716389E-2</v>
      </c>
      <c r="S254" s="5">
        <f t="shared" si="346"/>
        <v>4.4126563747065667E-2</v>
      </c>
      <c r="T254" s="5">
        <f t="shared" si="347"/>
        <v>3.0657599515600327E-2</v>
      </c>
      <c r="U254" s="5">
        <f t="shared" si="348"/>
        <v>8.5638761783636011E-2</v>
      </c>
      <c r="V254" s="5">
        <f t="shared" si="349"/>
        <v>1.4544851218097664E-2</v>
      </c>
      <c r="W254" s="5">
        <f t="shared" si="350"/>
        <v>3.658345000493818E-3</v>
      </c>
      <c r="X254" s="5">
        <f t="shared" si="351"/>
        <v>1.0531169851762502E-2</v>
      </c>
      <c r="Y254" s="5">
        <f t="shared" si="352"/>
        <v>1.5157884020192327E-2</v>
      </c>
      <c r="Z254" s="5">
        <f t="shared" si="353"/>
        <v>7.9740941188197093E-2</v>
      </c>
      <c r="AA254" s="5">
        <f t="shared" si="354"/>
        <v>8.2175259223898553E-2</v>
      </c>
      <c r="AB254" s="5">
        <f t="shared" si="355"/>
        <v>4.2341945855502654E-2</v>
      </c>
      <c r="AC254" s="5">
        <f t="shared" si="356"/>
        <v>2.6967518413667322E-3</v>
      </c>
      <c r="AD254" s="5">
        <f t="shared" si="357"/>
        <v>9.4250658528259883E-4</v>
      </c>
      <c r="AE254" s="5">
        <f t="shared" si="358"/>
        <v>2.7131659082661472E-3</v>
      </c>
      <c r="AF254" s="5">
        <f t="shared" si="359"/>
        <v>3.9051553382889546E-3</v>
      </c>
      <c r="AG254" s="5">
        <f t="shared" si="360"/>
        <v>3.7472184972063144E-3</v>
      </c>
      <c r="AH254" s="5">
        <f t="shared" si="361"/>
        <v>5.7386973869260081E-2</v>
      </c>
      <c r="AI254" s="5">
        <f t="shared" si="362"/>
        <v>5.913887375183817E-2</v>
      </c>
      <c r="AJ254" s="5">
        <f t="shared" si="363"/>
        <v>3.0472127669631966E-2</v>
      </c>
      <c r="AK254" s="5">
        <f t="shared" si="364"/>
        <v>1.0467458552004059E-2</v>
      </c>
      <c r="AL254" s="5">
        <f t="shared" si="365"/>
        <v>3.2000197501602662E-4</v>
      </c>
      <c r="AM254" s="5">
        <f t="shared" si="366"/>
        <v>1.9425585354714367E-4</v>
      </c>
      <c r="AN254" s="5">
        <f t="shared" si="367"/>
        <v>5.5919859612145082E-4</v>
      </c>
      <c r="AO254" s="5">
        <f t="shared" si="368"/>
        <v>8.0487425267808496E-4</v>
      </c>
      <c r="AP254" s="5">
        <f t="shared" si="369"/>
        <v>7.7232259059940693E-4</v>
      </c>
      <c r="AQ254" s="5">
        <f t="shared" si="370"/>
        <v>5.5581556556705985E-4</v>
      </c>
      <c r="AR254" s="5">
        <f t="shared" si="371"/>
        <v>3.3039637815146267E-2</v>
      </c>
      <c r="AS254" s="5">
        <f t="shared" si="372"/>
        <v>3.4048266319249745E-2</v>
      </c>
      <c r="AT254" s="5">
        <f t="shared" si="373"/>
        <v>1.754384303230935E-2</v>
      </c>
      <c r="AU254" s="5">
        <f t="shared" si="374"/>
        <v>6.0264728401809454E-3</v>
      </c>
      <c r="AV254" s="5">
        <f t="shared" si="375"/>
        <v>1.552611997263943E-3</v>
      </c>
      <c r="AW254" s="5">
        <f t="shared" si="376"/>
        <v>2.6369496743415801E-5</v>
      </c>
      <c r="AX254" s="5">
        <f t="shared" si="377"/>
        <v>3.3364343926586315E-5</v>
      </c>
      <c r="AY254" s="5">
        <f t="shared" si="378"/>
        <v>9.6044952795887873E-5</v>
      </c>
      <c r="AZ254" s="5">
        <f t="shared" si="379"/>
        <v>1.3824088640648646E-4</v>
      </c>
      <c r="BA254" s="5">
        <f t="shared" si="380"/>
        <v>1.3264998744955256E-4</v>
      </c>
      <c r="BB254" s="5">
        <f t="shared" si="381"/>
        <v>9.5463901605564476E-5</v>
      </c>
      <c r="BC254" s="5">
        <f t="shared" si="382"/>
        <v>5.49618235778439E-5</v>
      </c>
      <c r="BD254" s="5">
        <f t="shared" si="383"/>
        <v>1.5851705148323153E-2</v>
      </c>
      <c r="BE254" s="5">
        <f t="shared" si="384"/>
        <v>1.6335623335946656E-2</v>
      </c>
      <c r="BF254" s="5">
        <f t="shared" si="385"/>
        <v>8.4171572482898971E-3</v>
      </c>
      <c r="BG254" s="5">
        <f t="shared" si="386"/>
        <v>2.8913716028428271E-3</v>
      </c>
      <c r="BH254" s="5">
        <f t="shared" si="387"/>
        <v>7.4490972716094786E-4</v>
      </c>
      <c r="BI254" s="5">
        <f t="shared" si="388"/>
        <v>1.535300411952373E-4</v>
      </c>
      <c r="BJ254" s="8">
        <f t="shared" si="389"/>
        <v>0.10606901054419909</v>
      </c>
      <c r="BK254" s="8">
        <f t="shared" si="390"/>
        <v>0.14133961575799653</v>
      </c>
      <c r="BL254" s="8">
        <f t="shared" si="391"/>
        <v>0.6450646383145866</v>
      </c>
      <c r="BM254" s="8">
        <f t="shared" si="392"/>
        <v>0.72043224675153494</v>
      </c>
      <c r="BN254" s="8">
        <f t="shared" si="393"/>
        <v>0.25171228359739178</v>
      </c>
    </row>
    <row r="255" spans="1:66" x14ac:dyDescent="0.25">
      <c r="A255" t="s">
        <v>16</v>
      </c>
      <c r="B255" t="s">
        <v>462</v>
      </c>
      <c r="C255" t="s">
        <v>495</v>
      </c>
      <c r="D255" t="s">
        <v>530</v>
      </c>
      <c r="E255">
        <f>VLOOKUP(A255,home!$A$2:$E$405,3,FALSE)</f>
        <v>1.6396999999999999</v>
      </c>
      <c r="F255">
        <f>VLOOKUP(B255,home!$B$2:$E$405,3,FALSE)</f>
        <v>0.99099999999999999</v>
      </c>
      <c r="G255" t="e">
        <f>VLOOKUP(C255,away!$B$2:$E$405,4,FALSE)</f>
        <v>#N/A</v>
      </c>
      <c r="H255">
        <f>VLOOKUP(A255,away!$A$2:$E$405,3,FALSE)</f>
        <v>1.2963</v>
      </c>
      <c r="I255" t="e">
        <f>VLOOKUP(C255,away!$B$2:$E$405,3,FALSE)</f>
        <v>#N/A</v>
      </c>
      <c r="J255">
        <f>VLOOKUP(B255,home!$B$2:$E$405,4,FALSE)</f>
        <v>1.1089</v>
      </c>
      <c r="K255" s="3" t="e">
        <f t="shared" si="338"/>
        <v>#N/A</v>
      </c>
      <c r="L255" s="3" t="e">
        <f t="shared" si="339"/>
        <v>#N/A</v>
      </c>
      <c r="M255" s="5" t="e">
        <f t="shared" si="340"/>
        <v>#N/A</v>
      </c>
      <c r="N255" s="5" t="e">
        <f t="shared" si="341"/>
        <v>#N/A</v>
      </c>
      <c r="O255" s="5" t="e">
        <f t="shared" si="342"/>
        <v>#N/A</v>
      </c>
      <c r="P255" s="5" t="e">
        <f t="shared" si="343"/>
        <v>#N/A</v>
      </c>
      <c r="Q255" s="5" t="e">
        <f t="shared" si="344"/>
        <v>#N/A</v>
      </c>
      <c r="R255" s="5" t="e">
        <f t="shared" si="345"/>
        <v>#N/A</v>
      </c>
      <c r="S255" s="5" t="e">
        <f t="shared" si="346"/>
        <v>#N/A</v>
      </c>
      <c r="T255" s="5" t="e">
        <f t="shared" si="347"/>
        <v>#N/A</v>
      </c>
      <c r="U255" s="5" t="e">
        <f t="shared" si="348"/>
        <v>#N/A</v>
      </c>
      <c r="V255" s="5" t="e">
        <f t="shared" si="349"/>
        <v>#N/A</v>
      </c>
      <c r="W255" s="5" t="e">
        <f t="shared" si="350"/>
        <v>#N/A</v>
      </c>
      <c r="X255" s="5" t="e">
        <f t="shared" si="351"/>
        <v>#N/A</v>
      </c>
      <c r="Y255" s="5" t="e">
        <f t="shared" si="352"/>
        <v>#N/A</v>
      </c>
      <c r="Z255" s="5" t="e">
        <f t="shared" si="353"/>
        <v>#N/A</v>
      </c>
      <c r="AA255" s="5" t="e">
        <f t="shared" si="354"/>
        <v>#N/A</v>
      </c>
      <c r="AB255" s="5" t="e">
        <f t="shared" si="355"/>
        <v>#N/A</v>
      </c>
      <c r="AC255" s="5" t="e">
        <f t="shared" si="356"/>
        <v>#N/A</v>
      </c>
      <c r="AD255" s="5" t="e">
        <f t="shared" si="357"/>
        <v>#N/A</v>
      </c>
      <c r="AE255" s="5" t="e">
        <f t="shared" si="358"/>
        <v>#N/A</v>
      </c>
      <c r="AF255" s="5" t="e">
        <f t="shared" si="359"/>
        <v>#N/A</v>
      </c>
      <c r="AG255" s="5" t="e">
        <f t="shared" si="360"/>
        <v>#N/A</v>
      </c>
      <c r="AH255" s="5" t="e">
        <f t="shared" si="361"/>
        <v>#N/A</v>
      </c>
      <c r="AI255" s="5" t="e">
        <f t="shared" si="362"/>
        <v>#N/A</v>
      </c>
      <c r="AJ255" s="5" t="e">
        <f t="shared" si="363"/>
        <v>#N/A</v>
      </c>
      <c r="AK255" s="5" t="e">
        <f t="shared" si="364"/>
        <v>#N/A</v>
      </c>
      <c r="AL255" s="5" t="e">
        <f t="shared" si="365"/>
        <v>#N/A</v>
      </c>
      <c r="AM255" s="5" t="e">
        <f t="shared" si="366"/>
        <v>#N/A</v>
      </c>
      <c r="AN255" s="5" t="e">
        <f t="shared" si="367"/>
        <v>#N/A</v>
      </c>
      <c r="AO255" s="5" t="e">
        <f t="shared" si="368"/>
        <v>#N/A</v>
      </c>
      <c r="AP255" s="5" t="e">
        <f t="shared" si="369"/>
        <v>#N/A</v>
      </c>
      <c r="AQ255" s="5" t="e">
        <f t="shared" si="370"/>
        <v>#N/A</v>
      </c>
      <c r="AR255" s="5" t="e">
        <f t="shared" si="371"/>
        <v>#N/A</v>
      </c>
      <c r="AS255" s="5" t="e">
        <f t="shared" si="372"/>
        <v>#N/A</v>
      </c>
      <c r="AT255" s="5" t="e">
        <f t="shared" si="373"/>
        <v>#N/A</v>
      </c>
      <c r="AU255" s="5" t="e">
        <f t="shared" si="374"/>
        <v>#N/A</v>
      </c>
      <c r="AV255" s="5" t="e">
        <f t="shared" si="375"/>
        <v>#N/A</v>
      </c>
      <c r="AW255" s="5" t="e">
        <f t="shared" si="376"/>
        <v>#N/A</v>
      </c>
      <c r="AX255" s="5" t="e">
        <f t="shared" si="377"/>
        <v>#N/A</v>
      </c>
      <c r="AY255" s="5" t="e">
        <f t="shared" si="378"/>
        <v>#N/A</v>
      </c>
      <c r="AZ255" s="5" t="e">
        <f t="shared" si="379"/>
        <v>#N/A</v>
      </c>
      <c r="BA255" s="5" t="e">
        <f t="shared" si="380"/>
        <v>#N/A</v>
      </c>
      <c r="BB255" s="5" t="e">
        <f t="shared" si="381"/>
        <v>#N/A</v>
      </c>
      <c r="BC255" s="5" t="e">
        <f t="shared" si="382"/>
        <v>#N/A</v>
      </c>
      <c r="BD255" s="5" t="e">
        <f t="shared" si="383"/>
        <v>#N/A</v>
      </c>
      <c r="BE255" s="5" t="e">
        <f t="shared" si="384"/>
        <v>#N/A</v>
      </c>
      <c r="BF255" s="5" t="e">
        <f t="shared" si="385"/>
        <v>#N/A</v>
      </c>
      <c r="BG255" s="5" t="e">
        <f t="shared" si="386"/>
        <v>#N/A</v>
      </c>
      <c r="BH255" s="5" t="e">
        <f t="shared" si="387"/>
        <v>#N/A</v>
      </c>
      <c r="BI255" s="5" t="e">
        <f t="shared" si="388"/>
        <v>#N/A</v>
      </c>
      <c r="BJ255" s="8" t="e">
        <f t="shared" si="389"/>
        <v>#N/A</v>
      </c>
      <c r="BK255" s="8" t="e">
        <f t="shared" si="390"/>
        <v>#N/A</v>
      </c>
      <c r="BL255" s="8" t="e">
        <f t="shared" si="391"/>
        <v>#N/A</v>
      </c>
      <c r="BM255" s="8" t="e">
        <f t="shared" si="392"/>
        <v>#N/A</v>
      </c>
      <c r="BN255" s="8" t="e">
        <f t="shared" si="393"/>
        <v>#N/A</v>
      </c>
    </row>
    <row r="256" spans="1:66" x14ac:dyDescent="0.25">
      <c r="A256" t="s">
        <v>16</v>
      </c>
      <c r="B256" t="s">
        <v>492</v>
      </c>
      <c r="C256" t="s">
        <v>224</v>
      </c>
      <c r="D256" t="s">
        <v>530</v>
      </c>
      <c r="E256">
        <f>VLOOKUP(A256,home!$A$2:$E$405,3,FALSE)</f>
        <v>1.6396999999999999</v>
      </c>
      <c r="F256" t="e">
        <f>VLOOKUP(B256,home!$B$2:$E$405,3,FALSE)</f>
        <v>#N/A</v>
      </c>
      <c r="G256">
        <f>VLOOKUP(C256,away!$B$2:$E$405,4,FALSE)</f>
        <v>1.0291999999999999</v>
      </c>
      <c r="H256">
        <f>VLOOKUP(A256,away!$A$2:$E$405,3,FALSE)</f>
        <v>1.2963</v>
      </c>
      <c r="I256">
        <f>VLOOKUP(C256,away!$B$2:$E$405,3,FALSE)</f>
        <v>1.1089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t="s">
        <v>59</v>
      </c>
      <c r="B257" t="s">
        <v>83</v>
      </c>
      <c r="C257" t="s">
        <v>227</v>
      </c>
      <c r="D257" t="s">
        <v>530</v>
      </c>
      <c r="E257">
        <f>VLOOKUP(A257,home!$A$2:$E$405,3,FALSE)</f>
        <v>1.6243000000000001</v>
      </c>
      <c r="F257">
        <f>VLOOKUP(B257,home!$B$2:$E$405,3,FALSE)</f>
        <v>0.87490000000000001</v>
      </c>
      <c r="G257">
        <f>VLOOKUP(C257,away!$B$2:$E$405,4,FALSE)</f>
        <v>0.65659999999999996</v>
      </c>
      <c r="H257">
        <f>VLOOKUP(A257,away!$A$2:$E$405,3,FALSE)</f>
        <v>1.2161999999999999</v>
      </c>
      <c r="I257">
        <f>VLOOKUP(C257,away!$B$2:$E$405,3,FALSE)</f>
        <v>1.0213000000000001</v>
      </c>
      <c r="J257">
        <f>VLOOKUP(B257,home!$B$2:$E$405,4,FALSE)</f>
        <v>1.0386</v>
      </c>
      <c r="K257" s="3">
        <f t="shared" si="338"/>
        <v>0.93309430596199994</v>
      </c>
      <c r="L257" s="3">
        <f t="shared" si="339"/>
        <v>1.2900503153160001</v>
      </c>
      <c r="M257" s="5">
        <f t="shared" si="340"/>
        <v>0.10826811074627003</v>
      </c>
      <c r="N257" s="5">
        <f t="shared" si="341"/>
        <v>0.10102435765460778</v>
      </c>
      <c r="O257" s="5">
        <f t="shared" si="342"/>
        <v>0.13967131040689329</v>
      </c>
      <c r="P257" s="5">
        <f t="shared" si="343"/>
        <v>0.13032650444692315</v>
      </c>
      <c r="Q257" s="5">
        <f t="shared" si="344"/>
        <v>4.713262644549155E-2</v>
      </c>
      <c r="R257" s="5">
        <f t="shared" si="345"/>
        <v>9.0091509015505819E-2</v>
      </c>
      <c r="S257" s="5">
        <f t="shared" si="346"/>
        <v>3.9219761119594097E-2</v>
      </c>
      <c r="T257" s="5">
        <f t="shared" si="347"/>
        <v>6.0803459607677614E-2</v>
      </c>
      <c r="U257" s="5">
        <f t="shared" si="348"/>
        <v>8.4063874077892661E-2</v>
      </c>
      <c r="V257" s="5">
        <f t="shared" si="349"/>
        <v>5.2455933871821446E-3</v>
      </c>
      <c r="W257" s="5">
        <f t="shared" si="350"/>
        <v>1.4659728453774048E-2</v>
      </c>
      <c r="X257" s="5">
        <f t="shared" si="351"/>
        <v>1.8911787314238152E-2</v>
      </c>
      <c r="Y257" s="5">
        <f t="shared" si="352"/>
        <v>1.219857859396103E-2</v>
      </c>
      <c r="Z257" s="5">
        <f t="shared" si="353"/>
        <v>3.8740859870915842E-2</v>
      </c>
      <c r="AA257" s="5">
        <f t="shared" si="354"/>
        <v>3.6148875753623314E-2</v>
      </c>
      <c r="AB257" s="5">
        <f t="shared" si="355"/>
        <v>1.6865155066316855E-2</v>
      </c>
      <c r="AC257" s="5">
        <f t="shared" si="356"/>
        <v>3.9464520369222433E-4</v>
      </c>
      <c r="AD257" s="5">
        <f t="shared" si="357"/>
        <v>3.4197272867914192E-3</v>
      </c>
      <c r="AE257" s="5">
        <f t="shared" si="358"/>
        <v>4.4116202646200002E-3</v>
      </c>
      <c r="AF257" s="5">
        <f t="shared" si="359"/>
        <v>2.8456060567137436E-3</v>
      </c>
      <c r="AG257" s="5">
        <f t="shared" si="360"/>
        <v>1.2236583302428947E-3</v>
      </c>
      <c r="AH257" s="5">
        <f t="shared" si="361"/>
        <v>1.2494414623021996E-2</v>
      </c>
      <c r="AI257" s="5">
        <f t="shared" si="362"/>
        <v>1.1658467141070172E-2</v>
      </c>
      <c r="AJ257" s="5">
        <f t="shared" si="363"/>
        <v>5.4392246527888259E-3</v>
      </c>
      <c r="AK257" s="5">
        <f t="shared" si="364"/>
        <v>1.6917698507884636E-3</v>
      </c>
      <c r="AL257" s="5">
        <f t="shared" si="365"/>
        <v>1.9001986656804571E-5</v>
      </c>
      <c r="AM257" s="5">
        <f t="shared" si="366"/>
        <v>6.3818561184959073E-4</v>
      </c>
      <c r="AN257" s="5">
        <f t="shared" si="367"/>
        <v>8.2329154979669903E-4</v>
      </c>
      <c r="AO257" s="5">
        <f t="shared" si="368"/>
        <v>5.3104376170611499E-4</v>
      </c>
      <c r="AP257" s="5">
        <f t="shared" si="369"/>
        <v>2.2835772407852283E-4</v>
      </c>
      <c r="AQ257" s="5">
        <f t="shared" si="370"/>
        <v>7.3648238488085668E-5</v>
      </c>
      <c r="AR257" s="5">
        <f t="shared" si="371"/>
        <v>3.2236847048236726E-3</v>
      </c>
      <c r="AS257" s="5">
        <f t="shared" si="372"/>
        <v>3.0080018422877592E-3</v>
      </c>
      <c r="AT257" s="5">
        <f t="shared" si="373"/>
        <v>1.4033746956809568E-3</v>
      </c>
      <c r="AU257" s="5">
        <f t="shared" si="374"/>
        <v>4.3649364589035182E-4</v>
      </c>
      <c r="AV257" s="5">
        <f t="shared" si="375"/>
        <v>1.0182243389222018E-4</v>
      </c>
      <c r="AW257" s="5">
        <f t="shared" si="376"/>
        <v>6.3537291345496616E-7</v>
      </c>
      <c r="AX257" s="5">
        <f t="shared" si="377"/>
        <v>9.9247893427287969E-5</v>
      </c>
      <c r="AY257" s="5">
        <f t="shared" si="378"/>
        <v>1.2803477621032162E-4</v>
      </c>
      <c r="AZ257" s="5">
        <f t="shared" si="379"/>
        <v>8.2585651710769467E-5</v>
      </c>
      <c r="BA257" s="5">
        <f t="shared" si="380"/>
        <v>3.5513215343351837E-5</v>
      </c>
      <c r="BB257" s="5">
        <f t="shared" si="381"/>
        <v>1.1453458662894017E-5</v>
      </c>
      <c r="BC257" s="5">
        <f t="shared" si="382"/>
        <v>2.955107591905039E-6</v>
      </c>
      <c r="BD257" s="5">
        <f t="shared" si="383"/>
        <v>6.9311924498952353E-4</v>
      </c>
      <c r="BE257" s="5">
        <f t="shared" si="384"/>
        <v>6.4674562085240486E-4</v>
      </c>
      <c r="BF257" s="5">
        <f t="shared" si="385"/>
        <v>3.0173732811161866E-4</v>
      </c>
      <c r="BG257" s="5">
        <f t="shared" si="386"/>
        <v>9.3849794252379702E-5</v>
      </c>
      <c r="BH257" s="5">
        <f t="shared" si="387"/>
        <v>2.1892677158150181E-5</v>
      </c>
      <c r="BI257" s="5">
        <f t="shared" si="388"/>
        <v>4.0855864797068559E-6</v>
      </c>
      <c r="BJ257" s="8">
        <f t="shared" si="389"/>
        <v>0.26928546699698375</v>
      </c>
      <c r="BK257" s="8">
        <f t="shared" si="390"/>
        <v>0.28360165166652879</v>
      </c>
      <c r="BL257" s="8">
        <f t="shared" si="391"/>
        <v>0.40805940816232017</v>
      </c>
      <c r="BM257" s="8">
        <f t="shared" si="392"/>
        <v>0.38304556857776006</v>
      </c>
      <c r="BN257" s="8">
        <f t="shared" si="393"/>
        <v>0.61651441871569157</v>
      </c>
    </row>
    <row r="258" spans="1:66" x14ac:dyDescent="0.25">
      <c r="A258" t="s">
        <v>70</v>
      </c>
      <c r="B258" t="s">
        <v>62</v>
      </c>
      <c r="C258" t="s">
        <v>61</v>
      </c>
      <c r="D258" t="s">
        <v>530</v>
      </c>
      <c r="E258">
        <f>VLOOKUP(A258,home!$A$2:$E$405,3,FALSE)</f>
        <v>1.3243</v>
      </c>
      <c r="F258">
        <f>VLOOKUP(B258,home!$B$2:$E$405,3,FALSE)</f>
        <v>0.85509999999999997</v>
      </c>
      <c r="G258">
        <f>VLOOKUP(C258,away!$B$2:$E$405,4,FALSE)</f>
        <v>1.0833999999999999</v>
      </c>
      <c r="H258">
        <f>VLOOKUP(A258,away!$A$2:$E$405,3,FALSE)</f>
        <v>1.1069</v>
      </c>
      <c r="I258">
        <f>VLOOKUP(C258,away!$B$2:$E$405,3,FALSE)</f>
        <v>1.0998000000000001</v>
      </c>
      <c r="J258">
        <f>VLOOKUP(B258,home!$B$2:$E$405,4,FALSE)</f>
        <v>1.5074000000000001</v>
      </c>
      <c r="K258" s="3">
        <f t="shared" si="338"/>
        <v>1.2268518347619999</v>
      </c>
      <c r="L258" s="3">
        <f t="shared" si="339"/>
        <v>1.835061457788</v>
      </c>
      <c r="M258" s="5">
        <f t="shared" si="340"/>
        <v>4.6798071107950839E-2</v>
      </c>
      <c r="N258" s="5">
        <f t="shared" si="341"/>
        <v>5.7414299402112026E-2</v>
      </c>
      <c r="O258" s="5">
        <f t="shared" si="342"/>
        <v>8.587733658902276E-2</v>
      </c>
      <c r="P258" s="5">
        <f t="shared" si="343"/>
        <v>0.10535876795871639</v>
      </c>
      <c r="Q258" s="5">
        <f t="shared" si="344"/>
        <v>3.5219419281527976E-2</v>
      </c>
      <c r="R258" s="5">
        <f t="shared" si="345"/>
        <v>7.8795095236001436E-2</v>
      </c>
      <c r="S258" s="5">
        <f t="shared" si="346"/>
        <v>5.9299826483087216E-2</v>
      </c>
      <c r="T258" s="5">
        <f t="shared" si="347"/>
        <v>6.4629798889207515E-2</v>
      </c>
      <c r="U258" s="5">
        <f t="shared" si="348"/>
        <v>9.6669907160534876E-2</v>
      </c>
      <c r="V258" s="5">
        <f t="shared" si="349"/>
        <v>1.4833841819419812E-2</v>
      </c>
      <c r="W258" s="5">
        <f t="shared" si="350"/>
        <v>1.4403003054931579E-2</v>
      </c>
      <c r="X258" s="5">
        <f t="shared" si="351"/>
        <v>2.6430395782507762E-2</v>
      </c>
      <c r="Y258" s="5">
        <f t="shared" si="352"/>
        <v>2.4250700307281253E-2</v>
      </c>
      <c r="Z258" s="5">
        <f t="shared" si="353"/>
        <v>4.8197947443440366E-2</v>
      </c>
      <c r="AA258" s="5">
        <f t="shared" si="354"/>
        <v>5.9131740252747256E-2</v>
      </c>
      <c r="AB258" s="5">
        <f t="shared" si="355"/>
        <v>3.627294201087649E-2</v>
      </c>
      <c r="AC258" s="5">
        <f t="shared" si="356"/>
        <v>2.0872592357805368E-3</v>
      </c>
      <c r="AD258" s="5">
        <f t="shared" si="357"/>
        <v>4.4175876810063752E-3</v>
      </c>
      <c r="AE258" s="5">
        <f t="shared" si="358"/>
        <v>8.1065448898138687E-3</v>
      </c>
      <c r="AF258" s="5">
        <f t="shared" si="359"/>
        <v>7.438004041562851E-3</v>
      </c>
      <c r="AG258" s="5">
        <f t="shared" si="360"/>
        <v>4.5497315131811204E-3</v>
      </c>
      <c r="AH258" s="5">
        <f t="shared" si="361"/>
        <v>2.2111548924487263E-2</v>
      </c>
      <c r="AI258" s="5">
        <f t="shared" si="362"/>
        <v>2.7127594367436926E-2</v>
      </c>
      <c r="AJ258" s="5">
        <f t="shared" si="363"/>
        <v>1.6640769461184646E-2</v>
      </c>
      <c r="AK258" s="5">
        <f t="shared" si="364"/>
        <v>6.8052528484352772E-3</v>
      </c>
      <c r="AL258" s="5">
        <f t="shared" si="365"/>
        <v>1.8796591935168623E-4</v>
      </c>
      <c r="AM258" s="5">
        <f t="shared" si="366"/>
        <v>1.0839451103329355E-3</v>
      </c>
      <c r="AN258" s="5">
        <f t="shared" si="367"/>
        <v>1.9891058943297311E-3</v>
      </c>
      <c r="AO258" s="5">
        <f t="shared" si="368"/>
        <v>1.8250657810717102E-3</v>
      </c>
      <c r="AP258" s="5">
        <f t="shared" si="369"/>
        <v>1.1163692909241492E-3</v>
      </c>
      <c r="AQ258" s="5">
        <f t="shared" si="370"/>
        <v>5.1215156460825606E-4</v>
      </c>
      <c r="AR258" s="5">
        <f t="shared" si="371"/>
        <v>8.1152102406640541E-3</v>
      </c>
      <c r="AS258" s="5">
        <f t="shared" si="372"/>
        <v>9.956160573238065E-3</v>
      </c>
      <c r="AT258" s="5">
        <f t="shared" si="373"/>
        <v>6.1073669332311039E-3</v>
      </c>
      <c r="AU258" s="5">
        <f t="shared" si="374"/>
        <v>2.497611442533115E-3</v>
      </c>
      <c r="AV258" s="5">
        <f t="shared" si="375"/>
        <v>7.660497951985796E-4</v>
      </c>
      <c r="AW258" s="5">
        <f t="shared" si="376"/>
        <v>1.1754910935110297E-5</v>
      </c>
      <c r="AX258" s="5">
        <f t="shared" si="377"/>
        <v>2.2164000789887684E-4</v>
      </c>
      <c r="AY258" s="5">
        <f t="shared" si="378"/>
        <v>4.0672303599905676E-4</v>
      </c>
      <c r="AZ258" s="5">
        <f t="shared" si="379"/>
        <v>3.7318088367819521E-4</v>
      </c>
      <c r="BA258" s="5">
        <f t="shared" si="380"/>
        <v>2.2826995214037432E-4</v>
      </c>
      <c r="BB258" s="5">
        <f t="shared" si="381"/>
        <v>1.0472234778597804E-4</v>
      </c>
      <c r="BC258" s="5">
        <f t="shared" si="382"/>
        <v>3.843438883822375E-5</v>
      </c>
      <c r="BD258" s="5">
        <f t="shared" si="383"/>
        <v>2.4819849224148498E-3</v>
      </c>
      <c r="BE258" s="5">
        <f t="shared" si="384"/>
        <v>3.0450277559162789E-3</v>
      </c>
      <c r="BF258" s="5">
        <f t="shared" si="385"/>
        <v>1.867898944623551E-3</v>
      </c>
      <c r="BG258" s="5">
        <f t="shared" si="386"/>
        <v>7.6387841578713547E-4</v>
      </c>
      <c r="BH258" s="5">
        <f t="shared" si="387"/>
        <v>2.3429140898588427E-4</v>
      </c>
      <c r="BI258" s="5">
        <f t="shared" si="388"/>
        <v>5.7488168996661225E-5</v>
      </c>
      <c r="BJ258" s="8">
        <f t="shared" si="389"/>
        <v>0.25475909310073974</v>
      </c>
      <c r="BK258" s="8">
        <f t="shared" si="390"/>
        <v>0.22897245556030554</v>
      </c>
      <c r="BL258" s="8">
        <f t="shared" si="391"/>
        <v>0.46532515545231612</v>
      </c>
      <c r="BM258" s="8">
        <f t="shared" si="392"/>
        <v>0.5873966938564068</v>
      </c>
      <c r="BN258" s="8">
        <f t="shared" si="393"/>
        <v>0.40946298957533145</v>
      </c>
    </row>
    <row r="259" spans="1:66" x14ac:dyDescent="0.25">
      <c r="A259" t="s">
        <v>19</v>
      </c>
      <c r="B259" t="s">
        <v>244</v>
      </c>
      <c r="C259" t="s">
        <v>137</v>
      </c>
      <c r="D259" t="s">
        <v>530</v>
      </c>
      <c r="E259">
        <f>VLOOKUP(A259,home!$A$2:$E$405,3,FALSE)</f>
        <v>1.4805999999999999</v>
      </c>
      <c r="F259">
        <f>VLOOKUP(B259,home!$B$2:$E$405,3,FALSE)</f>
        <v>1.0548</v>
      </c>
      <c r="G259">
        <f>VLOOKUP(C259,away!$B$2:$E$405,4,FALSE)</f>
        <v>0.56279999999999997</v>
      </c>
      <c r="H259">
        <f>VLOOKUP(A259,away!$A$2:$E$405,3,FALSE)</f>
        <v>1.3222</v>
      </c>
      <c r="I259">
        <f>VLOOKUP(C259,away!$B$2:$E$405,3,FALSE)</f>
        <v>1.3446</v>
      </c>
      <c r="J259">
        <f>VLOOKUP(B259,home!$B$2:$E$405,4,FALSE)</f>
        <v>0.6633</v>
      </c>
      <c r="K259" s="3">
        <f t="shared" si="338"/>
        <v>0.87894551606399984</v>
      </c>
      <c r="L259" s="3">
        <f t="shared" si="339"/>
        <v>1.1792347185960002</v>
      </c>
      <c r="M259" s="5">
        <f t="shared" si="340"/>
        <v>0.12768611737458557</v>
      </c>
      <c r="N259" s="5">
        <f t="shared" si="341"/>
        <v>0.11222914033001356</v>
      </c>
      <c r="O259" s="5">
        <f t="shared" si="342"/>
        <v>0.15057190269083523</v>
      </c>
      <c r="P259" s="5">
        <f t="shared" si="343"/>
        <v>0.13234449871533455</v>
      </c>
      <c r="Q259" s="5">
        <f t="shared" si="344"/>
        <v>4.9321649832391401E-2</v>
      </c>
      <c r="R259" s="5">
        <f t="shared" si="345"/>
        <v>8.8779807649045722E-2</v>
      </c>
      <c r="S259" s="5">
        <f t="shared" si="346"/>
        <v>3.4293208025172828E-2</v>
      </c>
      <c r="T259" s="5">
        <f t="shared" si="347"/>
        <v>5.8161801860790535E-2</v>
      </c>
      <c r="U259" s="5">
        <f t="shared" si="348"/>
        <v>7.8032613850153129E-2</v>
      </c>
      <c r="V259" s="5">
        <f t="shared" si="349"/>
        <v>3.9493699417418445E-3</v>
      </c>
      <c r="W259" s="5">
        <f t="shared" si="350"/>
        <v>1.4450347655019721E-2</v>
      </c>
      <c r="X259" s="5">
        <f t="shared" si="351"/>
        <v>1.7040351650581553E-2</v>
      </c>
      <c r="Y259" s="5">
        <f t="shared" si="352"/>
        <v>1.0047287141725213E-2</v>
      </c>
      <c r="Z259" s="5">
        <f t="shared" si="353"/>
        <v>3.4897410496676461E-2</v>
      </c>
      <c r="AA259" s="5">
        <f t="shared" si="354"/>
        <v>3.0672922478298534E-2</v>
      </c>
      <c r="AB259" s="5">
        <f t="shared" si="355"/>
        <v>1.3479913838439581E-2</v>
      </c>
      <c r="AC259" s="5">
        <f t="shared" si="356"/>
        <v>2.5584094219102026E-4</v>
      </c>
      <c r="AD259" s="5">
        <f t="shared" si="357"/>
        <v>3.1752670692363786E-3</v>
      </c>
      <c r="AE259" s="5">
        <f t="shared" si="358"/>
        <v>3.7443851688581066E-3</v>
      </c>
      <c r="AF259" s="5">
        <f t="shared" si="359"/>
        <v>2.2077544954567136E-3</v>
      </c>
      <c r="AG259" s="5">
        <f t="shared" si="360"/>
        <v>8.678202503929832E-4</v>
      </c>
      <c r="AH259" s="5">
        <f t="shared" si="361"/>
        <v>1.0288059511694351E-2</v>
      </c>
      <c r="AI259" s="5">
        <f t="shared" si="362"/>
        <v>9.042643776803333E-3</v>
      </c>
      <c r="AJ259" s="5">
        <f t="shared" si="363"/>
        <v>3.9739956004926609E-3</v>
      </c>
      <c r="AK259" s="5">
        <f t="shared" si="364"/>
        <v>1.1643085379703625E-3</v>
      </c>
      <c r="AL259" s="5">
        <f t="shared" si="365"/>
        <v>1.0606992190325208E-5</v>
      </c>
      <c r="AM259" s="5">
        <f t="shared" si="366"/>
        <v>5.5817735056219882E-4</v>
      </c>
      <c r="AN259" s="5">
        <f t="shared" si="367"/>
        <v>6.5822211091687548E-4</v>
      </c>
      <c r="AO259" s="5">
        <f t="shared" si="368"/>
        <v>3.8809918287036348E-4</v>
      </c>
      <c r="AP259" s="5">
        <f t="shared" si="369"/>
        <v>1.5255334356649011E-4</v>
      </c>
      <c r="AQ259" s="5">
        <f t="shared" si="370"/>
        <v>4.4974049792877266E-5</v>
      </c>
      <c r="AR259" s="5">
        <f t="shared" si="371"/>
        <v>2.4264073926343541E-3</v>
      </c>
      <c r="AS259" s="5">
        <f t="shared" si="372"/>
        <v>2.1326798979005067E-3</v>
      </c>
      <c r="AT259" s="5">
        <f t="shared" si="373"/>
        <v>9.3725471672973957E-4</v>
      </c>
      <c r="AU259" s="5">
        <f t="shared" si="374"/>
        <v>2.7459861022647973E-4</v>
      </c>
      <c r="AV259" s="5">
        <f t="shared" si="375"/>
        <v>6.0339304293992564E-5</v>
      </c>
      <c r="AW259" s="5">
        <f t="shared" si="376"/>
        <v>3.0538799474527887E-7</v>
      </c>
      <c r="AX259" s="5">
        <f t="shared" si="377"/>
        <v>8.1767913240854648E-5</v>
      </c>
      <c r="AY259" s="5">
        <f t="shared" si="378"/>
        <v>9.6423562160761377E-5</v>
      </c>
      <c r="AZ259" s="5">
        <f t="shared" si="379"/>
        <v>5.6853006095334699E-5</v>
      </c>
      <c r="BA259" s="5">
        <f t="shared" si="380"/>
        <v>2.2347679548056214E-5</v>
      </c>
      <c r="BB259" s="5">
        <f t="shared" si="381"/>
        <v>6.5882899007814212E-6</v>
      </c>
      <c r="BC259" s="5">
        <f t="shared" si="382"/>
        <v>1.5538280374353673E-6</v>
      </c>
      <c r="BD259" s="5">
        <f t="shared" si="383"/>
        <v>4.7688397314207191E-4</v>
      </c>
      <c r="BE259" s="5">
        <f t="shared" si="384"/>
        <v>4.19155029876009E-4</v>
      </c>
      <c r="BF259" s="5">
        <f t="shared" si="385"/>
        <v>1.8420721702259497E-4</v>
      </c>
      <c r="BG259" s="5">
        <f t="shared" si="386"/>
        <v>5.3969369142879334E-5</v>
      </c>
      <c r="BH259" s="5">
        <f t="shared" si="387"/>
        <v>1.1859033753234141E-5</v>
      </c>
      <c r="BI259" s="5">
        <f t="shared" si="388"/>
        <v>2.084688908451356E-6</v>
      </c>
      <c r="BJ259" s="8">
        <f t="shared" si="389"/>
        <v>0.27331336577115828</v>
      </c>
      <c r="BK259" s="8">
        <f t="shared" si="390"/>
        <v>0.29863606555337685</v>
      </c>
      <c r="BL259" s="8">
        <f t="shared" si="391"/>
        <v>0.39298560716736319</v>
      </c>
      <c r="BM259" s="8">
        <f t="shared" si="392"/>
        <v>0.33880321422220272</v>
      </c>
      <c r="BN259" s="8">
        <f t="shared" si="393"/>
        <v>0.66093311659220599</v>
      </c>
    </row>
    <row r="260" spans="1:66" x14ac:dyDescent="0.25">
      <c r="A260" t="s">
        <v>448</v>
      </c>
      <c r="B260" t="s">
        <v>452</v>
      </c>
      <c r="C260" t="s">
        <v>453</v>
      </c>
      <c r="D260" t="s">
        <v>530</v>
      </c>
      <c r="E260">
        <f>VLOOKUP(A260,home!$A$2:$E$405,3,FALSE)</f>
        <v>1.2833000000000001</v>
      </c>
      <c r="F260">
        <f>VLOOKUP(B260,home!$B$2:$E$405,3,FALSE)</f>
        <v>0.7359</v>
      </c>
      <c r="G260">
        <f>VLOOKUP(C260,away!$B$2:$E$405,4,FALSE)</f>
        <v>1.2376</v>
      </c>
      <c r="H260">
        <f>VLOOKUP(A260,away!$A$2:$E$405,3,FALSE)</f>
        <v>1.0667</v>
      </c>
      <c r="I260">
        <f>VLOOKUP(C260,away!$B$2:$E$405,3,FALSE)</f>
        <v>0.55149999999999999</v>
      </c>
      <c r="J260">
        <f>VLOOKUP(B260,home!$B$2:$E$405,4,FALSE)</f>
        <v>1.8749</v>
      </c>
      <c r="K260" s="3">
        <f t="shared" si="338"/>
        <v>1.1687652696720001</v>
      </c>
      <c r="L260" s="3">
        <f t="shared" si="339"/>
        <v>1.1029756402449999</v>
      </c>
      <c r="M260" s="5">
        <f t="shared" si="340"/>
        <v>0.10313247935102585</v>
      </c>
      <c r="N260" s="5">
        <f t="shared" si="341"/>
        <v>0.1205376600406437</v>
      </c>
      <c r="O260" s="5">
        <f t="shared" si="342"/>
        <v>0.11375261244225195</v>
      </c>
      <c r="P260" s="5">
        <f t="shared" si="343"/>
        <v>0.13295010275696312</v>
      </c>
      <c r="Q260" s="5">
        <f t="shared" si="344"/>
        <v>7.0440115371517412E-2</v>
      </c>
      <c r="R260" s="5">
        <f t="shared" si="345"/>
        <v>6.2733180269017114E-2</v>
      </c>
      <c r="S260" s="5">
        <f t="shared" si="346"/>
        <v>4.2847146539852977E-2</v>
      </c>
      <c r="T260" s="5">
        <f t="shared" si="347"/>
        <v>7.7693731350831075E-2</v>
      </c>
      <c r="U260" s="5">
        <f t="shared" si="348"/>
        <v>7.3320362354499985E-2</v>
      </c>
      <c r="V260" s="5">
        <f t="shared" si="349"/>
        <v>6.1372330371816247E-3</v>
      </c>
      <c r="W260" s="5">
        <f t="shared" si="350"/>
        <v>2.7442653479306123E-2</v>
      </c>
      <c r="X260" s="5">
        <f t="shared" si="351"/>
        <v>3.0268578291359344E-2</v>
      </c>
      <c r="Y260" s="5">
        <f t="shared" si="352"/>
        <v>1.6692752260108995E-2</v>
      </c>
      <c r="Z260" s="5">
        <f t="shared" si="353"/>
        <v>2.3064389890608033E-2</v>
      </c>
      <c r="AA260" s="5">
        <f t="shared" si="354"/>
        <v>2.6956857870316653E-2</v>
      </c>
      <c r="AB260" s="5">
        <f t="shared" si="355"/>
        <v>1.5753119629155213E-2</v>
      </c>
      <c r="AC260" s="5">
        <f t="shared" si="356"/>
        <v>4.9447672066499338E-4</v>
      </c>
      <c r="AD260" s="5">
        <f t="shared" si="357"/>
        <v>8.0185050735641188E-3</v>
      </c>
      <c r="AE260" s="5">
        <f t="shared" si="358"/>
        <v>8.8442157673221632E-3</v>
      </c>
      <c r="AF260" s="5">
        <f t="shared" si="359"/>
        <v>4.877477274213545E-3</v>
      </c>
      <c r="AG260" s="5">
        <f t="shared" si="360"/>
        <v>1.7932462064353726E-3</v>
      </c>
      <c r="AH260" s="5">
        <f t="shared" si="361"/>
        <v>6.3598650516134289E-3</v>
      </c>
      <c r="AI260" s="5">
        <f t="shared" si="362"/>
        <v>7.4331893921264977E-3</v>
      </c>
      <c r="AJ260" s="5">
        <f t="shared" si="363"/>
        <v>4.3438268022058897E-3</v>
      </c>
      <c r="AK260" s="5">
        <f t="shared" si="364"/>
        <v>1.6923046346295431E-3</v>
      </c>
      <c r="AL260" s="5">
        <f t="shared" si="365"/>
        <v>2.5497585721595727E-5</v>
      </c>
      <c r="AM260" s="5">
        <f t="shared" si="366"/>
        <v>1.8743500489340943E-3</v>
      </c>
      <c r="AN260" s="5">
        <f t="shared" si="367"/>
        <v>2.0673624452663291E-3</v>
      </c>
      <c r="AO260" s="5">
        <f t="shared" si="368"/>
        <v>1.1401252083430495E-3</v>
      </c>
      <c r="AP260" s="5">
        <f t="shared" si="369"/>
        <v>4.1917677721054603E-4</v>
      </c>
      <c r="AQ260" s="5">
        <f t="shared" si="370"/>
        <v>1.1558544355490949E-4</v>
      </c>
      <c r="AR260" s="5">
        <f t="shared" si="371"/>
        <v>1.4029552454350247E-3</v>
      </c>
      <c r="AS260" s="5">
        <f t="shared" si="372"/>
        <v>1.6397253657686138E-3</v>
      </c>
      <c r="AT260" s="5">
        <f t="shared" si="373"/>
        <v>9.5822702965528666E-4</v>
      </c>
      <c r="AU260" s="5">
        <f t="shared" si="374"/>
        <v>3.7331415757402032E-4</v>
      </c>
      <c r="AV260" s="5">
        <f t="shared" si="375"/>
        <v>1.0907915551234385E-4</v>
      </c>
      <c r="AW260" s="5">
        <f t="shared" si="376"/>
        <v>9.1303994604050272E-7</v>
      </c>
      <c r="AX260" s="5">
        <f t="shared" si="377"/>
        <v>3.6511254006703022E-4</v>
      </c>
      <c r="AY260" s="5">
        <f t="shared" si="378"/>
        <v>4.0271023764191084E-4</v>
      </c>
      <c r="AZ260" s="5">
        <f t="shared" si="379"/>
        <v>2.2208979109815139E-4</v>
      </c>
      <c r="BA260" s="5">
        <f t="shared" si="380"/>
        <v>8.1653209842787216E-5</v>
      </c>
      <c r="BB260" s="5">
        <f t="shared" si="381"/>
        <v>2.2515375351101905E-5</v>
      </c>
      <c r="BC260" s="5">
        <f t="shared" si="382"/>
        <v>4.9667821086476248E-6</v>
      </c>
      <c r="BD260" s="5">
        <f t="shared" si="383"/>
        <v>2.5790424334479585E-4</v>
      </c>
      <c r="BE260" s="5">
        <f t="shared" si="384"/>
        <v>3.014295225224335E-4</v>
      </c>
      <c r="BF260" s="5">
        <f t="shared" si="385"/>
        <v>1.7615017858901714E-4</v>
      </c>
      <c r="BG260" s="5">
        <f t="shared" si="386"/>
        <v>6.8626070327121205E-5</v>
      </c>
      <c r="BH260" s="5">
        <f t="shared" si="387"/>
        <v>2.0051941898101867E-5</v>
      </c>
      <c r="BI260" s="5">
        <f t="shared" si="388"/>
        <v>4.6872026559964629E-6</v>
      </c>
      <c r="BJ260" s="8">
        <f t="shared" si="389"/>
        <v>0.37332458297472043</v>
      </c>
      <c r="BK260" s="8">
        <f t="shared" si="390"/>
        <v>0.2859896462290521</v>
      </c>
      <c r="BL260" s="8">
        <f t="shared" si="391"/>
        <v>0.31765746855909915</v>
      </c>
      <c r="BM260" s="8">
        <f t="shared" si="392"/>
        <v>0.39608814022436473</v>
      </c>
      <c r="BN260" s="8">
        <f t="shared" si="393"/>
        <v>0.60354615023141911</v>
      </c>
    </row>
    <row r="261" spans="1:66" x14ac:dyDescent="0.25">
      <c r="A261" t="s">
        <v>25</v>
      </c>
      <c r="B261" t="s">
        <v>481</v>
      </c>
      <c r="C261" t="s">
        <v>482</v>
      </c>
      <c r="D261" t="s">
        <v>530</v>
      </c>
      <c r="E261">
        <f>VLOOKUP(A261,home!$A$2:$E$405,3,FALSE)</f>
        <v>1.2947</v>
      </c>
      <c r="F261">
        <f>VLOOKUP(B261,home!$B$2:$E$405,3,FALSE)</f>
        <v>1.2195</v>
      </c>
      <c r="G261">
        <f>VLOOKUP(C261,away!$B$2:$E$405,4,FALSE)</f>
        <v>1.3008999999999999</v>
      </c>
      <c r="H261">
        <f>VLOOKUP(A261,away!$A$2:$E$405,3,FALSE)</f>
        <v>1.05</v>
      </c>
      <c r="I261">
        <f>VLOOKUP(C261,away!$B$2:$E$405,3,FALSE)</f>
        <v>1.1529</v>
      </c>
      <c r="J261">
        <f>VLOOKUP(B261,home!$B$2:$E$405,4,FALSE)</f>
        <v>0.95240000000000002</v>
      </c>
      <c r="K261" s="3">
        <f t="shared" si="338"/>
        <v>2.053973642985</v>
      </c>
      <c r="L261" s="3">
        <f t="shared" si="339"/>
        <v>1.1529230580000001</v>
      </c>
      <c r="M261" s="5">
        <f t="shared" si="340"/>
        <v>4.0482046437892057E-2</v>
      </c>
      <c r="N261" s="5">
        <f t="shared" si="341"/>
        <v>8.3149056397525067E-2</v>
      </c>
      <c r="O261" s="5">
        <f t="shared" si="342"/>
        <v>4.6672684773272514E-2</v>
      </c>
      <c r="P261" s="5">
        <f t="shared" si="343"/>
        <v>9.5864464371649069E-2</v>
      </c>
      <c r="Q261" s="5">
        <f t="shared" si="344"/>
        <v>8.5392985139794916E-2</v>
      </c>
      <c r="R261" s="5">
        <f t="shared" si="345"/>
        <v>2.6905007226935698E-2</v>
      </c>
      <c r="S261" s="5">
        <f t="shared" si="346"/>
        <v>5.6753526179577893E-2</v>
      </c>
      <c r="T261" s="5">
        <f t="shared" si="347"/>
        <v>9.8451541559120906E-2</v>
      </c>
      <c r="U261" s="5">
        <f t="shared" si="348"/>
        <v>5.526217570844686E-2</v>
      </c>
      <c r="V261" s="5">
        <f t="shared" si="349"/>
        <v>1.4932947283336488E-2</v>
      </c>
      <c r="W261" s="5">
        <f t="shared" si="350"/>
        <v>5.8464980257649492E-2</v>
      </c>
      <c r="X261" s="5">
        <f t="shared" si="351"/>
        <v>6.7405623824558877E-2</v>
      </c>
      <c r="Y261" s="5">
        <f t="shared" si="352"/>
        <v>3.8856748973104045E-2</v>
      </c>
      <c r="Z261" s="5">
        <f t="shared" si="353"/>
        <v>1.0339801069196932E-2</v>
      </c>
      <c r="AA261" s="5">
        <f t="shared" si="354"/>
        <v>2.1237678869838617E-2</v>
      </c>
      <c r="AB261" s="5">
        <f t="shared" si="355"/>
        <v>2.1810816318413997E-2</v>
      </c>
      <c r="AC261" s="5">
        <f t="shared" si="356"/>
        <v>2.2101448647788334E-3</v>
      </c>
      <c r="AD261" s="5">
        <f t="shared" si="357"/>
        <v>3.0021382121712618E-2</v>
      </c>
      <c r="AE261" s="5">
        <f t="shared" si="358"/>
        <v>3.4612343681151438E-2</v>
      </c>
      <c r="AF261" s="5">
        <f t="shared" si="359"/>
        <v>1.9952684560710053E-2</v>
      </c>
      <c r="AG261" s="5">
        <f t="shared" si="360"/>
        <v>7.6679700330144051E-3</v>
      </c>
      <c r="AH261" s="5">
        <f t="shared" si="361"/>
        <v>2.9802487669525514E-3</v>
      </c>
      <c r="AI261" s="5">
        <f t="shared" si="362"/>
        <v>6.1213524168590846E-3</v>
      </c>
      <c r="AJ261" s="5">
        <f t="shared" si="363"/>
        <v>6.2865482618255459E-3</v>
      </c>
      <c r="AK261" s="5">
        <f t="shared" si="364"/>
        <v>4.3041348117142768E-3</v>
      </c>
      <c r="AL261" s="5">
        <f t="shared" si="365"/>
        <v>2.0935142591749442E-4</v>
      </c>
      <c r="AM261" s="5">
        <f t="shared" si="366"/>
        <v>1.2332625520795755E-2</v>
      </c>
      <c r="AN261" s="5">
        <f t="shared" si="367"/>
        <v>1.4218568328604684E-2</v>
      </c>
      <c r="AO261" s="5">
        <f t="shared" si="368"/>
        <v>8.1964576388984332E-3</v>
      </c>
      <c r="AP261" s="5">
        <f t="shared" si="369"/>
        <v>3.1499616686020797E-3</v>
      </c>
      <c r="AQ261" s="5">
        <f t="shared" si="370"/>
        <v>9.0791585988687364E-4</v>
      </c>
      <c r="AR261" s="5">
        <f t="shared" si="371"/>
        <v>6.8719950439913183E-4</v>
      </c>
      <c r="AS261" s="5">
        <f t="shared" si="372"/>
        <v>1.4114896695081711E-3</v>
      </c>
      <c r="AT261" s="5">
        <f t="shared" si="373"/>
        <v>1.4495812892576961E-3</v>
      </c>
      <c r="AU261" s="5">
        <f t="shared" si="374"/>
        <v>9.9246725383317401E-4</v>
      </c>
      <c r="AV261" s="5">
        <f t="shared" si="375"/>
        <v>5.09625395224761E-4</v>
      </c>
      <c r="AW261" s="5">
        <f t="shared" si="376"/>
        <v>1.3771099424841614E-5</v>
      </c>
      <c r="AX261" s="5">
        <f t="shared" si="377"/>
        <v>4.2218146280864413E-3</v>
      </c>
      <c r="AY261" s="5">
        <f t="shared" si="378"/>
        <v>4.8674274313225529E-3</v>
      </c>
      <c r="AZ261" s="5">
        <f t="shared" si="379"/>
        <v>2.8058846593567418E-3</v>
      </c>
      <c r="BA261" s="5">
        <f t="shared" si="380"/>
        <v>1.0783230406202875E-3</v>
      </c>
      <c r="BB261" s="5">
        <f t="shared" si="381"/>
        <v>3.1080587437595021E-4</v>
      </c>
      <c r="BC261" s="5">
        <f t="shared" si="382"/>
        <v>7.1667051825976741E-5</v>
      </c>
      <c r="BD261" s="5">
        <f t="shared" si="383"/>
        <v>1.3204802567798874E-4</v>
      </c>
      <c r="BE261" s="5">
        <f t="shared" si="384"/>
        <v>2.712231643507953E-4</v>
      </c>
      <c r="BF261" s="5">
        <f t="shared" si="385"/>
        <v>2.7854261547176123E-4</v>
      </c>
      <c r="BG261" s="5">
        <f t="shared" si="386"/>
        <v>1.907063968757011E-4</v>
      </c>
      <c r="BH261" s="5">
        <f t="shared" si="387"/>
        <v>9.7926478182831789E-5</v>
      </c>
      <c r="BI261" s="5">
        <f t="shared" si="388"/>
        <v>4.02276810275764E-5</v>
      </c>
      <c r="BJ261" s="8">
        <f t="shared" si="389"/>
        <v>0.57613676825071758</v>
      </c>
      <c r="BK261" s="8">
        <f t="shared" si="390"/>
        <v>0.2153199079944744</v>
      </c>
      <c r="BL261" s="8">
        <f t="shared" si="391"/>
        <v>0.19764168462806869</v>
      </c>
      <c r="BM261" s="8">
        <f t="shared" si="392"/>
        <v>0.61611826126349056</v>
      </c>
      <c r="BN261" s="8">
        <f t="shared" si="393"/>
        <v>0.37846624434706932</v>
      </c>
    </row>
    <row r="262" spans="1:66" x14ac:dyDescent="0.25">
      <c r="A262" t="s">
        <v>173</v>
      </c>
      <c r="B262" t="s">
        <v>509</v>
      </c>
      <c r="C262" t="s">
        <v>436</v>
      </c>
      <c r="D262" t="s">
        <v>530</v>
      </c>
      <c r="E262">
        <f>VLOOKUP(A262,home!$A$2:$E$405,3,FALSE)</f>
        <v>1.7239</v>
      </c>
      <c r="F262" t="e">
        <f>VLOOKUP(B262,home!$B$2:$E$405,3,FALSE)</f>
        <v>#N/A</v>
      </c>
      <c r="G262">
        <f>VLOOKUP(C262,away!$B$2:$E$405,4,FALSE)</f>
        <v>0.58009999999999995</v>
      </c>
      <c r="H262">
        <f>VLOOKUP(A262,away!$A$2:$E$405,3,FALSE)</f>
        <v>1.3199000000000001</v>
      </c>
      <c r="I262">
        <f>VLOOKUP(C262,away!$B$2:$E$405,3,FALSE)</f>
        <v>0.61560000000000004</v>
      </c>
      <c r="J262" t="e">
        <f>VLOOKUP(B262,home!$B$2:$E$405,4,FALSE)</f>
        <v>#N/A</v>
      </c>
      <c r="K262" s="3" t="e">
        <f t="shared" si="338"/>
        <v>#N/A</v>
      </c>
      <c r="L262" s="3" t="e">
        <f t="shared" si="339"/>
        <v>#N/A</v>
      </c>
      <c r="M262" s="5" t="e">
        <f t="shared" si="340"/>
        <v>#N/A</v>
      </c>
      <c r="N262" s="5" t="e">
        <f t="shared" si="341"/>
        <v>#N/A</v>
      </c>
      <c r="O262" s="5" t="e">
        <f t="shared" si="342"/>
        <v>#N/A</v>
      </c>
      <c r="P262" s="5" t="e">
        <f t="shared" si="343"/>
        <v>#N/A</v>
      </c>
      <c r="Q262" s="5" t="e">
        <f t="shared" si="344"/>
        <v>#N/A</v>
      </c>
      <c r="R262" s="5" t="e">
        <f t="shared" si="345"/>
        <v>#N/A</v>
      </c>
      <c r="S262" s="5" t="e">
        <f t="shared" si="346"/>
        <v>#N/A</v>
      </c>
      <c r="T262" s="5" t="e">
        <f t="shared" si="347"/>
        <v>#N/A</v>
      </c>
      <c r="U262" s="5" t="e">
        <f t="shared" si="348"/>
        <v>#N/A</v>
      </c>
      <c r="V262" s="5" t="e">
        <f t="shared" si="349"/>
        <v>#N/A</v>
      </c>
      <c r="W262" s="5" t="e">
        <f t="shared" si="350"/>
        <v>#N/A</v>
      </c>
      <c r="X262" s="5" t="e">
        <f t="shared" si="351"/>
        <v>#N/A</v>
      </c>
      <c r="Y262" s="5" t="e">
        <f t="shared" si="352"/>
        <v>#N/A</v>
      </c>
      <c r="Z262" s="5" t="e">
        <f t="shared" si="353"/>
        <v>#N/A</v>
      </c>
      <c r="AA262" s="5" t="e">
        <f t="shared" si="354"/>
        <v>#N/A</v>
      </c>
      <c r="AB262" s="5" t="e">
        <f t="shared" si="355"/>
        <v>#N/A</v>
      </c>
      <c r="AC262" s="5" t="e">
        <f t="shared" si="356"/>
        <v>#N/A</v>
      </c>
      <c r="AD262" s="5" t="e">
        <f t="shared" si="357"/>
        <v>#N/A</v>
      </c>
      <c r="AE262" s="5" t="e">
        <f t="shared" si="358"/>
        <v>#N/A</v>
      </c>
      <c r="AF262" s="5" t="e">
        <f t="shared" si="359"/>
        <v>#N/A</v>
      </c>
      <c r="AG262" s="5" t="e">
        <f t="shared" si="360"/>
        <v>#N/A</v>
      </c>
      <c r="AH262" s="5" t="e">
        <f t="shared" si="361"/>
        <v>#N/A</v>
      </c>
      <c r="AI262" s="5" t="e">
        <f t="shared" si="362"/>
        <v>#N/A</v>
      </c>
      <c r="AJ262" s="5" t="e">
        <f t="shared" si="363"/>
        <v>#N/A</v>
      </c>
      <c r="AK262" s="5" t="e">
        <f t="shared" si="364"/>
        <v>#N/A</v>
      </c>
      <c r="AL262" s="5" t="e">
        <f t="shared" si="365"/>
        <v>#N/A</v>
      </c>
      <c r="AM262" s="5" t="e">
        <f t="shared" si="366"/>
        <v>#N/A</v>
      </c>
      <c r="AN262" s="5" t="e">
        <f t="shared" si="367"/>
        <v>#N/A</v>
      </c>
      <c r="AO262" s="5" t="e">
        <f t="shared" si="368"/>
        <v>#N/A</v>
      </c>
      <c r="AP262" s="5" t="e">
        <f t="shared" si="369"/>
        <v>#N/A</v>
      </c>
      <c r="AQ262" s="5" t="e">
        <f t="shared" si="370"/>
        <v>#N/A</v>
      </c>
      <c r="AR262" s="5" t="e">
        <f t="shared" si="371"/>
        <v>#N/A</v>
      </c>
      <c r="AS262" s="5" t="e">
        <f t="shared" si="372"/>
        <v>#N/A</v>
      </c>
      <c r="AT262" s="5" t="e">
        <f t="shared" si="373"/>
        <v>#N/A</v>
      </c>
      <c r="AU262" s="5" t="e">
        <f t="shared" si="374"/>
        <v>#N/A</v>
      </c>
      <c r="AV262" s="5" t="e">
        <f t="shared" si="375"/>
        <v>#N/A</v>
      </c>
      <c r="AW262" s="5" t="e">
        <f t="shared" si="376"/>
        <v>#N/A</v>
      </c>
      <c r="AX262" s="5" t="e">
        <f t="shared" si="377"/>
        <v>#N/A</v>
      </c>
      <c r="AY262" s="5" t="e">
        <f t="shared" si="378"/>
        <v>#N/A</v>
      </c>
      <c r="AZ262" s="5" t="e">
        <f t="shared" si="379"/>
        <v>#N/A</v>
      </c>
      <c r="BA262" s="5" t="e">
        <f t="shared" si="380"/>
        <v>#N/A</v>
      </c>
      <c r="BB262" s="5" t="e">
        <f t="shared" si="381"/>
        <v>#N/A</v>
      </c>
      <c r="BC262" s="5" t="e">
        <f t="shared" si="382"/>
        <v>#N/A</v>
      </c>
      <c r="BD262" s="5" t="e">
        <f t="shared" si="383"/>
        <v>#N/A</v>
      </c>
      <c r="BE262" s="5" t="e">
        <f t="shared" si="384"/>
        <v>#N/A</v>
      </c>
      <c r="BF262" s="5" t="e">
        <f t="shared" si="385"/>
        <v>#N/A</v>
      </c>
      <c r="BG262" s="5" t="e">
        <f t="shared" si="386"/>
        <v>#N/A</v>
      </c>
      <c r="BH262" s="5" t="e">
        <f t="shared" si="387"/>
        <v>#N/A</v>
      </c>
      <c r="BI262" s="5" t="e">
        <f t="shared" si="388"/>
        <v>#N/A</v>
      </c>
      <c r="BJ262" s="8" t="e">
        <f t="shared" si="389"/>
        <v>#N/A</v>
      </c>
      <c r="BK262" s="8" t="e">
        <f t="shared" si="390"/>
        <v>#N/A</v>
      </c>
      <c r="BL262" s="8" t="e">
        <f t="shared" si="391"/>
        <v>#N/A</v>
      </c>
      <c r="BM262" s="8" t="e">
        <f t="shared" si="392"/>
        <v>#N/A</v>
      </c>
      <c r="BN262" s="8" t="e">
        <f t="shared" si="393"/>
        <v>#N/A</v>
      </c>
    </row>
    <row r="263" spans="1:66" x14ac:dyDescent="0.25">
      <c r="A263" t="s">
        <v>27</v>
      </c>
      <c r="B263" t="s">
        <v>477</v>
      </c>
      <c r="C263" t="s">
        <v>28</v>
      </c>
      <c r="D263" t="s">
        <v>530</v>
      </c>
      <c r="E263">
        <f>VLOOKUP(A263,home!$A$2:$E$405,3,FALSE)</f>
        <v>1.4007000000000001</v>
      </c>
      <c r="F263">
        <f>VLOOKUP(B263,home!$B$2:$E$405,3,FALSE)</f>
        <v>0.75590000000000002</v>
      </c>
      <c r="G263">
        <f>VLOOKUP(C263,away!$B$2:$E$405,4,FALSE)</f>
        <v>0.8478</v>
      </c>
      <c r="H263">
        <f>VLOOKUP(A263,away!$A$2:$E$405,3,FALSE)</f>
        <v>1.0741000000000001</v>
      </c>
      <c r="I263">
        <f>VLOOKUP(C263,away!$B$2:$E$405,3,FALSE)</f>
        <v>1.5710999999999999</v>
      </c>
      <c r="J263">
        <f>VLOOKUP(B263,home!$B$2:$E$405,4,FALSE)</f>
        <v>0.93100000000000005</v>
      </c>
      <c r="K263" s="3">
        <f t="shared" si="338"/>
        <v>0.89764142441400008</v>
      </c>
      <c r="L263" s="3">
        <f t="shared" si="339"/>
        <v>1.5710797328100001</v>
      </c>
      <c r="M263" s="5">
        <f t="shared" si="340"/>
        <v>8.4693098933633762E-2</v>
      </c>
      <c r="N263" s="5">
        <f t="shared" si="341"/>
        <v>7.6024033964822851E-2</v>
      </c>
      <c r="O263" s="5">
        <f t="shared" si="342"/>
        <v>0.13305961124350424</v>
      </c>
      <c r="P263" s="5">
        <f t="shared" si="343"/>
        <v>0.11943981896859224</v>
      </c>
      <c r="Q263" s="5">
        <f t="shared" si="344"/>
        <v>3.4121161068940954E-2</v>
      </c>
      <c r="R263" s="5">
        <f t="shared" si="345"/>
        <v>0.10452362924012358</v>
      </c>
      <c r="S263" s="5">
        <f t="shared" si="346"/>
        <v>4.2110486376313108E-2</v>
      </c>
      <c r="T263" s="5">
        <f t="shared" si="347"/>
        <v>5.3607064615358725E-2</v>
      </c>
      <c r="U263" s="5">
        <f t="shared" si="348"/>
        <v>9.3824739436025359E-2</v>
      </c>
      <c r="V263" s="5">
        <f t="shared" si="349"/>
        <v>6.5985552972300321E-3</v>
      </c>
      <c r="W263" s="5">
        <f t="shared" si="350"/>
        <v>1.0209522541527892E-2</v>
      </c>
      <c r="X263" s="5">
        <f t="shared" si="351"/>
        <v>1.6039973946661314E-2</v>
      </c>
      <c r="Y263" s="5">
        <f t="shared" si="352"/>
        <v>1.2600038991200012E-2</v>
      </c>
      <c r="Z263" s="5">
        <f t="shared" si="353"/>
        <v>5.4738318499634946E-2</v>
      </c>
      <c r="AA263" s="5">
        <f t="shared" si="354"/>
        <v>4.9135382188039527E-2</v>
      </c>
      <c r="AB263" s="5">
        <f t="shared" si="355"/>
        <v>2.2052977228199044E-2</v>
      </c>
      <c r="AC263" s="5">
        <f t="shared" si="356"/>
        <v>5.8160748933406767E-4</v>
      </c>
      <c r="AD263" s="5">
        <f t="shared" si="357"/>
        <v>2.2911225891909851E-3</v>
      </c>
      <c r="AE263" s="5">
        <f t="shared" si="358"/>
        <v>3.5995362652611281E-3</v>
      </c>
      <c r="AF263" s="5">
        <f t="shared" si="359"/>
        <v>2.8275792369331799E-3</v>
      </c>
      <c r="AG263" s="5">
        <f t="shared" si="360"/>
        <v>1.4807841440200279E-3</v>
      </c>
      <c r="AH263" s="5">
        <f t="shared" si="361"/>
        <v>2.1499565700718794E-2</v>
      </c>
      <c r="AI263" s="5">
        <f t="shared" si="362"/>
        <v>1.9298900779875599E-2</v>
      </c>
      <c r="AJ263" s="5">
        <f t="shared" si="363"/>
        <v>8.6617463928359943E-3</v>
      </c>
      <c r="AK263" s="5">
        <f t="shared" si="364"/>
        <v>2.5917141233260427E-3</v>
      </c>
      <c r="AL263" s="5">
        <f t="shared" si="365"/>
        <v>3.2808856500231973E-5</v>
      </c>
      <c r="AM263" s="5">
        <f t="shared" si="366"/>
        <v>4.113213088936976E-4</v>
      </c>
      <c r="AN263" s="5">
        <f t="shared" si="367"/>
        <v>6.4621857207576995E-4</v>
      </c>
      <c r="AO263" s="5">
        <f t="shared" si="368"/>
        <v>5.0763045077683027E-4</v>
      </c>
      <c r="AP263" s="5">
        <f t="shared" si="369"/>
        <v>2.6584263765756078E-4</v>
      </c>
      <c r="AQ263" s="5">
        <f t="shared" si="370"/>
        <v>1.0441499503513658E-4</v>
      </c>
      <c r="AR263" s="5">
        <f t="shared" si="371"/>
        <v>6.7555063873232651E-3</v>
      </c>
      <c r="AS263" s="5">
        <f t="shared" si="372"/>
        <v>6.064022376154732E-3</v>
      </c>
      <c r="AT263" s="5">
        <f t="shared" si="373"/>
        <v>2.7216588417049515E-3</v>
      </c>
      <c r="AU263" s="5">
        <f t="shared" si="374"/>
        <v>8.1435790647899661E-4</v>
      </c>
      <c r="AV263" s="5">
        <f t="shared" si="375"/>
        <v>1.8275034778865239E-4</v>
      </c>
      <c r="AW263" s="5">
        <f t="shared" si="376"/>
        <v>1.2852561943896266E-6</v>
      </c>
      <c r="AX263" s="5">
        <f t="shared" si="377"/>
        <v>6.1536507601194925E-5</v>
      </c>
      <c r="AY263" s="5">
        <f t="shared" si="378"/>
        <v>9.6678759920145851E-5</v>
      </c>
      <c r="AZ263" s="5">
        <f t="shared" si="379"/>
        <v>7.5945020151872459E-5</v>
      </c>
      <c r="BA263" s="5">
        <f t="shared" si="380"/>
        <v>3.9771893989484609E-5</v>
      </c>
      <c r="BB263" s="5">
        <f t="shared" si="381"/>
        <v>1.5621204145586786E-5</v>
      </c>
      <c r="BC263" s="5">
        <f t="shared" si="382"/>
        <v>4.9084314470437913E-6</v>
      </c>
      <c r="BD263" s="5">
        <f t="shared" si="383"/>
        <v>1.7689065283320138E-3</v>
      </c>
      <c r="BE263" s="5">
        <f t="shared" si="384"/>
        <v>1.5878437757471727E-3</v>
      </c>
      <c r="BF263" s="5">
        <f t="shared" si="385"/>
        <v>7.126571743042981E-4</v>
      </c>
      <c r="BG263" s="5">
        <f t="shared" si="386"/>
        <v>2.1323686702045549E-4</v>
      </c>
      <c r="BH263" s="5">
        <f t="shared" si="387"/>
        <v>4.7852561262455093E-5</v>
      </c>
      <c r="BI263" s="5">
        <f t="shared" si="388"/>
        <v>8.5908882506976796E-6</v>
      </c>
      <c r="BJ263" s="8">
        <f t="shared" si="389"/>
        <v>0.21503070714561143</v>
      </c>
      <c r="BK263" s="8">
        <f t="shared" si="390"/>
        <v>0.25355305468152356</v>
      </c>
      <c r="BL263" s="8">
        <f t="shared" si="391"/>
        <v>0.47552564998701585</v>
      </c>
      <c r="BM263" s="8">
        <f t="shared" si="392"/>
        <v>0.44689098339044248</v>
      </c>
      <c r="BN263" s="8">
        <f t="shared" si="393"/>
        <v>0.55186135341961762</v>
      </c>
    </row>
    <row r="264" spans="1:66" x14ac:dyDescent="0.25">
      <c r="A264" t="s">
        <v>285</v>
      </c>
      <c r="B264" t="s">
        <v>334</v>
      </c>
      <c r="C264" t="s">
        <v>364</v>
      </c>
      <c r="D264" t="s">
        <v>530</v>
      </c>
      <c r="E264">
        <f>VLOOKUP(A264,home!$A$2:$E$405,3,FALSE)</f>
        <v>1.45</v>
      </c>
      <c r="F264">
        <f>VLOOKUP(B264,home!$B$2:$E$405,3,FALSE)</f>
        <v>0.72799999999999998</v>
      </c>
      <c r="G264">
        <f>VLOOKUP(C264,away!$B$2:$E$405,4,FALSE)</f>
        <v>0.76629999999999998</v>
      </c>
      <c r="H264">
        <f>VLOOKUP(A264,away!$A$2:$E$405,3,FALSE)</f>
        <v>1.0583</v>
      </c>
      <c r="I264">
        <f>VLOOKUP(C264,away!$B$2:$E$405,3,FALSE)</f>
        <v>1.1549</v>
      </c>
      <c r="J264">
        <f>VLOOKUP(B264,home!$B$2:$E$405,4,FALSE)</f>
        <v>0.62990000000000002</v>
      </c>
      <c r="K264" s="3">
        <f t="shared" si="338"/>
        <v>0.80890627999999987</v>
      </c>
      <c r="L264" s="3">
        <f t="shared" si="339"/>
        <v>0.76988309903300012</v>
      </c>
      <c r="M264" s="5">
        <f t="shared" si="340"/>
        <v>0.20622460697725239</v>
      </c>
      <c r="N264" s="5">
        <f t="shared" si="341"/>
        <v>0.16681637967443128</v>
      </c>
      <c r="O264" s="5">
        <f t="shared" si="342"/>
        <v>0.15876883951650955</v>
      </c>
      <c r="P264" s="5">
        <f t="shared" si="343"/>
        <v>0.12842911135321672</v>
      </c>
      <c r="Q264" s="5">
        <f t="shared" si="344"/>
        <v>6.7469408562755892E-2</v>
      </c>
      <c r="R264" s="5">
        <f t="shared" si="345"/>
        <v>6.1116723098421699E-2</v>
      </c>
      <c r="S264" s="5">
        <f t="shared" si="346"/>
        <v>1.9995233455331923E-2</v>
      </c>
      <c r="T264" s="5">
        <f t="shared" si="347"/>
        <v>5.1943557354218142E-2</v>
      </c>
      <c r="U264" s="5">
        <f t="shared" si="348"/>
        <v>4.9437701127334366E-2</v>
      </c>
      <c r="V264" s="5">
        <f t="shared" si="349"/>
        <v>1.3835885605012789E-3</v>
      </c>
      <c r="W264" s="5">
        <f t="shared" si="350"/>
        <v>1.8192142764766338E-2</v>
      </c>
      <c r="X264" s="5">
        <f t="shared" si="351"/>
        <v>1.4005823249789079E-2</v>
      </c>
      <c r="Y264" s="5">
        <f t="shared" si="352"/>
        <v>5.3914233040280295E-3</v>
      </c>
      <c r="Z264" s="5">
        <f t="shared" si="353"/>
        <v>1.5684244060584881E-2</v>
      </c>
      <c r="AA264" s="5">
        <f t="shared" si="354"/>
        <v>1.2687083517659809E-2</v>
      </c>
      <c r="AB264" s="5">
        <f t="shared" si="355"/>
        <v>5.1313307661597545E-3</v>
      </c>
      <c r="AC264" s="5">
        <f t="shared" si="356"/>
        <v>5.3853008834699812E-5</v>
      </c>
      <c r="AD264" s="5">
        <f t="shared" si="357"/>
        <v>3.6789346322690123E-3</v>
      </c>
      <c r="AE264" s="5">
        <f t="shared" si="358"/>
        <v>2.8323495958310981E-3</v>
      </c>
      <c r="AF264" s="5">
        <f t="shared" si="359"/>
        <v>1.0902890421916553E-3</v>
      </c>
      <c r="AG264" s="5">
        <f t="shared" si="360"/>
        <v>2.7979836888141103E-4</v>
      </c>
      <c r="AH264" s="5">
        <f t="shared" si="361"/>
        <v>3.0187586058382531E-3</v>
      </c>
      <c r="AI264" s="5">
        <f t="shared" si="362"/>
        <v>2.4418927940666074E-3</v>
      </c>
      <c r="AJ264" s="5">
        <f t="shared" si="363"/>
        <v>9.8763120810361257E-4</v>
      </c>
      <c r="AK264" s="5">
        <f t="shared" si="364"/>
        <v>2.6630036218633298E-4</v>
      </c>
      <c r="AL264" s="5">
        <f t="shared" si="365"/>
        <v>1.3415070431629588E-6</v>
      </c>
      <c r="AM264" s="5">
        <f t="shared" si="366"/>
        <v>5.95182665550379E-4</v>
      </c>
      <c r="AN264" s="5">
        <f t="shared" si="367"/>
        <v>4.5822107504464739E-4</v>
      </c>
      <c r="AO264" s="5">
        <f t="shared" si="368"/>
        <v>1.7638833064880302E-4</v>
      </c>
      <c r="AP264" s="5">
        <f t="shared" si="369"/>
        <v>4.5266131544385997E-5</v>
      </c>
      <c r="AQ264" s="5">
        <f t="shared" si="370"/>
        <v>8.712407408656833E-6</v>
      </c>
      <c r="AR264" s="5">
        <f t="shared" si="371"/>
        <v>4.6481824613905877E-4</v>
      </c>
      <c r="AS264" s="5">
        <f t="shared" si="372"/>
        <v>3.7599439836047031E-4</v>
      </c>
      <c r="AT264" s="5">
        <f t="shared" si="373"/>
        <v>1.5207211503930307E-4</v>
      </c>
      <c r="AU264" s="5">
        <f t="shared" si="374"/>
        <v>4.1004029622724889E-5</v>
      </c>
      <c r="AV264" s="5">
        <f t="shared" si="375"/>
        <v>8.2921042667820467E-6</v>
      </c>
      <c r="AW264" s="5">
        <f t="shared" si="376"/>
        <v>2.3206703273789711E-8</v>
      </c>
      <c r="AX264" s="5">
        <f t="shared" si="377"/>
        <v>8.0241165985140163E-5</v>
      </c>
      <c r="AY264" s="5">
        <f t="shared" si="378"/>
        <v>6.1776317538661069E-5</v>
      </c>
      <c r="AZ264" s="5">
        <f t="shared" si="379"/>
        <v>2.3780271396755525E-5</v>
      </c>
      <c r="BA264" s="5">
        <f t="shared" si="380"/>
        <v>6.1026763462599853E-6</v>
      </c>
      <c r="BB264" s="5">
        <f t="shared" si="381"/>
        <v>1.1745868444635058E-6</v>
      </c>
      <c r="BC264" s="5">
        <f t="shared" si="382"/>
        <v>1.8085891197979129E-7</v>
      </c>
      <c r="BD264" s="5">
        <f t="shared" si="383"/>
        <v>5.9642618637437043E-5</v>
      </c>
      <c r="BE264" s="5">
        <f t="shared" si="384"/>
        <v>4.8245288771467862E-5</v>
      </c>
      <c r="BF264" s="5">
        <f t="shared" si="385"/>
        <v>1.9512958533826919E-5</v>
      </c>
      <c r="BG264" s="5">
        <f t="shared" si="386"/>
        <v>5.2613848997973948E-6</v>
      </c>
      <c r="BH264" s="5">
        <f t="shared" si="387"/>
        <v>1.0639918217358205E-6</v>
      </c>
      <c r="BI264" s="5">
        <f t="shared" si="388"/>
        <v>1.7213393329414915E-7</v>
      </c>
      <c r="BJ264" s="8">
        <f t="shared" si="389"/>
        <v>0.33315713303638217</v>
      </c>
      <c r="BK264" s="8">
        <f t="shared" si="390"/>
        <v>0.35614951117971888</v>
      </c>
      <c r="BL264" s="8">
        <f t="shared" si="391"/>
        <v>0.29503234026630581</v>
      </c>
      <c r="BM264" s="8">
        <f t="shared" si="392"/>
        <v>0.21113640624956886</v>
      </c>
      <c r="BN264" s="8">
        <f t="shared" si="393"/>
        <v>0.78882506918258755</v>
      </c>
    </row>
    <row r="265" spans="1:66" x14ac:dyDescent="0.25">
      <c r="A265" t="s">
        <v>285</v>
      </c>
      <c r="B265" t="s">
        <v>361</v>
      </c>
      <c r="C265" t="s">
        <v>327</v>
      </c>
      <c r="D265" t="s">
        <v>530</v>
      </c>
      <c r="E265">
        <f>VLOOKUP(A265,home!$A$2:$E$405,3,FALSE)</f>
        <v>1.45</v>
      </c>
      <c r="F265">
        <f>VLOOKUP(B265,home!$B$2:$E$405,3,FALSE)</f>
        <v>0.95789999999999997</v>
      </c>
      <c r="G265">
        <f>VLOOKUP(C265,away!$B$2:$E$405,4,FALSE)</f>
        <v>0.65080000000000005</v>
      </c>
      <c r="H265">
        <f>VLOOKUP(A265,away!$A$2:$E$405,3,FALSE)</f>
        <v>1.0583</v>
      </c>
      <c r="I265">
        <f>VLOOKUP(C265,away!$B$2:$E$405,3,FALSE)</f>
        <v>1.4355</v>
      </c>
      <c r="J265">
        <f>VLOOKUP(B265,home!$B$2:$E$405,4,FALSE)</f>
        <v>0.89239999999999997</v>
      </c>
      <c r="K265" s="3">
        <f t="shared" si="338"/>
        <v>0.90393191400000006</v>
      </c>
      <c r="L265" s="3">
        <f t="shared" si="339"/>
        <v>1.35572484366</v>
      </c>
      <c r="M265" s="5">
        <f t="shared" si="340"/>
        <v>0.10438630840707777</v>
      </c>
      <c r="N265" s="5">
        <f t="shared" si="341"/>
        <v>9.4358115553804092E-2</v>
      </c>
      <c r="O265" s="5">
        <f t="shared" si="342"/>
        <v>0.14151911164543005</v>
      </c>
      <c r="P265" s="5">
        <f t="shared" si="343"/>
        <v>0.12792364145723328</v>
      </c>
      <c r="Q265" s="5">
        <f t="shared" si="344"/>
        <v>4.2646655996991654E-2</v>
      </c>
      <c r="R265" s="5">
        <f t="shared" si="345"/>
        <v>9.593048775520141E-2</v>
      </c>
      <c r="S265" s="5">
        <f t="shared" si="346"/>
        <v>3.9192060466066853E-2</v>
      </c>
      <c r="T265" s="5">
        <f t="shared" si="347"/>
        <v>5.7817131034143314E-2</v>
      </c>
      <c r="U265" s="5">
        <f t="shared" si="348"/>
        <v>8.6714629407512761E-2</v>
      </c>
      <c r="V265" s="5">
        <f t="shared" si="349"/>
        <v>5.336577998417742E-3</v>
      </c>
      <c r="W265" s="5">
        <f t="shared" si="350"/>
        <v>1.2849891127020084E-2</v>
      </c>
      <c r="X265" s="5">
        <f t="shared" si="351"/>
        <v>1.7420916639227325E-2</v>
      </c>
      <c r="Y265" s="5">
        <f t="shared" si="352"/>
        <v>1.1808984743565183E-2</v>
      </c>
      <c r="Z265" s="5">
        <f t="shared" si="353"/>
        <v>4.3351781838049309E-2</v>
      </c>
      <c r="AA265" s="5">
        <f t="shared" si="354"/>
        <v>3.9187059132178348E-2</v>
      </c>
      <c r="AB265" s="5">
        <f t="shared" si="355"/>
        <v>1.7711216682690576E-2</v>
      </c>
      <c r="AC265" s="5">
        <f t="shared" si="356"/>
        <v>4.0874283520492277E-4</v>
      </c>
      <c r="AD265" s="5">
        <f t="shared" si="357"/>
        <v>2.9038566702847199E-3</v>
      </c>
      <c r="AE265" s="5">
        <f t="shared" si="358"/>
        <v>3.9368306303328004E-3</v>
      </c>
      <c r="AF265" s="5">
        <f t="shared" si="359"/>
        <v>2.6686295454119184E-3</v>
      </c>
      <c r="AG265" s="5">
        <f t="shared" si="360"/>
        <v>1.2059757910800094E-3</v>
      </c>
      <c r="AH265" s="5">
        <f t="shared" si="361"/>
        <v>1.4693271913692961E-2</v>
      </c>
      <c r="AI265" s="5">
        <f t="shared" si="362"/>
        <v>1.3281717403866919E-2</v>
      </c>
      <c r="AJ265" s="5">
        <f t="shared" si="363"/>
        <v>6.0028841170422674E-3</v>
      </c>
      <c r="AK265" s="5">
        <f t="shared" si="364"/>
        <v>1.8087328431460727E-3</v>
      </c>
      <c r="AL265" s="5">
        <f t="shared" si="365"/>
        <v>2.0036295064697284E-5</v>
      </c>
      <c r="AM265" s="5">
        <f t="shared" si="366"/>
        <v>5.2497774359042701E-4</v>
      </c>
      <c r="AN265" s="5">
        <f t="shared" si="367"/>
        <v>7.1172536935411128E-4</v>
      </c>
      <c r="AO265" s="5">
        <f t="shared" si="368"/>
        <v>4.8245188254822927E-4</v>
      </c>
      <c r="AP265" s="5">
        <f t="shared" si="369"/>
        <v>2.1802400101372351E-4</v>
      </c>
      <c r="AQ265" s="5">
        <f t="shared" si="370"/>
        <v>7.3895138672114519E-5</v>
      </c>
      <c r="AR265" s="5">
        <f t="shared" si="371"/>
        <v>3.9840067536090493E-3</v>
      </c>
      <c r="AS265" s="5">
        <f t="shared" si="372"/>
        <v>3.601270850178754E-3</v>
      </c>
      <c r="AT265" s="5">
        <f t="shared" si="373"/>
        <v>1.6276518262172443E-3</v>
      </c>
      <c r="AU265" s="5">
        <f t="shared" si="374"/>
        <v>4.9042881019938306E-4</v>
      </c>
      <c r="AV265" s="5">
        <f t="shared" si="375"/>
        <v>1.1082856327106774E-4</v>
      </c>
      <c r="AW265" s="5">
        <f t="shared" si="376"/>
        <v>6.82059389966541E-7</v>
      </c>
      <c r="AX265" s="5">
        <f t="shared" si="377"/>
        <v>7.9090689428515962E-5</v>
      </c>
      <c r="AY265" s="5">
        <f t="shared" si="378"/>
        <v>1.0722521256043641E-4</v>
      </c>
      <c r="AZ265" s="5">
        <f t="shared" si="379"/>
        <v>7.2683942267453986E-5</v>
      </c>
      <c r="BA265" s="5">
        <f t="shared" si="380"/>
        <v>3.2846475422378823E-5</v>
      </c>
      <c r="BB265" s="5">
        <f t="shared" si="381"/>
        <v>1.1132695689196644E-5</v>
      </c>
      <c r="BC265" s="5">
        <f t="shared" si="382"/>
        <v>3.0185744245500939E-6</v>
      </c>
      <c r="BD265" s="5">
        <f t="shared" si="383"/>
        <v>9.0020282219616782E-4</v>
      </c>
      <c r="BE265" s="5">
        <f t="shared" si="384"/>
        <v>8.1372206005598364E-4</v>
      </c>
      <c r="BF265" s="5">
        <f t="shared" si="385"/>
        <v>3.6777466960521412E-4</v>
      </c>
      <c r="BG265" s="5">
        <f t="shared" si="386"/>
        <v>1.108144203389863E-4</v>
      </c>
      <c r="BH265" s="5">
        <f t="shared" si="387"/>
        <v>2.5042172768955099E-5</v>
      </c>
      <c r="BI265" s="5">
        <f t="shared" si="388"/>
        <v>4.5272838323520545E-6</v>
      </c>
      <c r="BJ265" s="8">
        <f t="shared" si="389"/>
        <v>0.2499340594568322</v>
      </c>
      <c r="BK265" s="8">
        <f t="shared" si="390"/>
        <v>0.27737459267162573</v>
      </c>
      <c r="BL265" s="8">
        <f t="shared" si="391"/>
        <v>0.42888538113303454</v>
      </c>
      <c r="BM265" s="8">
        <f t="shared" si="392"/>
        <v>0.39267495113063311</v>
      </c>
      <c r="BN265" s="8">
        <f t="shared" si="393"/>
        <v>0.60676432081573828</v>
      </c>
    </row>
    <row r="266" spans="1:66" x14ac:dyDescent="0.25">
      <c r="A266" t="s">
        <v>287</v>
      </c>
      <c r="B266" t="s">
        <v>489</v>
      </c>
      <c r="C266" t="s">
        <v>304</v>
      </c>
      <c r="D266" t="s">
        <v>530</v>
      </c>
      <c r="E266">
        <f>VLOOKUP(A266,home!$A$2:$E$405,3,FALSE)</f>
        <v>1.1707000000000001</v>
      </c>
      <c r="F266">
        <f>VLOOKUP(B266,home!$B$2:$E$405,3,FALSE)</f>
        <v>0.98229999999999995</v>
      </c>
      <c r="G266">
        <f>VLOOKUP(C266,away!$B$2:$E$405,4,FALSE)</f>
        <v>0.89690000000000003</v>
      </c>
      <c r="H266">
        <f>VLOOKUP(A266,away!$A$2:$E$405,3,FALSE)</f>
        <v>0.82930000000000004</v>
      </c>
      <c r="I266">
        <f>VLOOKUP(C266,away!$B$2:$E$405,3,FALSE)</f>
        <v>1.4470000000000001</v>
      </c>
      <c r="J266">
        <f>VLOOKUP(B266,home!$B$2:$E$405,4,FALSE)</f>
        <v>0.72350000000000003</v>
      </c>
      <c r="K266" s="3">
        <f t="shared" si="338"/>
        <v>1.0314158153090001</v>
      </c>
      <c r="L266" s="3">
        <f t="shared" si="339"/>
        <v>0.86819790185000012</v>
      </c>
      <c r="M266" s="5">
        <f t="shared" si="340"/>
        <v>0.14962640617412815</v>
      </c>
      <c r="N266" s="5">
        <f t="shared" si="341"/>
        <v>0.15432704171584397</v>
      </c>
      <c r="O266" s="5">
        <f t="shared" si="342"/>
        <v>0.12990533190173395</v>
      </c>
      <c r="P266" s="5">
        <f t="shared" si="343"/>
        <v>0.13398641381641319</v>
      </c>
      <c r="Q266" s="5">
        <f t="shared" si="344"/>
        <v>7.9587675777786637E-2</v>
      </c>
      <c r="R266" s="5">
        <f t="shared" si="345"/>
        <v>5.6391768298106638E-2</v>
      </c>
      <c r="S266" s="5">
        <f t="shared" si="346"/>
        <v>2.9995305552034387E-2</v>
      </c>
      <c r="T266" s="5">
        <f t="shared" si="347"/>
        <v>6.9097853123392436E-2</v>
      </c>
      <c r="U266" s="5">
        <f t="shared" si="348"/>
        <v>5.8163361675907882E-2</v>
      </c>
      <c r="V266" s="5">
        <f t="shared" si="349"/>
        <v>2.9844430724402997E-3</v>
      </c>
      <c r="W266" s="5">
        <f t="shared" si="350"/>
        <v>2.7362662500298052E-2</v>
      </c>
      <c r="X266" s="5">
        <f t="shared" si="351"/>
        <v>2.3756206171788447E-2</v>
      </c>
      <c r="Y266" s="5">
        <f t="shared" si="352"/>
        <v>1.0312544177131375E-2</v>
      </c>
      <c r="Z266" s="5">
        <f t="shared" si="353"/>
        <v>1.6319738306009184E-2</v>
      </c>
      <c r="AA266" s="5">
        <f t="shared" si="354"/>
        <v>1.6832436190521983E-2</v>
      </c>
      <c r="AB266" s="5">
        <f t="shared" si="355"/>
        <v>8.6806204485419744E-3</v>
      </c>
      <c r="AC266" s="5">
        <f t="shared" si="356"/>
        <v>1.6703052068987658E-4</v>
      </c>
      <c r="AD266" s="5">
        <f t="shared" si="357"/>
        <v>7.0555707129424782E-3</v>
      </c>
      <c r="AE266" s="5">
        <f t="shared" si="358"/>
        <v>6.1256316893309693E-3</v>
      </c>
      <c r="AF266" s="5">
        <f t="shared" si="359"/>
        <v>2.659130290091509E-3</v>
      </c>
      <c r="AG266" s="5">
        <f t="shared" si="360"/>
        <v>7.6955044620107709E-4</v>
      </c>
      <c r="AH266" s="5">
        <f t="shared" si="361"/>
        <v>3.5421906390045617E-3</v>
      </c>
      <c r="AI266" s="5">
        <f t="shared" si="362"/>
        <v>3.6534714459087979E-3</v>
      </c>
      <c r="AJ266" s="5">
        <f t="shared" si="363"/>
        <v>1.8841241150450868E-3</v>
      </c>
      <c r="AK266" s="5">
        <f t="shared" si="364"/>
        <v>6.4777180342085892E-4</v>
      </c>
      <c r="AL266" s="5">
        <f t="shared" si="365"/>
        <v>5.9828531707378454E-6</v>
      </c>
      <c r="AM266" s="5">
        <f t="shared" si="366"/>
        <v>1.4554454438719744E-3</v>
      </c>
      <c r="AN266" s="5">
        <f t="shared" si="367"/>
        <v>1.2636146806267903E-3</v>
      </c>
      <c r="AO266" s="5">
        <f t="shared" si="368"/>
        <v>5.4853380723351856E-4</v>
      </c>
      <c r="AP266" s="5">
        <f t="shared" si="369"/>
        <v>1.5874530017797778E-4</v>
      </c>
      <c r="AQ266" s="5">
        <f t="shared" si="370"/>
        <v>3.4455584135767183E-5</v>
      </c>
      <c r="AR266" s="5">
        <f t="shared" si="371"/>
        <v>6.1506449614729449E-4</v>
      </c>
      <c r="AS266" s="5">
        <f t="shared" si="372"/>
        <v>6.34387248761381E-4</v>
      </c>
      <c r="AT266" s="5">
        <f t="shared" si="373"/>
        <v>3.2715852070142661E-4</v>
      </c>
      <c r="AU266" s="5">
        <f t="shared" si="374"/>
        <v>1.1247882412151611E-4</v>
      </c>
      <c r="AV266" s="5">
        <f t="shared" si="375"/>
        <v>2.9003109521572787E-5</v>
      </c>
      <c r="AW266" s="5">
        <f t="shared" si="376"/>
        <v>1.4881899325763828E-7</v>
      </c>
      <c r="AX266" s="5">
        <f t="shared" si="377"/>
        <v>2.5019490818816353E-4</v>
      </c>
      <c r="AY266" s="5">
        <f t="shared" si="378"/>
        <v>2.1721869434251703E-4</v>
      </c>
      <c r="AZ266" s="5">
        <f t="shared" si="379"/>
        <v>9.4294407335384866E-5</v>
      </c>
      <c r="BA266" s="5">
        <f t="shared" si="380"/>
        <v>2.7288735534923476E-5</v>
      </c>
      <c r="BB266" s="5">
        <f t="shared" si="381"/>
        <v>5.9230057338900243E-6</v>
      </c>
      <c r="BC266" s="5">
        <f t="shared" si="382"/>
        <v>1.0284682301617682E-6</v>
      </c>
      <c r="BD266" s="5">
        <f t="shared" si="383"/>
        <v>8.8999617509584719E-5</v>
      </c>
      <c r="BE266" s="5">
        <f t="shared" si="384"/>
        <v>9.1795613055837484E-5</v>
      </c>
      <c r="BF266" s="5">
        <f t="shared" si="385"/>
        <v>4.7339723540888053E-5</v>
      </c>
      <c r="BG266" s="5">
        <f t="shared" si="386"/>
        <v>1.6275646517475903E-5</v>
      </c>
      <c r="BH266" s="5">
        <f t="shared" si="387"/>
        <v>4.1967398056258738E-6</v>
      </c>
      <c r="BI266" s="5">
        <f t="shared" si="388"/>
        <v>8.6571676165186931E-7</v>
      </c>
      <c r="BJ266" s="8">
        <f t="shared" si="389"/>
        <v>0.38511060964021798</v>
      </c>
      <c r="BK266" s="8">
        <f t="shared" si="390"/>
        <v>0.3169828006832191</v>
      </c>
      <c r="BL266" s="8">
        <f t="shared" si="391"/>
        <v>0.28166864177463585</v>
      </c>
      <c r="BM266" s="8">
        <f t="shared" si="392"/>
        <v>0.29604008284472039</v>
      </c>
      <c r="BN266" s="8">
        <f t="shared" si="393"/>
        <v>0.7038246376840126</v>
      </c>
    </row>
    <row r="267" spans="1:66" x14ac:dyDescent="0.25">
      <c r="A267" t="s">
        <v>287</v>
      </c>
      <c r="B267" t="s">
        <v>368</v>
      </c>
      <c r="C267" t="s">
        <v>362</v>
      </c>
      <c r="D267" t="s">
        <v>530</v>
      </c>
      <c r="E267">
        <f>VLOOKUP(A267,home!$A$2:$E$405,3,FALSE)</f>
        <v>1.1707000000000001</v>
      </c>
      <c r="F267">
        <f>VLOOKUP(B267,home!$B$2:$E$405,3,FALSE)</f>
        <v>1.0249999999999999</v>
      </c>
      <c r="G267">
        <f>VLOOKUP(C267,away!$B$2:$E$405,4,FALSE)</f>
        <v>1.4559</v>
      </c>
      <c r="H267">
        <f>VLOOKUP(A267,away!$A$2:$E$405,3,FALSE)</f>
        <v>0.82930000000000004</v>
      </c>
      <c r="I267">
        <f>VLOOKUP(C267,away!$B$2:$E$405,3,FALSE)</f>
        <v>0.62990000000000002</v>
      </c>
      <c r="J267">
        <f>VLOOKUP(B267,home!$B$2:$E$405,4,FALSE)</f>
        <v>0.90439999999999998</v>
      </c>
      <c r="K267" s="3">
        <f t="shared" si="338"/>
        <v>1.7470326832500001</v>
      </c>
      <c r="L267" s="3">
        <f t="shared" si="339"/>
        <v>0.47243691770800006</v>
      </c>
      <c r="M267" s="5">
        <f t="shared" si="340"/>
        <v>0.10866673027206053</v>
      </c>
      <c r="N267" s="5">
        <f t="shared" si="341"/>
        <v>0.18984432936720189</v>
      </c>
      <c r="O267" s="5">
        <f t="shared" si="342"/>
        <v>5.1338175107138895E-2</v>
      </c>
      <c r="P267" s="5">
        <f t="shared" si="343"/>
        <v>8.9689469810583206E-2</v>
      </c>
      <c r="Q267" s="5">
        <f t="shared" si="344"/>
        <v>0.1658321240670898</v>
      </c>
      <c r="R267" s="5">
        <f t="shared" si="345"/>
        <v>1.2127024604185136E-2</v>
      </c>
      <c r="S267" s="5">
        <f t="shared" si="346"/>
        <v>1.8506586548532086E-2</v>
      </c>
      <c r="T267" s="5">
        <f t="shared" si="347"/>
        <v>7.8345217551226545E-2</v>
      </c>
      <c r="U267" s="5">
        <f t="shared" si="348"/>
        <v>2.1186308334088324E-2</v>
      </c>
      <c r="V267" s="5">
        <f t="shared" si="349"/>
        <v>1.6971829897664431E-3</v>
      </c>
      <c r="W267" s="5">
        <f t="shared" si="350"/>
        <v>9.6571380225991571E-2</v>
      </c>
      <c r="X267" s="5">
        <f t="shared" si="351"/>
        <v>4.5623885212774759E-2</v>
      </c>
      <c r="Y267" s="5">
        <f t="shared" si="352"/>
        <v>1.0777203851893452E-2</v>
      </c>
      <c r="Z267" s="5">
        <f t="shared" si="353"/>
        <v>1.9097513749901018E-3</v>
      </c>
      <c r="AA267" s="5">
        <f t="shared" si="354"/>
        <v>3.3363980689893342E-3</v>
      </c>
      <c r="AB267" s="5">
        <f t="shared" si="355"/>
        <v>2.9143982354282783E-3</v>
      </c>
      <c r="AC267" s="5">
        <f t="shared" si="356"/>
        <v>8.7549474746429179E-5</v>
      </c>
      <c r="AD267" s="5">
        <f t="shared" si="357"/>
        <v>4.2178339380342503E-2</v>
      </c>
      <c r="AE267" s="5">
        <f t="shared" si="358"/>
        <v>1.9926604650890967E-2</v>
      </c>
      <c r="AF267" s="5">
        <f t="shared" si="359"/>
        <v>4.7070318408264124E-3</v>
      </c>
      <c r="AG267" s="5">
        <f t="shared" si="360"/>
        <v>7.4125853814448141E-4</v>
      </c>
      <c r="AH267" s="5">
        <f t="shared" si="361"/>
        <v>2.2555926329723464E-4</v>
      </c>
      <c r="AI267" s="5">
        <f t="shared" si="362"/>
        <v>3.9405940499006101E-4</v>
      </c>
      <c r="AJ267" s="5">
        <f t="shared" si="363"/>
        <v>3.4421732982984249E-4</v>
      </c>
      <c r="AK267" s="5">
        <f t="shared" si="364"/>
        <v>2.0045297511792662E-4</v>
      </c>
      <c r="AL267" s="5">
        <f t="shared" si="365"/>
        <v>2.8904029605172322E-6</v>
      </c>
      <c r="AM267" s="5">
        <f t="shared" si="366"/>
        <v>1.4737387484533784E-2</v>
      </c>
      <c r="AN267" s="5">
        <f t="shared" si="367"/>
        <v>6.9624859182615961E-3</v>
      </c>
      <c r="AO267" s="5">
        <f t="shared" si="368"/>
        <v>1.6446676934044311E-3</v>
      </c>
      <c r="AP267" s="5">
        <f t="shared" si="369"/>
        <v>2.5900057857530519E-4</v>
      </c>
      <c r="AQ267" s="5">
        <f t="shared" si="370"/>
        <v>3.0590358756676463E-5</v>
      </c>
      <c r="AR267" s="5">
        <f t="shared" si="371"/>
        <v>2.131250462252656E-5</v>
      </c>
      <c r="AS267" s="5">
        <f t="shared" si="372"/>
        <v>3.7233642137470598E-5</v>
      </c>
      <c r="AT267" s="5">
        <f t="shared" si="373"/>
        <v>3.2524194865297769E-5</v>
      </c>
      <c r="AU267" s="5">
        <f t="shared" si="374"/>
        <v>1.8940277142022342E-5</v>
      </c>
      <c r="AV267" s="5">
        <f t="shared" si="375"/>
        <v>8.2723207992314815E-6</v>
      </c>
      <c r="AW267" s="5">
        <f t="shared" si="376"/>
        <v>6.6267524879534252E-8</v>
      </c>
      <c r="AX267" s="5">
        <f t="shared" si="377"/>
        <v>4.2911162668666739E-3</v>
      </c>
      <c r="AY267" s="5">
        <f t="shared" si="378"/>
        <v>2.0272817426451508E-3</v>
      </c>
      <c r="AZ267" s="5">
        <f t="shared" si="379"/>
        <v>4.7888136891048897E-4</v>
      </c>
      <c r="BA267" s="5">
        <f t="shared" si="380"/>
        <v>7.5413745958619708E-5</v>
      </c>
      <c r="BB267" s="5">
        <f t="shared" si="381"/>
        <v>8.9070594233761094E-6</v>
      </c>
      <c r="BC267" s="5">
        <f t="shared" si="382"/>
        <v>8.4160473996436136E-7</v>
      </c>
      <c r="BD267" s="5">
        <f t="shared" si="383"/>
        <v>1.678135665417324E-6</v>
      </c>
      <c r="BE267" s="5">
        <f t="shared" si="384"/>
        <v>2.9317578544115515E-6</v>
      </c>
      <c r="BF267" s="5">
        <f t="shared" si="385"/>
        <v>2.5609383955159383E-6</v>
      </c>
      <c r="BG267" s="5">
        <f t="shared" si="386"/>
        <v>1.4913476922520529E-6</v>
      </c>
      <c r="BH267" s="5">
        <f t="shared" si="387"/>
        <v>6.5135829011344971E-7</v>
      </c>
      <c r="BI267" s="5">
        <f t="shared" si="388"/>
        <v>2.2758884426680644E-7</v>
      </c>
      <c r="BJ267" s="8">
        <f t="shared" si="389"/>
        <v>0.68506394850845831</v>
      </c>
      <c r="BK267" s="8">
        <f t="shared" si="390"/>
        <v>0.22067769124129435</v>
      </c>
      <c r="BL267" s="8">
        <f t="shared" si="391"/>
        <v>9.2194417389373534E-2</v>
      </c>
      <c r="BM267" s="8">
        <f t="shared" si="392"/>
        <v>0.38032073981073689</v>
      </c>
      <c r="BN267" s="8">
        <f t="shared" si="393"/>
        <v>0.61749785322825945</v>
      </c>
    </row>
    <row r="268" spans="1:66" x14ac:dyDescent="0.25">
      <c r="A268" t="s">
        <v>34</v>
      </c>
      <c r="B268" t="s">
        <v>208</v>
      </c>
      <c r="C268" t="s">
        <v>203</v>
      </c>
      <c r="D268" t="s">
        <v>530</v>
      </c>
      <c r="E268">
        <f>VLOOKUP(A268,home!$A$2:$E$405,3,FALSE)</f>
        <v>1.6539999999999999</v>
      </c>
      <c r="F268">
        <f>VLOOKUP(B268,home!$B$2:$E$405,3,FALSE)</f>
        <v>0.99580000000000002</v>
      </c>
      <c r="G268">
        <f>VLOOKUP(C268,away!$B$2:$E$405,4,FALSE)</f>
        <v>0.71799999999999997</v>
      </c>
      <c r="H268">
        <f>VLOOKUP(A268,away!$A$2:$E$405,3,FALSE)</f>
        <v>1.3683000000000001</v>
      </c>
      <c r="I268">
        <f>VLOOKUP(C268,away!$B$2:$E$405,3,FALSE)</f>
        <v>1.2789999999999999</v>
      </c>
      <c r="J268">
        <f>VLOOKUP(B268,home!$B$2:$E$405,4,FALSE)</f>
        <v>1.1176999999999999</v>
      </c>
      <c r="K268" s="3">
        <f t="shared" si="338"/>
        <v>1.1825841976</v>
      </c>
      <c r="L268" s="3">
        <f t="shared" si="339"/>
        <v>1.9560372558899997</v>
      </c>
      <c r="M268" s="5">
        <f t="shared" si="340"/>
        <v>4.3342506397970305E-2</v>
      </c>
      <c r="N268" s="5">
        <f t="shared" si="341"/>
        <v>5.1256163150616582E-2</v>
      </c>
      <c r="O268" s="5">
        <f t="shared" si="342"/>
        <v>8.4779557278080578E-2</v>
      </c>
      <c r="P268" s="5">
        <f t="shared" si="343"/>
        <v>0.10025896471658217</v>
      </c>
      <c r="Q268" s="5">
        <f t="shared" si="344"/>
        <v>3.0307364285763305E-2</v>
      </c>
      <c r="R268" s="5">
        <f t="shared" si="345"/>
        <v>8.2915986286892923E-2</v>
      </c>
      <c r="S268" s="5">
        <f t="shared" si="346"/>
        <v>5.7979226638076906E-2</v>
      </c>
      <c r="T268" s="5">
        <f t="shared" si="347"/>
        <v>5.9282333670783033E-2</v>
      </c>
      <c r="U268" s="5">
        <f t="shared" si="348"/>
        <v>9.8055135111297875E-2</v>
      </c>
      <c r="V268" s="5">
        <f t="shared" si="349"/>
        <v>1.4901812769681983E-2</v>
      </c>
      <c r="W268" s="5">
        <f t="shared" si="350"/>
        <v>1.1947003358416764E-2</v>
      </c>
      <c r="X268" s="5">
        <f t="shared" si="351"/>
        <v>2.3368783665306137E-2</v>
      </c>
      <c r="Y268" s="5">
        <f t="shared" si="352"/>
        <v>2.285510573708624E-2</v>
      </c>
      <c r="Z268" s="5">
        <f t="shared" si="353"/>
        <v>5.4062252762008954E-2</v>
      </c>
      <c r="AA268" s="5">
        <f t="shared" si="354"/>
        <v>6.3933165803008743E-2</v>
      </c>
      <c r="AB268" s="5">
        <f t="shared" si="355"/>
        <v>3.7803175790589442E-2</v>
      </c>
      <c r="AC268" s="5">
        <f t="shared" si="356"/>
        <v>2.1544097885260768E-3</v>
      </c>
      <c r="AD268" s="5">
        <f t="shared" si="357"/>
        <v>3.5320843450844506E-3</v>
      </c>
      <c r="AE268" s="5">
        <f t="shared" si="358"/>
        <v>6.9088885699310158E-3</v>
      </c>
      <c r="AF268" s="5">
        <f t="shared" si="359"/>
        <v>6.757021719788826E-3</v>
      </c>
      <c r="AG268" s="5">
        <f t="shared" si="360"/>
        <v>4.4056620742549532E-3</v>
      </c>
      <c r="AH268" s="5">
        <f t="shared" si="361"/>
        <v>2.6436945134957899E-2</v>
      </c>
      <c r="AI268" s="5">
        <f t="shared" si="362"/>
        <v>3.126391354941941E-2</v>
      </c>
      <c r="AJ268" s="5">
        <f t="shared" si="363"/>
        <v>1.8486105059337968E-2</v>
      </c>
      <c r="AK268" s="5">
        <f t="shared" si="364"/>
        <v>7.287125239448829E-3</v>
      </c>
      <c r="AL268" s="5">
        <f t="shared" si="365"/>
        <v>1.9934139755518125E-4</v>
      </c>
      <c r="AM268" s="5">
        <f t="shared" si="366"/>
        <v>8.3539742621744186E-4</v>
      </c>
      <c r="AN268" s="5">
        <f t="shared" si="367"/>
        <v>1.6340684891559334E-3</v>
      </c>
      <c r="AO268" s="5">
        <f t="shared" si="368"/>
        <v>1.5981494217324455E-3</v>
      </c>
      <c r="AP268" s="5">
        <f t="shared" si="369"/>
        <v>1.0420132697959075E-3</v>
      </c>
      <c r="AQ268" s="5">
        <f t="shared" si="370"/>
        <v>5.0955419421313836E-4</v>
      </c>
      <c r="AR268" s="5">
        <f t="shared" si="371"/>
        <v>1.0342329923179497E-2</v>
      </c>
      <c r="AS268" s="5">
        <f t="shared" si="372"/>
        <v>1.2230675933517695E-2</v>
      </c>
      <c r="AT268" s="5">
        <f t="shared" si="373"/>
        <v>7.2319020424723296E-3</v>
      </c>
      <c r="AU268" s="5">
        <f t="shared" si="374"/>
        <v>2.8507776913396466E-3</v>
      </c>
      <c r="AV268" s="5">
        <f t="shared" si="375"/>
        <v>8.4282116216221963E-4</v>
      </c>
      <c r="AW268" s="5">
        <f t="shared" si="376"/>
        <v>1.2808674571312747E-5</v>
      </c>
      <c r="AX268" s="5">
        <f t="shared" si="377"/>
        <v>1.6465463249340997E-4</v>
      </c>
      <c r="AY268" s="5">
        <f t="shared" si="378"/>
        <v>3.2207059551198601E-4</v>
      </c>
      <c r="AZ268" s="5">
        <f t="shared" si="379"/>
        <v>3.149910419240617E-4</v>
      </c>
      <c r="BA268" s="5">
        <f t="shared" si="380"/>
        <v>2.0537807109169114E-4</v>
      </c>
      <c r="BB268" s="5">
        <f t="shared" si="381"/>
        <v>1.0043178964954324E-4</v>
      </c>
      <c r="BC268" s="5">
        <f t="shared" si="382"/>
        <v>3.9289664446042819E-5</v>
      </c>
      <c r="BD268" s="5">
        <f t="shared" si="383"/>
        <v>3.3716637737408427E-3</v>
      </c>
      <c r="BE268" s="5">
        <f t="shared" si="384"/>
        <v>3.9872762984463029E-3</v>
      </c>
      <c r="BF268" s="5">
        <f t="shared" si="385"/>
        <v>2.3576449710038102E-3</v>
      </c>
      <c r="BG268" s="5">
        <f t="shared" si="386"/>
        <v>9.2937122875340523E-4</v>
      </c>
      <c r="BH268" s="5">
        <f t="shared" si="387"/>
        <v>2.7476493220696813E-4</v>
      </c>
      <c r="BI268" s="5">
        <f t="shared" si="388"/>
        <v>6.4986533376519049E-5</v>
      </c>
      <c r="BJ268" s="8">
        <f t="shared" si="389"/>
        <v>0.22738640917326289</v>
      </c>
      <c r="BK268" s="8">
        <f t="shared" si="390"/>
        <v>0.21915833230390458</v>
      </c>
      <c r="BL268" s="8">
        <f t="shared" si="391"/>
        <v>0.49544532374323291</v>
      </c>
      <c r="BM268" s="8">
        <f t="shared" si="392"/>
        <v>0.6028825139455628</v>
      </c>
      <c r="BN268" s="8">
        <f t="shared" si="393"/>
        <v>0.39286054211590593</v>
      </c>
    </row>
    <row r="269" spans="1:66" x14ac:dyDescent="0.25">
      <c r="A269" t="s">
        <v>34</v>
      </c>
      <c r="B269" t="s">
        <v>483</v>
      </c>
      <c r="C269" t="s">
        <v>207</v>
      </c>
      <c r="D269" t="s">
        <v>530</v>
      </c>
      <c r="E269">
        <f>VLOOKUP(A269,home!$A$2:$E$405,3,FALSE)</f>
        <v>1.6539999999999999</v>
      </c>
      <c r="F269">
        <f>VLOOKUP(B269,home!$B$2:$E$405,3,FALSE)</f>
        <v>0.75570000000000004</v>
      </c>
      <c r="G269">
        <f>VLOOKUP(C269,away!$B$2:$E$405,4,FALSE)</f>
        <v>1.3603000000000001</v>
      </c>
      <c r="H269">
        <f>VLOOKUP(A269,away!$A$2:$E$405,3,FALSE)</f>
        <v>1.3683000000000001</v>
      </c>
      <c r="I269">
        <f>VLOOKUP(C269,away!$B$2:$E$405,3,FALSE)</f>
        <v>1.1876</v>
      </c>
      <c r="J269">
        <f>VLOOKUP(B269,home!$B$2:$E$405,4,FALSE)</f>
        <v>1.3246</v>
      </c>
      <c r="K269" s="3">
        <f t="shared" si="338"/>
        <v>1.7002767863400001</v>
      </c>
      <c r="L269" s="3">
        <f t="shared" si="339"/>
        <v>2.1524658337680003</v>
      </c>
      <c r="M269" s="5">
        <f t="shared" si="340"/>
        <v>2.1221454164928974E-2</v>
      </c>
      <c r="N269" s="5">
        <f t="shared" si="341"/>
        <v>3.6082345889007043E-2</v>
      </c>
      <c r="O269" s="5">
        <f t="shared" si="342"/>
        <v>4.5678455032883251E-2</v>
      </c>
      <c r="P269" s="5">
        <f t="shared" si="343"/>
        <v>7.7666016728286921E-2</v>
      </c>
      <c r="Q269" s="5">
        <f t="shared" si="344"/>
        <v>3.0674987555884613E-2</v>
      </c>
      <c r="R269" s="5">
        <f t="shared" si="345"/>
        <v>4.9160656898794577E-2</v>
      </c>
      <c r="S269" s="5">
        <f t="shared" si="346"/>
        <v>7.1060282998975335E-2</v>
      </c>
      <c r="T269" s="5">
        <f t="shared" si="347"/>
        <v>6.6026862665300209E-2</v>
      </c>
      <c r="U269" s="5">
        <f t="shared" si="348"/>
        <v>8.3586723726245787E-2</v>
      </c>
      <c r="V269" s="5">
        <f t="shared" si="349"/>
        <v>2.8896172111816023E-2</v>
      </c>
      <c r="W269" s="5">
        <f t="shared" si="350"/>
        <v>1.7385323087512998E-2</v>
      </c>
      <c r="X269" s="5">
        <f t="shared" si="351"/>
        <v>3.7421313954889734E-2</v>
      </c>
      <c r="Y269" s="5">
        <f t="shared" si="352"/>
        <v>4.0274049871302918E-2</v>
      </c>
      <c r="Z269" s="5">
        <f t="shared" si="353"/>
        <v>3.5272211446748823E-2</v>
      </c>
      <c r="AA269" s="5">
        <f t="shared" si="354"/>
        <v>5.9972522325783047E-2</v>
      </c>
      <c r="AB269" s="5">
        <f t="shared" si="355"/>
        <v>5.0984943764393172E-2</v>
      </c>
      <c r="AC269" s="5">
        <f t="shared" si="356"/>
        <v>6.6096159374196507E-3</v>
      </c>
      <c r="AD269" s="5">
        <f t="shared" si="357"/>
        <v>7.3899653171798033E-3</v>
      </c>
      <c r="AE269" s="5">
        <f t="shared" si="358"/>
        <v>1.5906647857960029E-2</v>
      </c>
      <c r="AF269" s="5">
        <f t="shared" si="359"/>
        <v>1.7119258022018958E-2</v>
      </c>
      <c r="AG269" s="5">
        <f t="shared" si="360"/>
        <v>1.2282872663951521E-2</v>
      </c>
      <c r="AH269" s="5">
        <f t="shared" si="361"/>
        <v>1.8980557505141861E-2</v>
      </c>
      <c r="AI269" s="5">
        <f t="shared" si="362"/>
        <v>3.2272201317784174E-2</v>
      </c>
      <c r="AJ269" s="5">
        <f t="shared" si="363"/>
        <v>2.7435837372359804E-2</v>
      </c>
      <c r="AK269" s="5">
        <f t="shared" si="364"/>
        <v>1.5549505799340937E-2</v>
      </c>
      <c r="AL269" s="5">
        <f t="shared" si="365"/>
        <v>9.6759164188012453E-4</v>
      </c>
      <c r="AM269" s="5">
        <f t="shared" si="366"/>
        <v>2.5129972961317067E-3</v>
      </c>
      <c r="AN269" s="5">
        <f t="shared" si="367"/>
        <v>5.4091408202748652E-3</v>
      </c>
      <c r="AO269" s="5">
        <f t="shared" si="368"/>
        <v>5.8214954028407307E-3</v>
      </c>
      <c r="AP269" s="5">
        <f t="shared" si="369"/>
        <v>4.176856652017385E-3</v>
      </c>
      <c r="AQ269" s="5">
        <f t="shared" si="370"/>
        <v>2.2476353090035059E-3</v>
      </c>
      <c r="AR269" s="5">
        <f t="shared" si="371"/>
        <v>8.1710003071373202E-3</v>
      </c>
      <c r="AS269" s="5">
        <f t="shared" si="372"/>
        <v>1.3892962143402597E-2</v>
      </c>
      <c r="AT269" s="5">
        <f t="shared" si="373"/>
        <v>1.1810940512963927E-2</v>
      </c>
      <c r="AU269" s="5">
        <f t="shared" si="374"/>
        <v>6.6939559930117411E-3</v>
      </c>
      <c r="AV269" s="5">
        <f t="shared" si="375"/>
        <v>2.845394495924847E-3</v>
      </c>
      <c r="AW269" s="5">
        <f t="shared" si="376"/>
        <v>9.8366110567438655E-5</v>
      </c>
      <c r="AX269" s="5">
        <f t="shared" si="377"/>
        <v>7.1213182779132167E-4</v>
      </c>
      <c r="AY269" s="5">
        <f t="shared" si="378"/>
        <v>1.5328394284595773E-3</v>
      </c>
      <c r="AZ269" s="5">
        <f t="shared" si="379"/>
        <v>1.6496922492058546E-3</v>
      </c>
      <c r="BA269" s="5">
        <f t="shared" si="380"/>
        <v>1.183635400882496E-3</v>
      </c>
      <c r="BB269" s="5">
        <f t="shared" si="381"/>
        <v>6.3693369000946602E-4</v>
      </c>
      <c r="BC269" s="5">
        <f t="shared" si="382"/>
        <v>2.7419560122423053E-4</v>
      </c>
      <c r="BD269" s="5">
        <f t="shared" si="383"/>
        <v>2.9312998314701554E-3</v>
      </c>
      <c r="BE269" s="5">
        <f t="shared" si="384"/>
        <v>4.9840210572510589E-3</v>
      </c>
      <c r="BF269" s="5">
        <f t="shared" si="385"/>
        <v>4.2371076531368618E-3</v>
      </c>
      <c r="BG269" s="5">
        <f t="shared" si="386"/>
        <v>2.4014185946173881E-3</v>
      </c>
      <c r="BH269" s="5">
        <f t="shared" si="387"/>
        <v>1.0207690726782932E-3</v>
      </c>
      <c r="BI269" s="5">
        <f t="shared" si="388"/>
        <v>3.4711799169774202E-4</v>
      </c>
      <c r="BJ269" s="8">
        <f t="shared" si="389"/>
        <v>0.30672118056284897</v>
      </c>
      <c r="BK269" s="8">
        <f t="shared" si="390"/>
        <v>0.20795397301176663</v>
      </c>
      <c r="BL269" s="8">
        <f t="shared" si="391"/>
        <v>0.44295739139601858</v>
      </c>
      <c r="BM269" s="8">
        <f t="shared" si="392"/>
        <v>0.73098636682970541</v>
      </c>
      <c r="BN269" s="8">
        <f t="shared" si="393"/>
        <v>0.26048391626978534</v>
      </c>
    </row>
    <row r="270" spans="1:66" s="10" customFormat="1" x14ac:dyDescent="0.25">
      <c r="A270" t="s">
        <v>10</v>
      </c>
      <c r="B270" t="s">
        <v>213</v>
      </c>
      <c r="C270" t="s">
        <v>212</v>
      </c>
      <c r="D270" t="s">
        <v>531</v>
      </c>
      <c r="E270">
        <f>VLOOKUP(A270,home!$A$2:$E$405,3,FALSE)</f>
        <v>1.6503000000000001</v>
      </c>
      <c r="F270">
        <f>VLOOKUP(B270,home!$B$2:$E$405,3,FALSE)</f>
        <v>1.2119</v>
      </c>
      <c r="G270">
        <f>VLOOKUP(C270,away!$B$2:$E$405,4,FALSE)</f>
        <v>0.998</v>
      </c>
      <c r="H270">
        <f>VLOOKUP(A270,away!$A$2:$E$405,3,FALSE)</f>
        <v>1.3855999999999999</v>
      </c>
      <c r="I270">
        <f>VLOOKUP(C270,away!$B$2:$E$405,3,FALSE)</f>
        <v>0.80659999999999998</v>
      </c>
      <c r="J270">
        <f>VLOOKUP(B270,home!$B$2:$E$405,4,FALSE)</f>
        <v>0.72170000000000001</v>
      </c>
      <c r="K270" s="3">
        <f t="shared" si="338"/>
        <v>1.99599857286</v>
      </c>
      <c r="L270" s="3">
        <f t="shared" si="339"/>
        <v>0.80658993363199993</v>
      </c>
      <c r="M270" s="5">
        <f t="shared" si="340"/>
        <v>6.0652858932500095E-2</v>
      </c>
      <c r="N270" s="5">
        <f t="shared" si="341"/>
        <v>0.12106301986914909</v>
      </c>
      <c r="O270" s="5">
        <f t="shared" si="342"/>
        <v>4.8921985460956302E-2</v>
      </c>
      <c r="P270" s="5">
        <f t="shared" si="343"/>
        <v>9.7648213161546454E-2</v>
      </c>
      <c r="Q270" s="5">
        <f t="shared" si="344"/>
        <v>0.12082080744247173</v>
      </c>
      <c r="R270" s="5">
        <f t="shared" si="345"/>
        <v>1.9729990503049206E-2</v>
      </c>
      <c r="S270" s="5">
        <f t="shared" si="346"/>
        <v>3.9302242719730686E-2</v>
      </c>
      <c r="T270" s="5">
        <f t="shared" si="347"/>
        <v>9.7452847056387917E-2</v>
      </c>
      <c r="U270" s="5">
        <f t="shared" si="348"/>
        <v>3.9381032886627566E-2</v>
      </c>
      <c r="V270" s="5">
        <f t="shared" si="349"/>
        <v>7.0305264754372066E-3</v>
      </c>
      <c r="W270" s="5">
        <f t="shared" si="350"/>
        <v>8.0386053075655495E-2</v>
      </c>
      <c r="X270" s="5">
        <f t="shared" si="351"/>
        <v>6.4838581215231381E-2</v>
      </c>
      <c r="Y270" s="5">
        <f t="shared" si="352"/>
        <v>2.6149073459593261E-2</v>
      </c>
      <c r="Z270" s="5">
        <f t="shared" si="353"/>
        <v>5.3046705768048158E-3</v>
      </c>
      <c r="AA270" s="5">
        <f t="shared" si="354"/>
        <v>1.0588114900794846E-2</v>
      </c>
      <c r="AB270" s="5">
        <f t="shared" si="355"/>
        <v>1.0566931115632108E-2</v>
      </c>
      <c r="AC270" s="5">
        <f t="shared" si="356"/>
        <v>7.0742579162200582E-4</v>
      </c>
      <c r="AD270" s="5">
        <f t="shared" si="357"/>
        <v>4.0112611804214111E-2</v>
      </c>
      <c r="AE270" s="5">
        <f t="shared" si="358"/>
        <v>3.2354428892967239E-2</v>
      </c>
      <c r="AF270" s="5">
        <f t="shared" si="359"/>
        <v>1.3048378326739852E-2</v>
      </c>
      <c r="AG270" s="5">
        <f t="shared" si="360"/>
        <v>3.508230202856775E-3</v>
      </c>
      <c r="AH270" s="5">
        <f t="shared" si="361"/>
        <v>1.0696734721211546E-3</v>
      </c>
      <c r="AI270" s="5">
        <f t="shared" si="362"/>
        <v>2.1350667237800261E-3</v>
      </c>
      <c r="AJ270" s="5">
        <f t="shared" si="363"/>
        <v>2.1307950668129042E-3</v>
      </c>
      <c r="AK270" s="5">
        <f t="shared" si="364"/>
        <v>1.4176879708052285E-3</v>
      </c>
      <c r="AL270" s="5">
        <f t="shared" si="365"/>
        <v>4.5556872808359165E-5</v>
      </c>
      <c r="AM270" s="5">
        <f t="shared" si="366"/>
        <v>1.6012943182979723E-2</v>
      </c>
      <c r="AN270" s="5">
        <f t="shared" si="367"/>
        <v>1.2915878779212599E-2</v>
      </c>
      <c r="AO270" s="5">
        <f t="shared" si="368"/>
        <v>5.2089089036620236E-3</v>
      </c>
      <c r="AP270" s="5">
        <f t="shared" si="369"/>
        <v>1.4004844956332951E-3</v>
      </c>
      <c r="AQ270" s="5">
        <f t="shared" si="370"/>
        <v>2.8240417409637608E-4</v>
      </c>
      <c r="AR270" s="5">
        <f t="shared" si="371"/>
        <v>1.7255757097722269E-4</v>
      </c>
      <c r="AS270" s="5">
        <f t="shared" si="372"/>
        <v>3.444246654067247E-4</v>
      </c>
      <c r="AT270" s="5">
        <f t="shared" si="373"/>
        <v>3.437355703048028E-4</v>
      </c>
      <c r="AU270" s="5">
        <f t="shared" si="374"/>
        <v>2.2869856925653489E-4</v>
      </c>
      <c r="AV270" s="5">
        <f t="shared" si="375"/>
        <v>1.1412050446279178E-4</v>
      </c>
      <c r="AW270" s="5">
        <f t="shared" si="376"/>
        <v>2.0373442980170028E-6</v>
      </c>
      <c r="AX270" s="5">
        <f t="shared" si="377"/>
        <v>5.3269686234193002E-3</v>
      </c>
      <c r="AY270" s="5">
        <f t="shared" si="378"/>
        <v>4.296679268423519E-3</v>
      </c>
      <c r="AZ270" s="5">
        <f t="shared" si="379"/>
        <v>1.7328291229778581E-3</v>
      </c>
      <c r="BA270" s="5">
        <f t="shared" si="380"/>
        <v>4.6589417576610242E-4</v>
      </c>
      <c r="BB270" s="5">
        <f t="shared" si="381"/>
        <v>9.3946388077678958E-5</v>
      </c>
      <c r="BC270" s="5">
        <f t="shared" si="382"/>
        <v>1.5155242184908241E-5</v>
      </c>
      <c r="BD270" s="5">
        <f t="shared" si="383"/>
        <v>2.3197199953702848E-5</v>
      </c>
      <c r="BE270" s="5">
        <f t="shared" si="384"/>
        <v>4.6301578001938944E-5</v>
      </c>
      <c r="BF270" s="5">
        <f t="shared" si="385"/>
        <v>4.6208941806518056E-5</v>
      </c>
      <c r="BG270" s="5">
        <f t="shared" si="386"/>
        <v>3.0744327299726949E-5</v>
      </c>
      <c r="BH270" s="5">
        <f t="shared" si="387"/>
        <v>1.5341408353448919E-5</v>
      </c>
      <c r="BI270" s="5">
        <f t="shared" si="388"/>
        <v>6.12428583582931E-6</v>
      </c>
      <c r="BJ270" s="8">
        <f t="shared" si="389"/>
        <v>0.64748612370170033</v>
      </c>
      <c r="BK270" s="8">
        <f t="shared" si="390"/>
        <v>0.2096835032220683</v>
      </c>
      <c r="BL270" s="8">
        <f t="shared" si="391"/>
        <v>0.13731273272223854</v>
      </c>
      <c r="BM270" s="8">
        <f t="shared" si="392"/>
        <v>0.5266555129290138</v>
      </c>
      <c r="BN270" s="8">
        <f t="shared" si="393"/>
        <v>0.46883687536967283</v>
      </c>
    </row>
    <row r="271" spans="1:66" x14ac:dyDescent="0.25">
      <c r="A271" t="s">
        <v>10</v>
      </c>
      <c r="B271" t="s">
        <v>41</v>
      </c>
      <c r="C271" t="s">
        <v>429</v>
      </c>
      <c r="D271" t="s">
        <v>531</v>
      </c>
      <c r="E271">
        <f>VLOOKUP(A271,home!$A$2:$E$405,3,FALSE)</f>
        <v>1.6503000000000001</v>
      </c>
      <c r="F271">
        <f>VLOOKUP(B271,home!$B$2:$E$405,3,FALSE)</f>
        <v>1.0337000000000001</v>
      </c>
      <c r="G271">
        <f>VLOOKUP(C271,away!$B$2:$E$405,4,FALSE)</f>
        <v>0.8911</v>
      </c>
      <c r="H271">
        <f>VLOOKUP(A271,away!$A$2:$E$405,3,FALSE)</f>
        <v>1.3855999999999999</v>
      </c>
      <c r="I271">
        <f>VLOOKUP(C271,away!$B$2:$E$405,3,FALSE)</f>
        <v>1.5708</v>
      </c>
      <c r="J271">
        <f>VLOOKUP(B271,home!$B$2:$E$405,4,FALSE)</f>
        <v>1.1462000000000001</v>
      </c>
      <c r="K271" s="3">
        <f t="shared" si="338"/>
        <v>1.5201409545210003</v>
      </c>
      <c r="L271" s="3">
        <f t="shared" si="339"/>
        <v>2.4947048501760003</v>
      </c>
      <c r="M271" s="5">
        <f t="shared" si="340"/>
        <v>1.8045736904101568E-2</v>
      </c>
      <c r="N271" s="5">
        <f t="shared" si="341"/>
        <v>2.7432063722435795E-2</v>
      </c>
      <c r="O271" s="5">
        <f t="shared" si="342"/>
        <v>4.5018787379662216E-2</v>
      </c>
      <c r="P271" s="5">
        <f t="shared" si="343"/>
        <v>6.843490241869768E-2</v>
      </c>
      <c r="Q271" s="5">
        <f t="shared" si="344"/>
        <v>2.0850301765752231E-2</v>
      </c>
      <c r="R271" s="5">
        <f t="shared" si="345"/>
        <v>5.6154293612542726E-2</v>
      </c>
      <c r="S271" s="5">
        <f t="shared" si="346"/>
        <v>6.4881471645419658E-2</v>
      </c>
      <c r="T271" s="5">
        <f t="shared" si="347"/>
        <v>5.2015348942655311E-2</v>
      </c>
      <c r="U271" s="5">
        <f t="shared" si="348"/>
        <v>8.5362441492623203E-2</v>
      </c>
      <c r="V271" s="5">
        <f t="shared" si="349"/>
        <v>2.7338911150727875E-2</v>
      </c>
      <c r="W271" s="5">
        <f t="shared" si="350"/>
        <v>1.0565132542747165E-2</v>
      </c>
      <c r="X271" s="5">
        <f t="shared" si="351"/>
        <v>2.6356887397143647E-2</v>
      </c>
      <c r="Y271" s="5">
        <f t="shared" si="352"/>
        <v>3.287632741259848E-2</v>
      </c>
      <c r="Z271" s="5">
        <f t="shared" si="353"/>
        <v>4.6696129544472512E-2</v>
      </c>
      <c r="AA271" s="5">
        <f t="shared" si="354"/>
        <v>7.0984698938170721E-2</v>
      </c>
      <c r="AB271" s="5">
        <f t="shared" si="355"/>
        <v>5.3953374000128354E-2</v>
      </c>
      <c r="AC271" s="5">
        <f t="shared" si="356"/>
        <v>6.4798396941893131E-3</v>
      </c>
      <c r="AD271" s="5">
        <f t="shared" si="357"/>
        <v>4.0151226670431389E-3</v>
      </c>
      <c r="AE271" s="5">
        <f t="shared" si="358"/>
        <v>1.0016545991524116E-2</v>
      </c>
      <c r="AF271" s="5">
        <f t="shared" si="359"/>
        <v>1.2494162933533096E-2</v>
      </c>
      <c r="AG271" s="5">
        <f t="shared" si="360"/>
        <v>1.0389749623058072E-2</v>
      </c>
      <c r="AH271" s="5">
        <f t="shared" si="361"/>
        <v>2.9123265214760607E-2</v>
      </c>
      <c r="AI271" s="5">
        <f t="shared" si="362"/>
        <v>4.4271468182334434E-2</v>
      </c>
      <c r="AJ271" s="5">
        <f t="shared" si="363"/>
        <v>3.3649435950369989E-2</v>
      </c>
      <c r="AK271" s="5">
        <f t="shared" si="364"/>
        <v>1.7050628561562895E-2</v>
      </c>
      <c r="AL271" s="5">
        <f t="shared" si="365"/>
        <v>9.8294062363252048E-4</v>
      </c>
      <c r="AM271" s="5">
        <f t="shared" si="366"/>
        <v>1.2207104807195727E-3</v>
      </c>
      <c r="AN271" s="5">
        <f t="shared" si="367"/>
        <v>3.0453123569117949E-3</v>
      </c>
      <c r="AO271" s="5">
        <f t="shared" si="368"/>
        <v>3.7985777535443814E-3</v>
      </c>
      <c r="AP271" s="5">
        <f t="shared" si="369"/>
        <v>3.1587767818459411E-3</v>
      </c>
      <c r="AQ271" s="5">
        <f t="shared" si="370"/>
        <v>1.9700539395736023E-3</v>
      </c>
      <c r="AR271" s="5">
        <f t="shared" si="371"/>
        <v>1.4530790196845056E-2</v>
      </c>
      <c r="AS271" s="5">
        <f t="shared" si="372"/>
        <v>2.2088849279776435E-2</v>
      </c>
      <c r="AT271" s="5">
        <f t="shared" si="373"/>
        <v>1.6789082214214934E-2</v>
      </c>
      <c r="AU271" s="5">
        <f t="shared" si="374"/>
        <v>8.5072571542160781E-3</v>
      </c>
      <c r="AV271" s="5">
        <f t="shared" si="375"/>
        <v>3.2330575026914095E-3</v>
      </c>
      <c r="AW271" s="5">
        <f t="shared" si="376"/>
        <v>1.0354468577250432E-4</v>
      </c>
      <c r="AX271" s="5">
        <f t="shared" si="377"/>
        <v>3.0927533255913997E-4</v>
      </c>
      <c r="AY271" s="5">
        <f t="shared" si="378"/>
        <v>7.7155067217508195E-4</v>
      </c>
      <c r="AZ271" s="5">
        <f t="shared" si="379"/>
        <v>9.6239560201586522E-4</v>
      </c>
      <c r="BA271" s="5">
        <f t="shared" si="380"/>
        <v>8.0029765871234351E-4</v>
      </c>
      <c r="BB271" s="5">
        <f t="shared" si="381"/>
        <v>4.9912661269354533E-4</v>
      </c>
      <c r="BC271" s="5">
        <f t="shared" si="382"/>
        <v>2.4903471630770106E-4</v>
      </c>
      <c r="BD271" s="5">
        <f t="shared" si="383"/>
        <v>6.0416721301598704E-3</v>
      </c>
      <c r="BE271" s="5">
        <f t="shared" si="384"/>
        <v>9.1841932388441495E-3</v>
      </c>
      <c r="BF271" s="5">
        <f t="shared" si="385"/>
        <v>6.9806341383009335E-3</v>
      </c>
      <c r="BG271" s="5">
        <f t="shared" si="386"/>
        <v>3.5371826140528869E-3</v>
      </c>
      <c r="BH271" s="5">
        <f t="shared" si="387"/>
        <v>1.3442540388103605E-3</v>
      </c>
      <c r="BI271" s="5">
        <f t="shared" si="388"/>
        <v>4.0869112353517838E-4</v>
      </c>
      <c r="BJ271" s="8">
        <f t="shared" si="389"/>
        <v>0.22379675490555004</v>
      </c>
      <c r="BK271" s="8">
        <f t="shared" si="390"/>
        <v>0.18693535310894366</v>
      </c>
      <c r="BL271" s="8">
        <f t="shared" si="391"/>
        <v>0.52821405696360235</v>
      </c>
      <c r="BM271" s="8">
        <f t="shared" si="392"/>
        <v>0.7490382027329735</v>
      </c>
      <c r="BN271" s="8">
        <f t="shared" si="393"/>
        <v>0.23593608580319222</v>
      </c>
    </row>
    <row r="272" spans="1:66" s="10" customFormat="1" x14ac:dyDescent="0.25">
      <c r="A272" t="s">
        <v>13</v>
      </c>
      <c r="B272" t="s">
        <v>49</v>
      </c>
      <c r="C272" t="s">
        <v>53</v>
      </c>
      <c r="D272" t="s">
        <v>531</v>
      </c>
      <c r="E272">
        <f>VLOOKUP(A272,home!$A$2:$E$405,3,FALSE)</f>
        <v>1.8552</v>
      </c>
      <c r="F272">
        <f>VLOOKUP(B272,home!$B$2:$E$405,3,FALSE)</f>
        <v>0.50729999999999997</v>
      </c>
      <c r="G272">
        <f>VLOOKUP(C272,away!$B$2:$E$405,4,FALSE)</f>
        <v>1.1732</v>
      </c>
      <c r="H272">
        <f>VLOOKUP(A272,away!$A$2:$E$405,3,FALSE)</f>
        <v>1.3231999999999999</v>
      </c>
      <c r="I272">
        <f>VLOOKUP(C272,away!$B$2:$E$405,3,FALSE)</f>
        <v>0.84470000000000001</v>
      </c>
      <c r="J272">
        <f>VLOOKUP(B272,home!$B$2:$E$405,4,FALSE)</f>
        <v>1.0669</v>
      </c>
      <c r="K272" s="3">
        <f t="shared" si="338"/>
        <v>1.1041489206719999</v>
      </c>
      <c r="L272" s="3">
        <f t="shared" si="339"/>
        <v>1.192481640976</v>
      </c>
      <c r="M272" s="5">
        <f t="shared" si="340"/>
        <v>0.10059722948080162</v>
      </c>
      <c r="N272" s="5">
        <f t="shared" si="341"/>
        <v>0.11107432235382059</v>
      </c>
      <c r="O272" s="5">
        <f t="shared" si="342"/>
        <v>0.11996034928890555</v>
      </c>
      <c r="P272" s="5">
        <f t="shared" si="343"/>
        <v>0.13245409019078117</v>
      </c>
      <c r="Q272" s="5">
        <f t="shared" si="344"/>
        <v>6.1321296570672409E-2</v>
      </c>
      <c r="R272" s="5">
        <f t="shared" si="345"/>
        <v>7.1525257086044139E-2</v>
      </c>
      <c r="S272" s="5">
        <f t="shared" si="346"/>
        <v>4.3599824018055559E-2</v>
      </c>
      <c r="T272" s="5">
        <f t="shared" si="347"/>
        <v>7.312452036137139E-2</v>
      </c>
      <c r="U272" s="5">
        <f t="shared" si="348"/>
        <v>7.897453541234295E-2</v>
      </c>
      <c r="V272" s="5">
        <f t="shared" si="349"/>
        <v>6.3785443668062164E-3</v>
      </c>
      <c r="W272" s="5">
        <f t="shared" si="350"/>
        <v>2.256928114090518E-2</v>
      </c>
      <c r="X272" s="5">
        <f t="shared" si="351"/>
        <v>2.6913453410555298E-2</v>
      </c>
      <c r="Y272" s="5">
        <f t="shared" si="352"/>
        <v>1.604689954367506E-2</v>
      </c>
      <c r="Z272" s="5">
        <f t="shared" si="353"/>
        <v>2.8430851980398714E-2</v>
      </c>
      <c r="AA272" s="5">
        <f t="shared" si="354"/>
        <v>3.1391894527942631E-2</v>
      </c>
      <c r="AB272" s="5">
        <f t="shared" si="355"/>
        <v>1.733066323043856E-2</v>
      </c>
      <c r="AC272" s="5">
        <f t="shared" si="356"/>
        <v>5.2490529262543418E-4</v>
      </c>
      <c r="AD272" s="5">
        <f t="shared" si="357"/>
        <v>6.2299618530183461E-3</v>
      </c>
      <c r="AE272" s="5">
        <f t="shared" si="358"/>
        <v>7.429115133705198E-3</v>
      </c>
      <c r="AF272" s="5">
        <f t="shared" si="359"/>
        <v>4.4295417028202069E-3</v>
      </c>
      <c r="AG272" s="5">
        <f t="shared" si="360"/>
        <v>1.7607157195168876E-3</v>
      </c>
      <c r="AH272" s="5">
        <f t="shared" si="361"/>
        <v>8.4758172559829051E-3</v>
      </c>
      <c r="AI272" s="5">
        <f t="shared" si="362"/>
        <v>9.3585644750066362E-3</v>
      </c>
      <c r="AJ272" s="5">
        <f t="shared" si="363"/>
        <v>5.1666244320589501E-3</v>
      </c>
      <c r="AK272" s="5">
        <f t="shared" si="364"/>
        <v>1.9015742633918245E-3</v>
      </c>
      <c r="AL272" s="5">
        <f t="shared" si="365"/>
        <v>2.7645235690828308E-5</v>
      </c>
      <c r="AM272" s="5">
        <f t="shared" si="366"/>
        <v>1.3757611311675864E-3</v>
      </c>
      <c r="AN272" s="5">
        <f t="shared" si="367"/>
        <v>1.6405698912857214E-3</v>
      </c>
      <c r="AO272" s="5">
        <f t="shared" si="368"/>
        <v>9.7817473804810793E-4</v>
      </c>
      <c r="AP272" s="5">
        <f t="shared" si="369"/>
        <v>3.888184722629587E-4</v>
      </c>
      <c r="AQ272" s="5">
        <f t="shared" si="370"/>
        <v>1.1591472246147858E-4</v>
      </c>
      <c r="AR272" s="5">
        <f t="shared" si="371"/>
        <v>2.0214512940054377E-3</v>
      </c>
      <c r="AS272" s="5">
        <f t="shared" si="372"/>
        <v>2.2319832644671213E-3</v>
      </c>
      <c r="AT272" s="5">
        <f t="shared" si="373"/>
        <v>1.2322209562096698E-3</v>
      </c>
      <c r="AU272" s="5">
        <f t="shared" si="374"/>
        <v>4.5351847960944214E-4</v>
      </c>
      <c r="AV272" s="5">
        <f t="shared" si="375"/>
        <v>1.25187984941393E-4</v>
      </c>
      <c r="AW272" s="5">
        <f t="shared" si="376"/>
        <v>1.0111070764399133E-6</v>
      </c>
      <c r="AX272" s="5">
        <f t="shared" si="377"/>
        <v>2.5317419468019704E-4</v>
      </c>
      <c r="AY272" s="5">
        <f t="shared" si="378"/>
        <v>3.019055791250186E-4</v>
      </c>
      <c r="AZ272" s="5">
        <f t="shared" si="379"/>
        <v>1.8000843020740597E-4</v>
      </c>
      <c r="BA272" s="5">
        <f t="shared" si="380"/>
        <v>7.1552249414413705E-5</v>
      </c>
      <c r="BB272" s="5">
        <f t="shared" si="381"/>
        <v>2.1331185949306025E-5</v>
      </c>
      <c r="BC272" s="5">
        <f t="shared" si="382"/>
        <v>5.0874095249585271E-6</v>
      </c>
      <c r="BD272" s="5">
        <f t="shared" si="383"/>
        <v>4.0175725937144401E-4</v>
      </c>
      <c r="BE272" s="5">
        <f t="shared" si="384"/>
        <v>4.4359984430712056E-4</v>
      </c>
      <c r="BF272" s="5">
        <f t="shared" si="385"/>
        <v>2.4490014465098725E-4</v>
      </c>
      <c r="BG272" s="5">
        <f t="shared" si="386"/>
        <v>9.0135410129601399E-5</v>
      </c>
      <c r="BH272" s="5">
        <f t="shared" si="387"/>
        <v>2.4880728952231865E-5</v>
      </c>
      <c r="BI272" s="5">
        <f t="shared" si="388"/>
        <v>5.4944060036278735E-6</v>
      </c>
      <c r="BJ272" s="8">
        <f t="shared" si="389"/>
        <v>0.33623140579418781</v>
      </c>
      <c r="BK272" s="8">
        <f t="shared" si="390"/>
        <v>0.28388414416388585</v>
      </c>
      <c r="BL272" s="8">
        <f t="shared" si="391"/>
        <v>0.35136040974476224</v>
      </c>
      <c r="BM272" s="8">
        <f t="shared" si="392"/>
        <v>0.40267337224016053</v>
      </c>
      <c r="BN272" s="8">
        <f t="shared" si="393"/>
        <v>0.59693254497102555</v>
      </c>
    </row>
    <row r="273" spans="1:66" x14ac:dyDescent="0.25">
      <c r="A273" t="s">
        <v>13</v>
      </c>
      <c r="B273" t="s">
        <v>46</v>
      </c>
      <c r="C273" t="s">
        <v>218</v>
      </c>
      <c r="D273" t="s">
        <v>531</v>
      </c>
      <c r="E273">
        <f>VLOOKUP(A273,home!$A$2:$E$405,3,FALSE)</f>
        <v>1.8552</v>
      </c>
      <c r="F273">
        <f>VLOOKUP(B273,home!$B$2:$E$405,3,FALSE)</f>
        <v>0.88780000000000003</v>
      </c>
      <c r="G273">
        <f>VLOOKUP(C273,away!$B$2:$E$405,4,FALSE)</f>
        <v>0.97699999999999998</v>
      </c>
      <c r="H273">
        <f>VLOOKUP(A273,away!$A$2:$E$405,3,FALSE)</f>
        <v>1.3231999999999999</v>
      </c>
      <c r="I273">
        <f>VLOOKUP(C273,away!$B$2:$E$405,3,FALSE)</f>
        <v>1.0390999999999999</v>
      </c>
      <c r="J273">
        <f>VLOOKUP(B273,home!$B$2:$E$405,4,FALSE)</f>
        <v>1.2891999999999999</v>
      </c>
      <c r="K273" s="3">
        <f t="shared" si="338"/>
        <v>1.6091644891199999</v>
      </c>
      <c r="L273" s="3">
        <f t="shared" si="339"/>
        <v>1.7725689351039995</v>
      </c>
      <c r="M273" s="5">
        <f t="shared" si="340"/>
        <v>3.3988487174460735E-2</v>
      </c>
      <c r="N273" s="5">
        <f t="shared" si="341"/>
        <v>5.4693066600052763E-2</v>
      </c>
      <c r="O273" s="5">
        <f t="shared" si="342"/>
        <v>6.0246936516629802E-2</v>
      </c>
      <c r="P273" s="5">
        <f t="shared" si="343"/>
        <v>9.6947230820827651E-2</v>
      </c>
      <c r="Q273" s="5">
        <f t="shared" si="344"/>
        <v>4.4005070286940028E-2</v>
      </c>
      <c r="R273" s="5">
        <f t="shared" si="345"/>
        <v>5.3395924052280386E-2</v>
      </c>
      <c r="S273" s="5">
        <f t="shared" si="346"/>
        <v>6.9131979275685151E-2</v>
      </c>
      <c r="T273" s="5">
        <f t="shared" si="347"/>
        <v>7.8002020577697923E-2</v>
      </c>
      <c r="U273" s="5">
        <f t="shared" si="348"/>
        <v>8.5922824848678067E-2</v>
      </c>
      <c r="V273" s="5">
        <f t="shared" si="349"/>
        <v>2.1909882855786489E-2</v>
      </c>
      <c r="W273" s="5">
        <f t="shared" si="350"/>
        <v>2.3603798815657853E-2</v>
      </c>
      <c r="X273" s="5">
        <f t="shared" si="351"/>
        <v>4.1839360531079679E-2</v>
      </c>
      <c r="Y273" s="5">
        <f t="shared" si="352"/>
        <v>3.7081575371004115E-2</v>
      </c>
      <c r="Z273" s="5">
        <f t="shared" si="353"/>
        <v>3.1549318745414896E-2</v>
      </c>
      <c r="AA273" s="5">
        <f t="shared" si="354"/>
        <v>5.0768043381049587E-2</v>
      </c>
      <c r="AB273" s="5">
        <f t="shared" si="355"/>
        <v>4.0847066295444337E-2</v>
      </c>
      <c r="AC273" s="5">
        <f t="shared" si="356"/>
        <v>3.9059227238740163E-3</v>
      </c>
      <c r="AD273" s="5">
        <f t="shared" si="357"/>
        <v>9.4955987156223332E-3</v>
      </c>
      <c r="AE273" s="5">
        <f t="shared" si="358"/>
        <v>1.6831603303525584E-2</v>
      </c>
      <c r="AF273" s="5">
        <f t="shared" si="359"/>
        <v>1.4917588571911654E-2</v>
      </c>
      <c r="AG273" s="5">
        <f t="shared" si="360"/>
        <v>8.81415136307768E-3</v>
      </c>
      <c r="AH273" s="5">
        <f t="shared" si="361"/>
        <v>1.3980835582954182E-2</v>
      </c>
      <c r="AI273" s="5">
        <f t="shared" si="362"/>
        <v>2.2497464148315178E-2</v>
      </c>
      <c r="AJ273" s="5">
        <f t="shared" si="363"/>
        <v>1.8101060201359556E-2</v>
      </c>
      <c r="AK273" s="5">
        <f t="shared" si="364"/>
        <v>9.7091944304837068E-3</v>
      </c>
      <c r="AL273" s="5">
        <f t="shared" si="365"/>
        <v>4.4564312608095732E-4</v>
      </c>
      <c r="AM273" s="5">
        <f t="shared" si="366"/>
        <v>3.0559960512225861E-3</v>
      </c>
      <c r="AN273" s="5">
        <f t="shared" si="367"/>
        <v>5.4169636661976469E-3</v>
      </c>
      <c r="AO273" s="5">
        <f t="shared" si="368"/>
        <v>4.8009707586445108E-3</v>
      </c>
      <c r="AP273" s="5">
        <f t="shared" si="369"/>
        <v>2.8366838750386474E-3</v>
      </c>
      <c r="AQ273" s="5">
        <f t="shared" si="370"/>
        <v>1.2570544289009853E-3</v>
      </c>
      <c r="AR273" s="5">
        <f t="shared" si="371"/>
        <v>4.9563989682282414E-3</v>
      </c>
      <c r="AS273" s="5">
        <f t="shared" si="372"/>
        <v>7.9756612135838904E-3</v>
      </c>
      <c r="AT273" s="5">
        <f t="shared" si="373"/>
        <v>6.4170754010754614E-3</v>
      </c>
      <c r="AU273" s="5">
        <f t="shared" si="374"/>
        <v>3.4420432864720389E-3</v>
      </c>
      <c r="AV273" s="5">
        <f t="shared" si="375"/>
        <v>1.384703456651176E-3</v>
      </c>
      <c r="AW273" s="5">
        <f t="shared" si="376"/>
        <v>3.5309233115485293E-5</v>
      </c>
      <c r="AX273" s="5">
        <f t="shared" si="377"/>
        <v>8.1960005408638899E-4</v>
      </c>
      <c r="AY273" s="5">
        <f t="shared" si="378"/>
        <v>1.4527975950830907E-3</v>
      </c>
      <c r="AZ273" s="5">
        <f t="shared" si="379"/>
        <v>1.2875919430190431E-3</v>
      </c>
      <c r="BA273" s="5">
        <f t="shared" si="380"/>
        <v>7.6078182642858505E-4</v>
      </c>
      <c r="BB273" s="5">
        <f t="shared" si="381"/>
        <v>3.3713455797974813E-4</v>
      </c>
      <c r="BC273" s="5">
        <f t="shared" si="382"/>
        <v>1.19518848884984E-4</v>
      </c>
      <c r="BD273" s="5">
        <f t="shared" si="383"/>
        <v>1.4642598068438149E-3</v>
      </c>
      <c r="BE273" s="5">
        <f t="shared" si="384"/>
        <v>2.3562348840187766E-3</v>
      </c>
      <c r="BF273" s="5">
        <f t="shared" si="385"/>
        <v>1.895784751694399E-3</v>
      </c>
      <c r="BG273" s="5">
        <f t="shared" si="386"/>
        <v>1.0168765004806013E-3</v>
      </c>
      <c r="BH273" s="5">
        <f t="shared" si="387"/>
        <v>4.0908038859850015E-4</v>
      </c>
      <c r="BI273" s="5">
        <f t="shared" si="388"/>
        <v>1.3165552690562322E-4</v>
      </c>
      <c r="BJ273" s="8">
        <f t="shared" si="389"/>
        <v>0.35142892774205581</v>
      </c>
      <c r="BK273" s="8">
        <f t="shared" si="390"/>
        <v>0.2277819435717981</v>
      </c>
      <c r="BL273" s="8">
        <f t="shared" si="391"/>
        <v>0.38691912364174713</v>
      </c>
      <c r="BM273" s="8">
        <f t="shared" si="392"/>
        <v>0.65298510988785707</v>
      </c>
      <c r="BN273" s="8">
        <f t="shared" si="393"/>
        <v>0.34327671545119137</v>
      </c>
    </row>
    <row r="274" spans="1:66" x14ac:dyDescent="0.25">
      <c r="A274" t="s">
        <v>13</v>
      </c>
      <c r="B274" t="s">
        <v>15</v>
      </c>
      <c r="C274" t="s">
        <v>51</v>
      </c>
      <c r="D274" t="s">
        <v>531</v>
      </c>
      <c r="E274">
        <f>VLOOKUP(A274,home!$A$2:$E$405,3,FALSE)</f>
        <v>1.8552</v>
      </c>
      <c r="F274">
        <f>VLOOKUP(B274,home!$B$2:$E$405,3,FALSE)</f>
        <v>1.1097999999999999</v>
      </c>
      <c r="G274">
        <f>VLOOKUP(C274,away!$B$2:$E$405,4,FALSE)</f>
        <v>0.72929999999999995</v>
      </c>
      <c r="H274">
        <f>VLOOKUP(A274,away!$A$2:$E$405,3,FALSE)</f>
        <v>1.3231999999999999</v>
      </c>
      <c r="I274">
        <f>VLOOKUP(C274,away!$B$2:$E$405,3,FALSE)</f>
        <v>1.1557999999999999</v>
      </c>
      <c r="J274">
        <f>VLOOKUP(B274,home!$B$2:$E$405,4,FALSE)</f>
        <v>1.0225</v>
      </c>
      <c r="K274" s="3">
        <f t="shared" si="338"/>
        <v>1.5015564701279998</v>
      </c>
      <c r="L274" s="3">
        <f t="shared" si="339"/>
        <v>1.5637650375999999</v>
      </c>
      <c r="M274" s="5">
        <f t="shared" si="340"/>
        <v>4.6638844704751881E-2</v>
      </c>
      <c r="N274" s="5">
        <f t="shared" si="341"/>
        <v>7.0030859025715181E-2</v>
      </c>
      <c r="O274" s="5">
        <f t="shared" si="342"/>
        <v>7.293219474334689E-2</v>
      </c>
      <c r="P274" s="5">
        <f t="shared" si="343"/>
        <v>0.10951180889750782</v>
      </c>
      <c r="Q274" s="5">
        <f t="shared" si="344"/>
        <v>5.2577644739342254E-2</v>
      </c>
      <c r="R274" s="5">
        <f t="shared" si="345"/>
        <v>5.7024408127540178E-2</v>
      </c>
      <c r="S274" s="5">
        <f t="shared" si="346"/>
        <v>6.4285663398853249E-2</v>
      </c>
      <c r="T274" s="5">
        <f t="shared" si="347"/>
        <v>8.2219082602736984E-2</v>
      </c>
      <c r="U274" s="5">
        <f t="shared" si="348"/>
        <v>8.5625368979127647E-2</v>
      </c>
      <c r="V274" s="5">
        <f t="shared" si="349"/>
        <v>1.6771997509209893E-2</v>
      </c>
      <c r="W274" s="5">
        <f t="shared" si="350"/>
        <v>2.6316100880816911E-2</v>
      </c>
      <c r="X274" s="5">
        <f t="shared" si="351"/>
        <v>4.1152198483376048E-2</v>
      </c>
      <c r="Y274" s="5">
        <f t="shared" si="352"/>
        <v>3.2176184604339603E-2</v>
      </c>
      <c r="Z274" s="5">
        <f t="shared" si="353"/>
        <v>2.9724258573226883E-2</v>
      </c>
      <c r="AA274" s="5">
        <f t="shared" si="354"/>
        <v>4.4632652780386493E-2</v>
      </c>
      <c r="AB274" s="5">
        <f t="shared" si="355"/>
        <v>3.3509224280682905E-2</v>
      </c>
      <c r="AC274" s="5">
        <f t="shared" si="356"/>
        <v>2.4613760772880661E-3</v>
      </c>
      <c r="AD274" s="5">
        <f t="shared" si="357"/>
        <v>9.878777886532953E-3</v>
      </c>
      <c r="AE274" s="5">
        <f t="shared" si="358"/>
        <v>1.5448087473176253E-2</v>
      </c>
      <c r="AF274" s="5">
        <f t="shared" si="359"/>
        <v>1.2078589544169774E-2</v>
      </c>
      <c r="AG274" s="5">
        <f t="shared" si="360"/>
        <v>6.2960253442312071E-3</v>
      </c>
      <c r="AH274" s="5">
        <f t="shared" si="361"/>
        <v>1.1620439081348561E-2</v>
      </c>
      <c r="AI274" s="5">
        <f t="shared" si="362"/>
        <v>1.7448745488327203E-2</v>
      </c>
      <c r="AJ274" s="5">
        <f t="shared" si="363"/>
        <v>1.3100138341807233E-2</v>
      </c>
      <c r="AK274" s="5">
        <f t="shared" si="364"/>
        <v>6.5568658289041773E-3</v>
      </c>
      <c r="AL274" s="5">
        <f t="shared" si="365"/>
        <v>2.3118046624632987E-4</v>
      </c>
      <c r="AM274" s="5">
        <f t="shared" si="366"/>
        <v>2.9667085704961926E-3</v>
      </c>
      <c r="AN274" s="5">
        <f t="shared" si="367"/>
        <v>4.6392351392902211E-3</v>
      </c>
      <c r="AO274" s="5">
        <f t="shared" si="368"/>
        <v>3.6273368560137062E-3</v>
      </c>
      <c r="AP274" s="5">
        <f t="shared" si="369"/>
        <v>1.8907675183440472E-3</v>
      </c>
      <c r="AQ274" s="5">
        <f t="shared" si="370"/>
        <v>7.3917903485403423E-4</v>
      </c>
      <c r="AR274" s="5">
        <f t="shared" si="371"/>
        <v>3.634327271394705E-3</v>
      </c>
      <c r="AS274" s="5">
        <f t="shared" si="372"/>
        <v>5.4571476289253578E-3</v>
      </c>
      <c r="AT274" s="5">
        <f t="shared" si="373"/>
        <v>4.0971076653282734E-3</v>
      </c>
      <c r="AU274" s="5">
        <f t="shared" si="374"/>
        <v>2.0506795078948968E-3</v>
      </c>
      <c r="AV274" s="5">
        <f t="shared" si="375"/>
        <v>7.6980277080962185E-4</v>
      </c>
      <c r="AW274" s="5">
        <f t="shared" si="376"/>
        <v>1.5078627173856752E-5</v>
      </c>
      <c r="AX274" s="5">
        <f t="shared" si="377"/>
        <v>7.4244674150212425E-4</v>
      </c>
      <c r="AY274" s="5">
        <f t="shared" si="378"/>
        <v>1.1610122566410668E-3</v>
      </c>
      <c r="AZ274" s="5">
        <f t="shared" si="379"/>
        <v>9.0777518758018933E-4</v>
      </c>
      <c r="BA274" s="5">
        <f t="shared" si="380"/>
        <v>4.7318236677956077E-4</v>
      </c>
      <c r="BB274" s="5">
        <f t="shared" si="381"/>
        <v>1.8498651039467416E-4</v>
      </c>
      <c r="BC274" s="5">
        <f t="shared" si="382"/>
        <v>5.7855087476564025E-5</v>
      </c>
      <c r="BD274" s="5">
        <f t="shared" si="383"/>
        <v>9.4720565370054184E-4</v>
      </c>
      <c r="BE274" s="5">
        <f t="shared" si="384"/>
        <v>1.42228277785587E-3</v>
      </c>
      <c r="BF274" s="5">
        <f t="shared" si="385"/>
        <v>1.0678189537205534E-3</v>
      </c>
      <c r="BG274" s="5">
        <f t="shared" si="386"/>
        <v>5.344634862948026E-4</v>
      </c>
      <c r="BH274" s="5">
        <f t="shared" si="387"/>
        <v>2.0063177647328223E-4</v>
      </c>
      <c r="BI274" s="5">
        <f t="shared" si="388"/>
        <v>6.0251988415346304E-5</v>
      </c>
      <c r="BJ274" s="8">
        <f t="shared" si="389"/>
        <v>0.36556403585380953</v>
      </c>
      <c r="BK274" s="8">
        <f t="shared" si="390"/>
        <v>0.24106188331049833</v>
      </c>
      <c r="BL274" s="8">
        <f t="shared" si="391"/>
        <v>0.36269175713228458</v>
      </c>
      <c r="BM274" s="8">
        <f t="shared" si="392"/>
        <v>0.58918024100214783</v>
      </c>
      <c r="BN274" s="8">
        <f t="shared" si="393"/>
        <v>0.40871576023820416</v>
      </c>
    </row>
    <row r="275" spans="1:66" x14ac:dyDescent="0.25">
      <c r="A275" t="s">
        <v>13</v>
      </c>
      <c r="B275" t="s">
        <v>52</v>
      </c>
      <c r="C275" t="s">
        <v>54</v>
      </c>
      <c r="D275" t="s">
        <v>531</v>
      </c>
      <c r="E275">
        <f>VLOOKUP(A275,home!$A$2:$E$405,3,FALSE)</f>
        <v>1.8552</v>
      </c>
      <c r="F275">
        <f>VLOOKUP(B275,home!$B$2:$E$405,3,FALSE)</f>
        <v>0.74119999999999997</v>
      </c>
      <c r="G275">
        <f>VLOOKUP(C275,away!$B$2:$E$405,4,FALSE)</f>
        <v>1.2683</v>
      </c>
      <c r="H275">
        <f>VLOOKUP(A275,away!$A$2:$E$405,3,FALSE)</f>
        <v>1.3231999999999999</v>
      </c>
      <c r="I275">
        <f>VLOOKUP(C275,away!$B$2:$E$405,3,FALSE)</f>
        <v>0.53349999999999997</v>
      </c>
      <c r="J275">
        <f>VLOOKUP(B275,home!$B$2:$E$405,4,FALSE)</f>
        <v>0.9919</v>
      </c>
      <c r="K275" s="3">
        <f t="shared" si="338"/>
        <v>1.744006658592</v>
      </c>
      <c r="L275" s="3">
        <f t="shared" si="339"/>
        <v>0.70020918968000001</v>
      </c>
      <c r="M275" s="5">
        <f t="shared" si="340"/>
        <v>8.6794168020934995E-2</v>
      </c>
      <c r="N275" s="5">
        <f t="shared" si="341"/>
        <v>0.15136960695546345</v>
      </c>
      <c r="O275" s="5">
        <f t="shared" si="342"/>
        <v>6.0774074058888655E-2</v>
      </c>
      <c r="P275" s="5">
        <f t="shared" si="343"/>
        <v>0.10599038982846515</v>
      </c>
      <c r="Q275" s="5">
        <f t="shared" si="344"/>
        <v>0.13199480121939111</v>
      </c>
      <c r="R275" s="5">
        <f t="shared" si="345"/>
        <v>2.1277282575163366E-2</v>
      </c>
      <c r="S275" s="5">
        <f t="shared" si="346"/>
        <v>3.2358057551978459E-2</v>
      </c>
      <c r="T275" s="5">
        <f t="shared" si="347"/>
        <v>9.2423972803802532E-2</v>
      </c>
      <c r="U275" s="5">
        <f t="shared" si="348"/>
        <v>3.7107722487828447E-2</v>
      </c>
      <c r="V275" s="5">
        <f t="shared" si="349"/>
        <v>4.3905191791724857E-3</v>
      </c>
      <c r="W275" s="5">
        <f t="shared" si="350"/>
        <v>7.6733270742048526E-2</v>
      </c>
      <c r="X275" s="5">
        <f t="shared" si="351"/>
        <v>5.3729341327785847E-2</v>
      </c>
      <c r="Y275" s="5">
        <f t="shared" si="352"/>
        <v>1.881088927658453E-2</v>
      </c>
      <c r="Z275" s="5">
        <f t="shared" si="353"/>
        <v>4.9661829301825087E-3</v>
      </c>
      <c r="AA275" s="5">
        <f t="shared" si="354"/>
        <v>8.6610560980242245E-3</v>
      </c>
      <c r="AB275" s="5">
        <f t="shared" si="355"/>
        <v>7.5524697526965492E-3</v>
      </c>
      <c r="AC275" s="5">
        <f t="shared" si="356"/>
        <v>3.3509800396208639E-4</v>
      </c>
      <c r="AD275" s="5">
        <f t="shared" si="357"/>
        <v>3.3455833777418807E-2</v>
      </c>
      <c r="AE275" s="5">
        <f t="shared" si="358"/>
        <v>2.3426082259355198E-2</v>
      </c>
      <c r="AF275" s="5">
        <f t="shared" si="359"/>
        <v>8.2015790381000635E-3</v>
      </c>
      <c r="AG275" s="5">
        <f t="shared" si="360"/>
        <v>1.9142736707881732E-3</v>
      </c>
      <c r="AH275" s="5">
        <f t="shared" si="361"/>
        <v>8.6934173133643546E-4</v>
      </c>
      <c r="AI275" s="5">
        <f t="shared" si="362"/>
        <v>1.5161377680426409E-3</v>
      </c>
      <c r="AJ275" s="5">
        <f t="shared" si="363"/>
        <v>1.3220771814045898E-3</v>
      </c>
      <c r="AK275" s="5">
        <f t="shared" si="364"/>
        <v>7.6857046918071608E-4</v>
      </c>
      <c r="AL275" s="5">
        <f t="shared" si="365"/>
        <v>1.6368458333336534E-5</v>
      </c>
      <c r="AM275" s="5">
        <f t="shared" si="366"/>
        <v>1.1669439375313112E-2</v>
      </c>
      <c r="AN275" s="5">
        <f t="shared" si="367"/>
        <v>8.1710486890078805E-3</v>
      </c>
      <c r="AO275" s="5">
        <f t="shared" si="368"/>
        <v>2.860721690683017E-3</v>
      </c>
      <c r="AP275" s="5">
        <f t="shared" si="369"/>
        <v>6.6770120564438502E-4</v>
      </c>
      <c r="AQ275" s="5">
        <f t="shared" si="370"/>
        <v>1.1688263003815345E-4</v>
      </c>
      <c r="AR275" s="5">
        <f t="shared" si="371"/>
        <v>1.2174421385081877E-4</v>
      </c>
      <c r="AS275" s="5">
        <f t="shared" si="372"/>
        <v>2.1232271960087631E-4</v>
      </c>
      <c r="AT275" s="5">
        <f t="shared" si="373"/>
        <v>1.8514611837714529E-4</v>
      </c>
      <c r="AU275" s="5">
        <f t="shared" si="374"/>
        <v>1.0763202108740136E-4</v>
      </c>
      <c r="AV275" s="5">
        <f t="shared" si="375"/>
        <v>4.6927740363535601E-5</v>
      </c>
      <c r="AW275" s="5">
        <f t="shared" si="376"/>
        <v>5.552406083906423E-7</v>
      </c>
      <c r="AX275" s="5">
        <f t="shared" si="377"/>
        <v>3.3919299954302913E-3</v>
      </c>
      <c r="AY275" s="5">
        <f t="shared" si="378"/>
        <v>2.3750605535515302E-3</v>
      </c>
      <c r="AZ275" s="5">
        <f t="shared" si="379"/>
        <v>8.3151961282162457E-4</v>
      </c>
      <c r="BA275" s="5">
        <f t="shared" si="380"/>
        <v>1.9407922476561906E-4</v>
      </c>
      <c r="BB275" s="5">
        <f t="shared" si="381"/>
        <v>3.3974014176714168E-5</v>
      </c>
      <c r="BC275" s="5">
        <f t="shared" si="382"/>
        <v>4.757783387370773E-6</v>
      </c>
      <c r="BD275" s="5">
        <f t="shared" si="383"/>
        <v>1.4207736221451737E-5</v>
      </c>
      <c r="BE275" s="5">
        <f t="shared" si="384"/>
        <v>2.4778386573730569E-5</v>
      </c>
      <c r="BF275" s="5">
        <f t="shared" si="385"/>
        <v>2.160683558687637E-5</v>
      </c>
      <c r="BG275" s="5">
        <f t="shared" si="386"/>
        <v>1.2560821711538326E-5</v>
      </c>
      <c r="BH275" s="5">
        <f t="shared" si="387"/>
        <v>5.4765391755774464E-6</v>
      </c>
      <c r="BI275" s="5">
        <f t="shared" si="388"/>
        <v>1.9102241576494026E-6</v>
      </c>
      <c r="BJ275" s="8">
        <f t="shared" si="389"/>
        <v>0.62237676584555768</v>
      </c>
      <c r="BK275" s="8">
        <f t="shared" si="390"/>
        <v>0.23225966159639802</v>
      </c>
      <c r="BL275" s="8">
        <f t="shared" si="391"/>
        <v>0.14060304547927219</v>
      </c>
      <c r="BM275" s="8">
        <f t="shared" si="392"/>
        <v>0.43963082788016083</v>
      </c>
      <c r="BN275" s="8">
        <f t="shared" si="393"/>
        <v>0.55820032265830666</v>
      </c>
    </row>
    <row r="276" spans="1:66" x14ac:dyDescent="0.25">
      <c r="A276" t="s">
        <v>13</v>
      </c>
      <c r="B276" t="s">
        <v>50</v>
      </c>
      <c r="C276" t="s">
        <v>221</v>
      </c>
      <c r="D276" t="s">
        <v>531</v>
      </c>
      <c r="E276">
        <f>VLOOKUP(A276,home!$A$2:$E$405,3,FALSE)</f>
        <v>1.8552</v>
      </c>
      <c r="F276">
        <f>VLOOKUP(B276,home!$B$2:$E$405,3,FALSE)</f>
        <v>1.1116999999999999</v>
      </c>
      <c r="G276">
        <f>VLOOKUP(C276,away!$B$2:$E$405,4,FALSE)</f>
        <v>0.68610000000000004</v>
      </c>
      <c r="H276">
        <f>VLOOKUP(A276,away!$A$2:$E$405,3,FALSE)</f>
        <v>1.3231999999999999</v>
      </c>
      <c r="I276">
        <f>VLOOKUP(C276,away!$B$2:$E$405,3,FALSE)</f>
        <v>1.1089</v>
      </c>
      <c r="J276">
        <f>VLOOKUP(B276,home!$B$2:$E$405,4,FALSE)</f>
        <v>1.0864</v>
      </c>
      <c r="K276" s="3">
        <f t="shared" si="338"/>
        <v>1.415030368824</v>
      </c>
      <c r="L276" s="3">
        <f t="shared" si="339"/>
        <v>1.594070895872</v>
      </c>
      <c r="M276" s="5">
        <f t="shared" si="340"/>
        <v>4.9335998845386905E-2</v>
      </c>
      <c r="N276" s="5">
        <f t="shared" si="341"/>
        <v>6.9811936642488276E-2</v>
      </c>
      <c r="O276" s="5">
        <f t="shared" si="342"/>
        <v>7.8645079878205876E-2</v>
      </c>
      <c r="P276" s="5">
        <f t="shared" si="343"/>
        <v>0.1112851763862506</v>
      </c>
      <c r="Q276" s="5">
        <f t="shared" si="344"/>
        <v>4.9393005227768953E-2</v>
      </c>
      <c r="R276" s="5">
        <f t="shared" si="345"/>
        <v>6.2682916468688316E-2</v>
      </c>
      <c r="S276" s="5">
        <f t="shared" si="346"/>
        <v>6.2755344845303027E-2</v>
      </c>
      <c r="T276" s="5">
        <f t="shared" si="347"/>
        <v>7.8735952093240053E-2</v>
      </c>
      <c r="U276" s="5">
        <f t="shared" si="348"/>
        <v>8.8698230409652024E-2</v>
      </c>
      <c r="V276" s="5">
        <f t="shared" si="349"/>
        <v>1.5728293479024491E-2</v>
      </c>
      <c r="W276" s="5">
        <f t="shared" si="350"/>
        <v>2.3297534134925225E-2</v>
      </c>
      <c r="X276" s="5">
        <f t="shared" si="351"/>
        <v>3.7137921110068757E-2</v>
      </c>
      <c r="Y276" s="5">
        <f t="shared" si="352"/>
        <v>2.9600239587375485E-2</v>
      </c>
      <c r="Z276" s="5">
        <f t="shared" si="353"/>
        <v>3.3307004270370574E-2</v>
      </c>
      <c r="AA276" s="5">
        <f t="shared" si="354"/>
        <v>4.7130422537125016E-2</v>
      </c>
      <c r="AB276" s="5">
        <f t="shared" si="355"/>
        <v>3.3345489592769492E-2</v>
      </c>
      <c r="AC276" s="5">
        <f t="shared" si="356"/>
        <v>2.2173539036288541E-3</v>
      </c>
      <c r="AD276" s="5">
        <f t="shared" si="357"/>
        <v>8.2416795799082447E-3</v>
      </c>
      <c r="AE276" s="5">
        <f t="shared" si="358"/>
        <v>1.3137821551434307E-2</v>
      </c>
      <c r="AF276" s="5">
        <f t="shared" si="359"/>
        <v>1.0471309485150678E-2</v>
      </c>
      <c r="AG276" s="5">
        <f t="shared" si="360"/>
        <v>5.564003230649036E-3</v>
      </c>
      <c r="AH276" s="5">
        <f t="shared" si="361"/>
        <v>1.3273431534020545E-2</v>
      </c>
      <c r="AI276" s="5">
        <f t="shared" si="362"/>
        <v>1.8782308719145203E-2</v>
      </c>
      <c r="AJ276" s="5">
        <f t="shared" si="363"/>
        <v>1.3288768617109136E-2</v>
      </c>
      <c r="AK276" s="5">
        <f t="shared" si="364"/>
        <v>6.2680037191615795E-3</v>
      </c>
      <c r="AL276" s="5">
        <f t="shared" si="365"/>
        <v>2.0006374740634303E-4</v>
      </c>
      <c r="AM276" s="5">
        <f t="shared" si="366"/>
        <v>2.3324453791373589E-3</v>
      </c>
      <c r="AN276" s="5">
        <f t="shared" si="367"/>
        <v>3.718083295093997E-3</v>
      </c>
      <c r="AO276" s="5">
        <f t="shared" si="368"/>
        <v>2.963444184568603E-3</v>
      </c>
      <c r="AP276" s="5">
        <f t="shared" si="369"/>
        <v>1.5746467087206469E-3</v>
      </c>
      <c r="AQ276" s="5">
        <f t="shared" si="370"/>
        <v>6.2752462241305476E-4</v>
      </c>
      <c r="AR276" s="5">
        <f t="shared" si="371"/>
        <v>4.2317581793463498E-3</v>
      </c>
      <c r="AS276" s="5">
        <f t="shared" si="372"/>
        <v>5.9880663372944443E-3</v>
      </c>
      <c r="AT276" s="5">
        <f t="shared" si="373"/>
        <v>4.2366478589021686E-3</v>
      </c>
      <c r="AU276" s="5">
        <f t="shared" si="374"/>
        <v>1.9983284607865822E-3</v>
      </c>
      <c r="AV276" s="5">
        <f t="shared" si="375"/>
        <v>7.0692386472458353E-4</v>
      </c>
      <c r="AW276" s="5">
        <f t="shared" si="376"/>
        <v>1.253543160935998E-5</v>
      </c>
      <c r="AX276" s="5">
        <f t="shared" si="377"/>
        <v>5.5008017418376137E-4</v>
      </c>
      <c r="AY276" s="5">
        <f t="shared" si="378"/>
        <v>8.7686679606253438E-4</v>
      </c>
      <c r="AZ276" s="5">
        <f t="shared" si="379"/>
        <v>6.9889391957990725E-4</v>
      </c>
      <c r="BA276" s="5">
        <f t="shared" si="380"/>
        <v>3.7136215216807873E-4</v>
      </c>
      <c r="BB276" s="5">
        <f t="shared" si="381"/>
        <v>1.479943996498809E-4</v>
      </c>
      <c r="BC276" s="5">
        <f t="shared" si="382"/>
        <v>4.7182713046784808E-5</v>
      </c>
      <c r="BD276" s="5">
        <f t="shared" si="383"/>
        <v>1.1242870920107183E-3</v>
      </c>
      <c r="BE276" s="5">
        <f t="shared" si="384"/>
        <v>1.5909003784719893E-3</v>
      </c>
      <c r="BF276" s="5">
        <f t="shared" si="385"/>
        <v>1.1255861746557302E-3</v>
      </c>
      <c r="BG276" s="5">
        <f t="shared" si="386"/>
        <v>5.3091287328876447E-4</v>
      </c>
      <c r="BH276" s="5">
        <f t="shared" si="387"/>
        <v>1.8781445972580255E-4</v>
      </c>
      <c r="BI276" s="5">
        <f t="shared" si="388"/>
        <v>5.315263284325654E-5</v>
      </c>
      <c r="BJ276" s="8">
        <f t="shared" si="389"/>
        <v>0.33929992698763362</v>
      </c>
      <c r="BK276" s="8">
        <f t="shared" si="390"/>
        <v>0.24239909800306272</v>
      </c>
      <c r="BL276" s="8">
        <f t="shared" si="391"/>
        <v>0.38388902978792766</v>
      </c>
      <c r="BM276" s="8">
        <f t="shared" si="392"/>
        <v>0.57687661423575265</v>
      </c>
      <c r="BN276" s="8">
        <f t="shared" si="393"/>
        <v>0.42115411344878895</v>
      </c>
    </row>
    <row r="277" spans="1:66" x14ac:dyDescent="0.25">
      <c r="A277" t="s">
        <v>13</v>
      </c>
      <c r="B277" t="s">
        <v>42</v>
      </c>
      <c r="C277" t="s">
        <v>44</v>
      </c>
      <c r="D277" t="s">
        <v>531</v>
      </c>
      <c r="E277">
        <f>VLOOKUP(A277,home!$A$2:$E$405,3,FALSE)</f>
        <v>1.8552</v>
      </c>
      <c r="F277">
        <f>VLOOKUP(B277,home!$B$2:$E$405,3,FALSE)</f>
        <v>1.7855000000000001</v>
      </c>
      <c r="G277">
        <f>VLOOKUP(C277,away!$B$2:$E$405,4,FALSE)</f>
        <v>1.0781000000000001</v>
      </c>
      <c r="H277">
        <f>VLOOKUP(A277,away!$A$2:$E$405,3,FALSE)</f>
        <v>1.3231999999999999</v>
      </c>
      <c r="I277">
        <f>VLOOKUP(C277,away!$B$2:$E$405,3,FALSE)</f>
        <v>0.93359999999999999</v>
      </c>
      <c r="J277">
        <f>VLOOKUP(B277,home!$B$2:$E$405,4,FALSE)</f>
        <v>0.70850000000000002</v>
      </c>
      <c r="K277" s="3">
        <f t="shared" si="338"/>
        <v>3.5711626947599999</v>
      </c>
      <c r="L277" s="3">
        <f t="shared" si="339"/>
        <v>0.87523804991999998</v>
      </c>
      <c r="M277" s="5">
        <f t="shared" si="340"/>
        <v>1.1720676851340277E-2</v>
      </c>
      <c r="N277" s="5">
        <f t="shared" si="341"/>
        <v>4.1856443928843502E-2</v>
      </c>
      <c r="O277" s="5">
        <f t="shared" si="342"/>
        <v>1.0258382351109551E-2</v>
      </c>
      <c r="P277" s="5">
        <f t="shared" si="343"/>
        <v>3.6634352360866811E-2</v>
      </c>
      <c r="Q277" s="5">
        <f t="shared" si="344"/>
        <v>7.4738085546999788E-2</v>
      </c>
      <c r="R277" s="5">
        <f t="shared" si="345"/>
        <v>4.4892632821594341E-3</v>
      </c>
      <c r="S277" s="5">
        <f t="shared" si="346"/>
        <v>2.8626242961955713E-2</v>
      </c>
      <c r="T277" s="5">
        <f t="shared" si="347"/>
        <v>6.5413616248910234E-2</v>
      </c>
      <c r="U277" s="5">
        <f t="shared" si="348"/>
        <v>1.603188956020361E-2</v>
      </c>
      <c r="V277" s="5">
        <f t="shared" si="349"/>
        <v>9.9416316872912424E-3</v>
      </c>
      <c r="W277" s="5">
        <f t="shared" si="350"/>
        <v>8.8967287661075742E-2</v>
      </c>
      <c r="X277" s="5">
        <f t="shared" si="351"/>
        <v>7.7867555359151616E-2</v>
      </c>
      <c r="Y277" s="5">
        <f t="shared" si="352"/>
        <v>3.4076323652290748E-2</v>
      </c>
      <c r="Z277" s="5">
        <f t="shared" si="353"/>
        <v>1.3097246802182272E-3</v>
      </c>
      <c r="AA277" s="5">
        <f t="shared" si="354"/>
        <v>4.677239918401804E-3</v>
      </c>
      <c r="AB277" s="5">
        <f t="shared" si="355"/>
        <v>8.3515923555194122E-3</v>
      </c>
      <c r="AC277" s="5">
        <f t="shared" si="356"/>
        <v>1.9421086069388274E-3</v>
      </c>
      <c r="AD277" s="5">
        <f t="shared" si="357"/>
        <v>7.9429164687303822E-2</v>
      </c>
      <c r="AE277" s="5">
        <f t="shared" si="358"/>
        <v>6.9519427207690332E-2</v>
      </c>
      <c r="AF277" s="5">
        <f t="shared" si="359"/>
        <v>3.0423023950407135E-2</v>
      </c>
      <c r="AG277" s="5">
        <f t="shared" si="360"/>
        <v>8.8757960516745987E-3</v>
      </c>
      <c r="AH277" s="5">
        <f t="shared" si="361"/>
        <v>2.8658021876157416E-4</v>
      </c>
      <c r="AI277" s="5">
        <f t="shared" si="362"/>
        <v>1.0234245862974936E-3</v>
      </c>
      <c r="AJ277" s="5">
        <f t="shared" si="363"/>
        <v>1.8274078517428974E-3</v>
      </c>
      <c r="AK277" s="5">
        <f t="shared" si="364"/>
        <v>2.1753235827519164E-3</v>
      </c>
      <c r="AL277" s="5">
        <f t="shared" si="365"/>
        <v>2.4281154384538231E-4</v>
      </c>
      <c r="AM277" s="5">
        <f t="shared" si="366"/>
        <v>5.6730893961449536E-2</v>
      </c>
      <c r="AN277" s="5">
        <f t="shared" si="367"/>
        <v>4.9653037001037396E-2</v>
      </c>
      <c r="AO277" s="5">
        <f t="shared" si="368"/>
        <v>2.1729113638696788E-2</v>
      </c>
      <c r="AP277" s="5">
        <f t="shared" si="369"/>
        <v>6.3393823492076838E-3</v>
      </c>
      <c r="AQ277" s="5">
        <f t="shared" si="370"/>
        <v>1.3871171612544503E-3</v>
      </c>
      <c r="AR277" s="5">
        <f t="shared" si="371"/>
        <v>5.0165182362905442E-5</v>
      </c>
      <c r="AS277" s="5">
        <f t="shared" si="372"/>
        <v>1.7914802783024024E-4</v>
      </c>
      <c r="AT277" s="5">
        <f t="shared" si="373"/>
        <v>3.1988337691359005E-4</v>
      </c>
      <c r="AU277" s="5">
        <f t="shared" si="374"/>
        <v>3.8078519410255507E-4</v>
      </c>
      <c r="AV277" s="5">
        <f t="shared" si="375"/>
        <v>3.399614699739975E-4</v>
      </c>
      <c r="AW277" s="5">
        <f t="shared" si="376"/>
        <v>2.1081555668530185E-5</v>
      </c>
      <c r="AX277" s="5">
        <f t="shared" si="377"/>
        <v>3.376587535925233E-2</v>
      </c>
      <c r="AY277" s="5">
        <f t="shared" si="378"/>
        <v>2.9553178903273788E-2</v>
      </c>
      <c r="AZ277" s="5">
        <f t="shared" si="379"/>
        <v>1.2933033336119119E-2</v>
      </c>
      <c r="BA277" s="5">
        <f t="shared" si="380"/>
        <v>3.7731609588850827E-3</v>
      </c>
      <c r="BB277" s="5">
        <f t="shared" si="381"/>
        <v>8.2560350992221421E-4</v>
      </c>
      <c r="BC277" s="5">
        <f t="shared" si="382"/>
        <v>1.4451992120628526E-4</v>
      </c>
      <c r="BD277" s="5">
        <f t="shared" si="383"/>
        <v>7.3177460641984197E-6</v>
      </c>
      <c r="BE277" s="5">
        <f t="shared" si="384"/>
        <v>2.6132861754192216E-5</v>
      </c>
      <c r="BF277" s="5">
        <f t="shared" si="385"/>
        <v>4.6662350501945801E-5</v>
      </c>
      <c r="BG277" s="5">
        <f t="shared" si="386"/>
        <v>5.5546281787454806E-5</v>
      </c>
      <c r="BH277" s="5">
        <f t="shared" si="387"/>
        <v>4.9591202337996347E-5</v>
      </c>
      <c r="BI277" s="5">
        <f t="shared" si="388"/>
        <v>3.5419650355549485E-5</v>
      </c>
      <c r="BJ277" s="8">
        <f t="shared" si="389"/>
        <v>0.78800164039465226</v>
      </c>
      <c r="BK277" s="8">
        <f t="shared" si="390"/>
        <v>0.11866100291551204</v>
      </c>
      <c r="BL277" s="8">
        <f t="shared" si="391"/>
        <v>5.0611717050932314E-2</v>
      </c>
      <c r="BM277" s="8">
        <f t="shared" si="392"/>
        <v>0.74935478337239037</v>
      </c>
      <c r="BN277" s="8">
        <f t="shared" si="393"/>
        <v>0.17969720432131936</v>
      </c>
    </row>
    <row r="278" spans="1:66" x14ac:dyDescent="0.25">
      <c r="A278" t="s">
        <v>16</v>
      </c>
      <c r="B278" t="s">
        <v>56</v>
      </c>
      <c r="C278" t="s">
        <v>18</v>
      </c>
      <c r="D278" t="s">
        <v>531</v>
      </c>
      <c r="E278">
        <f>VLOOKUP(A278,home!$A$2:$E$405,3,FALSE)</f>
        <v>1.6396999999999999</v>
      </c>
      <c r="F278">
        <f>VLOOKUP(B278,home!$B$2:$E$405,3,FALSE)</f>
        <v>1.3632</v>
      </c>
      <c r="G278">
        <f>VLOOKUP(C278,away!$B$2:$E$405,4,FALSE)</f>
        <v>0.86099999999999999</v>
      </c>
      <c r="H278">
        <f>VLOOKUP(A278,away!$A$2:$E$405,3,FALSE)</f>
        <v>1.2963</v>
      </c>
      <c r="I278">
        <f>VLOOKUP(C278,away!$B$2:$E$405,3,FALSE)</f>
        <v>0.99829999999999997</v>
      </c>
      <c r="J278">
        <f>VLOOKUP(B278,home!$B$2:$E$405,4,FALSE)</f>
        <v>0.86219999999999997</v>
      </c>
      <c r="K278" s="3">
        <f t="shared" si="338"/>
        <v>1.9245408134399997</v>
      </c>
      <c r="L278" s="3">
        <f t="shared" si="339"/>
        <v>1.1157698212379998</v>
      </c>
      <c r="M278" s="5">
        <f t="shared" si="340"/>
        <v>4.7820032626351837E-2</v>
      </c>
      <c r="N278" s="5">
        <f t="shared" si="341"/>
        <v>9.20316044894465E-2</v>
      </c>
      <c r="O278" s="5">
        <f t="shared" si="342"/>
        <v>5.3356149255099905E-2</v>
      </c>
      <c r="P278" s="5">
        <f t="shared" si="343"/>
        <v>0.10268608688943601</v>
      </c>
      <c r="Q278" s="5">
        <f t="shared" si="344"/>
        <v>8.8559289483153864E-2</v>
      </c>
      <c r="R278" s="5">
        <f t="shared" si="345"/>
        <v>2.9766590558155444E-2</v>
      </c>
      <c r="S278" s="5">
        <f t="shared" si="346"/>
        <v>5.5125602501440822E-2</v>
      </c>
      <c r="T278" s="5">
        <f t="shared" si="347"/>
        <v>9.8811782595582862E-2</v>
      </c>
      <c r="U278" s="5">
        <f t="shared" si="348"/>
        <v>5.7287018406127897E-2</v>
      </c>
      <c r="V278" s="5">
        <f t="shared" si="349"/>
        <v>1.3152629179317575E-2</v>
      </c>
      <c r="W278" s="5">
        <f t="shared" si="350"/>
        <v>5.681198900652578E-2</v>
      </c>
      <c r="X278" s="5">
        <f t="shared" si="351"/>
        <v>6.3389102817986473E-2</v>
      </c>
      <c r="Y278" s="5">
        <f t="shared" si="352"/>
        <v>3.5363823959831002E-2</v>
      </c>
      <c r="Z278" s="5">
        <f t="shared" si="353"/>
        <v>1.1070887808645943E-2</v>
      </c>
      <c r="AA278" s="5">
        <f t="shared" si="354"/>
        <v>2.1306375428754441E-2</v>
      </c>
      <c r="AB278" s="5">
        <f t="shared" si="355"/>
        <v>2.0502494549556553E-2</v>
      </c>
      <c r="AC278" s="5">
        <f t="shared" si="356"/>
        <v>1.7652016693570742E-3</v>
      </c>
      <c r="AD278" s="5">
        <f t="shared" si="357"/>
        <v>2.7334247883940864E-2</v>
      </c>
      <c r="AE278" s="5">
        <f t="shared" si="358"/>
        <v>3.049872887513987E-2</v>
      </c>
      <c r="AF278" s="5">
        <f t="shared" si="359"/>
        <v>1.7014780632500528E-2</v>
      </c>
      <c r="AG278" s="5">
        <f t="shared" si="360"/>
        <v>6.3281929149096305E-3</v>
      </c>
      <c r="AH278" s="5">
        <f t="shared" si="361"/>
        <v>3.0881406277997094E-3</v>
      </c>
      <c r="AI278" s="5">
        <f t="shared" si="362"/>
        <v>5.9432526758427641E-3</v>
      </c>
      <c r="AJ278" s="5">
        <f t="shared" si="363"/>
        <v>5.7190161696229454E-3</v>
      </c>
      <c r="AK278" s="5">
        <f t="shared" si="364"/>
        <v>3.6688266770542183E-3</v>
      </c>
      <c r="AL278" s="5">
        <f t="shared" si="365"/>
        <v>1.5161984803589747E-4</v>
      </c>
      <c r="AM278" s="5">
        <f t="shared" si="366"/>
        <v>1.0521175131466033E-2</v>
      </c>
      <c r="AN278" s="5">
        <f t="shared" si="367"/>
        <v>1.1739209695649544E-2</v>
      </c>
      <c r="AO278" s="5">
        <f t="shared" si="368"/>
        <v>6.5491279517951462E-3</v>
      </c>
      <c r="AP278" s="5">
        <f t="shared" si="369"/>
        <v>2.4357731080130859E-3</v>
      </c>
      <c r="AQ278" s="5">
        <f t="shared" si="370"/>
        <v>6.7944053132602215E-4</v>
      </c>
      <c r="AR278" s="5">
        <f t="shared" si="371"/>
        <v>6.8913082324757724E-4</v>
      </c>
      <c r="AS278" s="5">
        <f t="shared" si="372"/>
        <v>1.326260395139469E-3</v>
      </c>
      <c r="AT278" s="5">
        <f t="shared" si="373"/>
        <v>1.2762211298474849E-3</v>
      </c>
      <c r="AU278" s="5">
        <f t="shared" si="374"/>
        <v>8.18713217121998E-4</v>
      </c>
      <c r="AV278" s="5">
        <f t="shared" si="375"/>
        <v>3.9391175021351229E-4</v>
      </c>
      <c r="AW278" s="5">
        <f t="shared" si="376"/>
        <v>9.0438904381521942E-6</v>
      </c>
      <c r="AX278" s="5">
        <f t="shared" si="377"/>
        <v>3.374738490976051E-3</v>
      </c>
      <c r="AY278" s="5">
        <f t="shared" si="378"/>
        <v>3.765431362801345E-3</v>
      </c>
      <c r="AZ278" s="5">
        <f t="shared" si="379"/>
        <v>2.1006773392784088E-3</v>
      </c>
      <c r="BA278" s="5">
        <f t="shared" si="380"/>
        <v>7.8129079310846228E-4</v>
      </c>
      <c r="BB278" s="5">
        <f t="shared" si="381"/>
        <v>2.1793517214038104E-4</v>
      </c>
      <c r="BC278" s="5">
        <f t="shared" si="382"/>
        <v>4.8633097612109137E-5</v>
      </c>
      <c r="BD278" s="5">
        <f t="shared" si="383"/>
        <v>1.2815189591075738E-4</v>
      </c>
      <c r="BE278" s="5">
        <f t="shared" si="384"/>
        <v>2.4663355399996717E-4</v>
      </c>
      <c r="BF278" s="5">
        <f t="shared" si="385"/>
        <v>2.3732817031834753E-4</v>
      </c>
      <c r="BG278" s="5">
        <f t="shared" si="386"/>
        <v>1.5224924998556645E-4</v>
      </c>
      <c r="BH278" s="5">
        <f t="shared" si="387"/>
        <v>7.3252473853212984E-5</v>
      </c>
      <c r="BI278" s="5">
        <f t="shared" si="388"/>
        <v>2.8195475123190981E-5</v>
      </c>
      <c r="BJ278" s="8">
        <f t="shared" si="389"/>
        <v>0.55835697533318429</v>
      </c>
      <c r="BK278" s="8">
        <f t="shared" si="390"/>
        <v>0.2244666040767406</v>
      </c>
      <c r="BL278" s="8">
        <f t="shared" si="391"/>
        <v>0.20600791248277495</v>
      </c>
      <c r="BM278" s="8">
        <f t="shared" si="392"/>
        <v>0.58192623892733908</v>
      </c>
      <c r="BN278" s="8">
        <f t="shared" si="393"/>
        <v>0.41421975330164351</v>
      </c>
    </row>
    <row r="279" spans="1:66" x14ac:dyDescent="0.25">
      <c r="A279" t="s">
        <v>16</v>
      </c>
      <c r="B279" t="s">
        <v>17</v>
      </c>
      <c r="C279" t="s">
        <v>58</v>
      </c>
      <c r="D279" t="s">
        <v>531</v>
      </c>
      <c r="E279">
        <f>VLOOKUP(A279,home!$A$2:$E$405,3,FALSE)</f>
        <v>1.6396999999999999</v>
      </c>
      <c r="F279">
        <f>VLOOKUP(B279,home!$B$2:$E$405,3,FALSE)</f>
        <v>0.91479999999999995</v>
      </c>
      <c r="G279">
        <f>VLOOKUP(C279,away!$B$2:$E$405,4,FALSE)</f>
        <v>1.0044999999999999</v>
      </c>
      <c r="H279">
        <f>VLOOKUP(A279,away!$A$2:$E$405,3,FALSE)</f>
        <v>1.2963</v>
      </c>
      <c r="I279">
        <f>VLOOKUP(C279,away!$B$2:$E$405,3,FALSE)</f>
        <v>1.4067000000000001</v>
      </c>
      <c r="J279">
        <f>VLOOKUP(B279,home!$B$2:$E$405,4,FALSE)</f>
        <v>0.91610000000000003</v>
      </c>
      <c r="K279" s="3">
        <f t="shared" si="338"/>
        <v>1.50674754902</v>
      </c>
      <c r="L279" s="3">
        <f t="shared" si="339"/>
        <v>1.670513122881</v>
      </c>
      <c r="M279" s="5">
        <f t="shared" si="340"/>
        <v>4.1699728045011909E-2</v>
      </c>
      <c r="N279" s="5">
        <f t="shared" si="341"/>
        <v>6.283096302662225E-2</v>
      </c>
      <c r="O279" s="5">
        <f t="shared" si="342"/>
        <v>6.9659942919761256E-2</v>
      </c>
      <c r="P279" s="5">
        <f t="shared" si="343"/>
        <v>0.10495994825922338</v>
      </c>
      <c r="Q279" s="5">
        <f t="shared" si="344"/>
        <v>4.7335199771464664E-2</v>
      </c>
      <c r="R279" s="5">
        <f t="shared" si="345"/>
        <v>5.8183924393301306E-2</v>
      </c>
      <c r="S279" s="5">
        <f t="shared" si="346"/>
        <v>6.6047137805594458E-2</v>
      </c>
      <c r="T279" s="5">
        <f t="shared" si="347"/>
        <v>7.9074072392425435E-2</v>
      </c>
      <c r="U279" s="5">
        <f t="shared" si="348"/>
        <v>8.766848547197173E-2</v>
      </c>
      <c r="V279" s="5">
        <f t="shared" si="349"/>
        <v>1.8471487816318237E-2</v>
      </c>
      <c r="W279" s="5">
        <f t="shared" si="350"/>
        <v>2.3774065412675481E-2</v>
      </c>
      <c r="X279" s="5">
        <f t="shared" si="351"/>
        <v>3.9714888256105689E-2</v>
      </c>
      <c r="Y279" s="5">
        <f t="shared" si="352"/>
        <v>3.3172121002788539E-2</v>
      </c>
      <c r="Z279" s="5">
        <f t="shared" si="353"/>
        <v>3.2399003079908596E-2</v>
      </c>
      <c r="AA279" s="5">
        <f t="shared" si="354"/>
        <v>4.8817118481343708E-2</v>
      </c>
      <c r="AB279" s="5">
        <f t="shared" si="355"/>
        <v>3.6777536810991794E-2</v>
      </c>
      <c r="AC279" s="5">
        <f t="shared" si="356"/>
        <v>2.9058438992978493E-3</v>
      </c>
      <c r="AD279" s="5">
        <f t="shared" si="357"/>
        <v>8.9553786976974865E-3</v>
      </c>
      <c r="AE279" s="5">
        <f t="shared" si="358"/>
        <v>1.4960077634872612E-2</v>
      </c>
      <c r="AF279" s="5">
        <f t="shared" si="359"/>
        <v>1.2495503004186628E-2</v>
      </c>
      <c r="AG279" s="5">
        <f t="shared" si="360"/>
        <v>6.9579672484975756E-3</v>
      </c>
      <c r="AH279" s="5">
        <f t="shared" si="361"/>
        <v>1.3530739953312304E-2</v>
      </c>
      <c r="AI279" s="5">
        <f t="shared" si="362"/>
        <v>2.0387409261080305E-2</v>
      </c>
      <c r="AJ279" s="5">
        <f t="shared" si="363"/>
        <v>1.5359339467500201E-2</v>
      </c>
      <c r="AK279" s="5">
        <f t="shared" si="364"/>
        <v>7.7142156990740261E-3</v>
      </c>
      <c r="AL279" s="5">
        <f t="shared" si="365"/>
        <v>2.9256519370146394E-4</v>
      </c>
      <c r="AM279" s="5">
        <f t="shared" si="366"/>
        <v>2.6986989806603206E-3</v>
      </c>
      <c r="AN279" s="5">
        <f t="shared" si="367"/>
        <v>4.5082120618986435E-3</v>
      </c>
      <c r="AO279" s="5">
        <f t="shared" si="368"/>
        <v>3.7655137050660484E-3</v>
      </c>
      <c r="AP279" s="5">
        <f t="shared" si="369"/>
        <v>2.0967800195670302E-3</v>
      </c>
      <c r="AQ279" s="5">
        <f t="shared" si="370"/>
        <v>8.7567463462035052E-4</v>
      </c>
      <c r="AR279" s="5">
        <f t="shared" si="371"/>
        <v>4.5206557308596889E-3</v>
      </c>
      <c r="AS279" s="5">
        <f t="shared" si="372"/>
        <v>6.8114869424360522E-3</v>
      </c>
      <c r="AT279" s="5">
        <f t="shared" si="373"/>
        <v>5.1315956278486291E-3</v>
      </c>
      <c r="AU279" s="5">
        <f t="shared" si="374"/>
        <v>2.5773397116075564E-3</v>
      </c>
      <c r="AV279" s="5">
        <f t="shared" si="375"/>
        <v>9.7085007336415003E-4</v>
      </c>
      <c r="AW279" s="5">
        <f t="shared" si="376"/>
        <v>2.04555208237867E-5</v>
      </c>
      <c r="AX279" s="5">
        <f t="shared" si="377"/>
        <v>6.7770967910878589E-4</v>
      </c>
      <c r="AY279" s="5">
        <f t="shared" si="378"/>
        <v>1.1321229124546983E-3</v>
      </c>
      <c r="AZ279" s="5">
        <f t="shared" si="379"/>
        <v>9.4561309098491566E-4</v>
      </c>
      <c r="BA279" s="5">
        <f t="shared" si="380"/>
        <v>5.2655302588612237E-4</v>
      </c>
      <c r="BB279" s="5">
        <f t="shared" si="381"/>
        <v>2.1990343490886646E-4</v>
      </c>
      <c r="BC279" s="5">
        <f t="shared" si="382"/>
        <v>7.347031475637381E-5</v>
      </c>
      <c r="BD279" s="5">
        <f t="shared" si="383"/>
        <v>1.2586357870713865E-3</v>
      </c>
      <c r="BE279" s="5">
        <f t="shared" si="384"/>
        <v>1.8964463872786701E-3</v>
      </c>
      <c r="BF279" s="5">
        <f t="shared" si="385"/>
        <v>1.4287329729399851E-3</v>
      </c>
      <c r="BG279" s="5">
        <f t="shared" si="386"/>
        <v>7.1757996839379341E-4</v>
      </c>
      <c r="BH279" s="5">
        <f t="shared" si="387"/>
        <v>2.7030296465079944E-4</v>
      </c>
      <c r="BI279" s="5">
        <f t="shared" si="388"/>
        <v>8.1455665896086317E-5</v>
      </c>
      <c r="BJ279" s="8">
        <f t="shared" si="389"/>
        <v>0.34679048830724846</v>
      </c>
      <c r="BK279" s="8">
        <f t="shared" si="390"/>
        <v>0.23550883393160202</v>
      </c>
      <c r="BL279" s="8">
        <f t="shared" si="391"/>
        <v>0.38376379429068341</v>
      </c>
      <c r="BM279" s="8">
        <f t="shared" si="392"/>
        <v>0.61268074580242693</v>
      </c>
      <c r="BN279" s="8">
        <f t="shared" si="393"/>
        <v>0.38466970641538478</v>
      </c>
    </row>
    <row r="280" spans="1:66" x14ac:dyDescent="0.25">
      <c r="A280" t="s">
        <v>16</v>
      </c>
      <c r="B280" t="s">
        <v>426</v>
      </c>
      <c r="C280" t="s">
        <v>57</v>
      </c>
      <c r="D280" t="s">
        <v>531</v>
      </c>
      <c r="E280">
        <f>VLOOKUP(A280,home!$A$2:$E$405,3,FALSE)</f>
        <v>1.6396999999999999</v>
      </c>
      <c r="F280">
        <f>VLOOKUP(B280,home!$B$2:$E$405,3,FALSE)</f>
        <v>0.6099</v>
      </c>
      <c r="G280">
        <f>VLOOKUP(C280,away!$B$2:$E$405,4,FALSE)</f>
        <v>1.0404</v>
      </c>
      <c r="H280">
        <f>VLOOKUP(A280,away!$A$2:$E$405,3,FALSE)</f>
        <v>1.2963</v>
      </c>
      <c r="I280">
        <f>VLOOKUP(C280,away!$B$2:$E$405,3,FALSE)</f>
        <v>1.0437000000000001</v>
      </c>
      <c r="J280">
        <f>VLOOKUP(B280,home!$B$2:$E$405,4,FALSE)</f>
        <v>1.1571</v>
      </c>
      <c r="K280" s="3">
        <f t="shared" si="338"/>
        <v>1.0404551724119999</v>
      </c>
      <c r="L280" s="3">
        <f t="shared" si="339"/>
        <v>1.5654964895010002</v>
      </c>
      <c r="M280" s="5">
        <f t="shared" si="340"/>
        <v>7.3832839851592655E-2</v>
      </c>
      <c r="N280" s="5">
        <f t="shared" si="341"/>
        <v>7.6819760117456407E-2</v>
      </c>
      <c r="O280" s="5">
        <f t="shared" si="342"/>
        <v>0.11558505159755783</v>
      </c>
      <c r="P280" s="5">
        <f t="shared" si="343"/>
        <v>0.12026106478818693</v>
      </c>
      <c r="Q280" s="5">
        <f t="shared" si="344"/>
        <v>3.9963758378828283E-2</v>
      </c>
      <c r="R280" s="5">
        <f t="shared" si="345"/>
        <v>9.0473996257384393E-2</v>
      </c>
      <c r="S280" s="5">
        <f t="shared" si="346"/>
        <v>4.8971175066065548E-2</v>
      </c>
      <c r="T280" s="5">
        <f t="shared" si="347"/>
        <v>6.2563123449321856E-2</v>
      </c>
      <c r="U280" s="5">
        <f t="shared" si="348"/>
        <v>9.4134137374779506E-2</v>
      </c>
      <c r="V280" s="5">
        <f t="shared" si="349"/>
        <v>8.8628517987562883E-3</v>
      </c>
      <c r="W280" s="5">
        <f t="shared" si="350"/>
        <v>1.3860166371425099E-2</v>
      </c>
      <c r="X280" s="5">
        <f t="shared" si="351"/>
        <v>2.1698041798365809E-2</v>
      </c>
      <c r="Y280" s="5">
        <f t="shared" si="352"/>
        <v>1.6984104132193822E-2</v>
      </c>
      <c r="Z280" s="5">
        <f t="shared" si="353"/>
        <v>4.7212241177353974E-2</v>
      </c>
      <c r="AA280" s="5">
        <f t="shared" si="354"/>
        <v>4.9122220534140747E-2</v>
      </c>
      <c r="AB280" s="5">
        <f t="shared" si="355"/>
        <v>2.5554734217554845E-2</v>
      </c>
      <c r="AC280" s="5">
        <f t="shared" si="356"/>
        <v>9.0225433265937922E-4</v>
      </c>
      <c r="AD280" s="5">
        <f t="shared" si="357"/>
        <v>3.6052204479100252E-3</v>
      </c>
      <c r="AE280" s="5">
        <f t="shared" si="358"/>
        <v>5.6439599550803677E-3</v>
      </c>
      <c r="AF280" s="5">
        <f t="shared" si="359"/>
        <v>4.4177997482812694E-3</v>
      </c>
      <c r="AG280" s="5">
        <f t="shared" si="360"/>
        <v>2.3053499990842437E-3</v>
      </c>
      <c r="AH280" s="5">
        <f t="shared" si="361"/>
        <v>1.847764945615555E-2</v>
      </c>
      <c r="AI280" s="5">
        <f t="shared" si="362"/>
        <v>1.9225165950672817E-2</v>
      </c>
      <c r="AJ280" s="5">
        <f t="shared" si="363"/>
        <v>1.0001461676928298E-2</v>
      </c>
      <c r="AK280" s="5">
        <f t="shared" si="364"/>
        <v>3.4686908444801481E-3</v>
      </c>
      <c r="AL280" s="5">
        <f t="shared" si="365"/>
        <v>5.8784718005415504E-5</v>
      </c>
      <c r="AM280" s="5">
        <f t="shared" si="366"/>
        <v>7.5021405254269884E-4</v>
      </c>
      <c r="AN280" s="5">
        <f t="shared" si="367"/>
        <v>1.1744574656299138E-3</v>
      </c>
      <c r="AO280" s="5">
        <f t="shared" si="368"/>
        <v>9.1930451975593601E-4</v>
      </c>
      <c r="AP280" s="5">
        <f t="shared" si="369"/>
        <v>4.7972266615344027E-4</v>
      </c>
      <c r="AQ280" s="5">
        <f t="shared" si="370"/>
        <v>1.8775103744931773E-4</v>
      </c>
      <c r="AR280" s="5">
        <f t="shared" si="371"/>
        <v>5.7853390715683116E-3</v>
      </c>
      <c r="AS280" s="5">
        <f t="shared" si="372"/>
        <v>6.0193859611704864E-3</v>
      </c>
      <c r="AT280" s="5">
        <f t="shared" si="373"/>
        <v>3.1314506290220051E-3</v>
      </c>
      <c r="AU280" s="5">
        <f t="shared" si="374"/>
        <v>1.0860446680395854E-3</v>
      </c>
      <c r="AV280" s="5">
        <f t="shared" si="375"/>
        <v>2.8249519808306494E-4</v>
      </c>
      <c r="AW280" s="5">
        <f t="shared" si="376"/>
        <v>2.6597291315289641E-6</v>
      </c>
      <c r="AX280" s="5">
        <f t="shared" si="377"/>
        <v>1.300940152307031E-4</v>
      </c>
      <c r="AY280" s="5">
        <f t="shared" si="378"/>
        <v>2.0366172414875534E-4</v>
      </c>
      <c r="AZ280" s="5">
        <f t="shared" si="379"/>
        <v>1.5941585710029879E-4</v>
      </c>
      <c r="BA280" s="5">
        <f t="shared" si="380"/>
        <v>8.3188321553770295E-5</v>
      </c>
      <c r="BB280" s="5">
        <f t="shared" si="381"/>
        <v>3.2557756339976943E-5</v>
      </c>
      <c r="BC280" s="5">
        <f t="shared" si="382"/>
        <v>1.019381065125256E-5</v>
      </c>
      <c r="BD280" s="5">
        <f t="shared" si="383"/>
        <v>1.5094880011855276E-3</v>
      </c>
      <c r="BE280" s="5">
        <f t="shared" si="384"/>
        <v>1.5705545985273332E-3</v>
      </c>
      <c r="BF280" s="5">
        <f t="shared" si="385"/>
        <v>8.1704582779660781E-4</v>
      </c>
      <c r="BG280" s="5">
        <f t="shared" si="386"/>
        <v>2.8336651920954164E-4</v>
      </c>
      <c r="BH280" s="5">
        <f t="shared" si="387"/>
        <v>7.3707540149987961E-5</v>
      </c>
      <c r="BI280" s="5">
        <f t="shared" si="388"/>
        <v>1.5337878278964034E-5</v>
      </c>
      <c r="BJ280" s="8">
        <f t="shared" si="389"/>
        <v>0.25199184562450327</v>
      </c>
      <c r="BK280" s="8">
        <f t="shared" si="390"/>
        <v>0.25309263227941503</v>
      </c>
      <c r="BL280" s="8">
        <f t="shared" si="391"/>
        <v>0.44661732380268543</v>
      </c>
      <c r="BM280" s="8">
        <f t="shared" si="392"/>
        <v>0.48177656989793394</v>
      </c>
      <c r="BN280" s="8">
        <f t="shared" si="393"/>
        <v>0.51693647099100648</v>
      </c>
    </row>
    <row r="281" spans="1:66" x14ac:dyDescent="0.25">
      <c r="A281" t="s">
        <v>16</v>
      </c>
      <c r="B281" t="s">
        <v>272</v>
      </c>
      <c r="C281" t="s">
        <v>45</v>
      </c>
      <c r="D281" t="s">
        <v>531</v>
      </c>
      <c r="E281">
        <f>VLOOKUP(A281,home!$A$2:$E$405,3,FALSE)</f>
        <v>1.6396999999999999</v>
      </c>
      <c r="F281">
        <f>VLOOKUP(B281,home!$B$2:$E$405,3,FALSE)</f>
        <v>1.3632</v>
      </c>
      <c r="G281">
        <f>VLOOKUP(C281,away!$B$2:$E$405,4,FALSE)</f>
        <v>1.3813</v>
      </c>
      <c r="H281">
        <f>VLOOKUP(A281,away!$A$2:$E$405,3,FALSE)</f>
        <v>1.2963</v>
      </c>
      <c r="I281">
        <f>VLOOKUP(C281,away!$B$2:$E$405,3,FALSE)</f>
        <v>0.75570000000000004</v>
      </c>
      <c r="J281">
        <f>VLOOKUP(B281,home!$B$2:$E$405,4,FALSE)</f>
        <v>0.90759999999999996</v>
      </c>
      <c r="K281" s="3">
        <f t="shared" si="338"/>
        <v>3.0875356859519996</v>
      </c>
      <c r="L281" s="3">
        <f t="shared" si="339"/>
        <v>0.88909758471600009</v>
      </c>
      <c r="M281" s="5">
        <f t="shared" si="340"/>
        <v>1.8748654846336203E-2</v>
      </c>
      <c r="N281" s="5">
        <f t="shared" si="341"/>
        <v>5.7887140901659931E-2</v>
      </c>
      <c r="O281" s="5">
        <f t="shared" si="342"/>
        <v>1.6669383740551446E-2</v>
      </c>
      <c r="P281" s="5">
        <f t="shared" si="343"/>
        <v>5.1467317161780615E-2</v>
      </c>
      <c r="Q281" s="5">
        <f t="shared" si="344"/>
        <v>8.9364306645803346E-2</v>
      </c>
      <c r="R281" s="5">
        <f t="shared" si="345"/>
        <v>7.4103544112142268E-3</v>
      </c>
      <c r="S281" s="5">
        <f t="shared" si="346"/>
        <v>3.5320997126747931E-2</v>
      </c>
      <c r="T281" s="5">
        <f t="shared" si="347"/>
        <v>7.945358919860375E-2</v>
      </c>
      <c r="U281" s="5">
        <f t="shared" si="348"/>
        <v>2.2879733690175742E-2</v>
      </c>
      <c r="V281" s="5">
        <f t="shared" si="349"/>
        <v>1.0773377115389404E-2</v>
      </c>
      <c r="W281" s="5">
        <f t="shared" si="350"/>
        <v>9.1971828606425082E-2</v>
      </c>
      <c r="X281" s="5">
        <f t="shared" si="351"/>
        <v>8.1771930675886451E-2</v>
      </c>
      <c r="Y281" s="5">
        <f t="shared" si="352"/>
        <v>3.6351613030747416E-2</v>
      </c>
      <c r="Z281" s="5">
        <f t="shared" si="353"/>
        <v>2.1961760696333757E-3</v>
      </c>
      <c r="AA281" s="5">
        <f t="shared" si="354"/>
        <v>6.7807719876268506E-3</v>
      </c>
      <c r="AB281" s="5">
        <f t="shared" si="355"/>
        <v>1.0467937745050789E-2</v>
      </c>
      <c r="AC281" s="5">
        <f t="shared" si="356"/>
        <v>1.8483886625657359E-3</v>
      </c>
      <c r="AD281" s="5">
        <f t="shared" si="357"/>
        <v>7.09915757311496E-2</v>
      </c>
      <c r="AE281" s="5">
        <f t="shared" si="358"/>
        <v>6.3118438517748121E-2</v>
      </c>
      <c r="AF281" s="5">
        <f t="shared" si="359"/>
        <v>2.8059225618587598E-2</v>
      </c>
      <c r="AG281" s="5">
        <f t="shared" si="360"/>
        <v>8.3157965754958509E-3</v>
      </c>
      <c r="AH281" s="5">
        <f t="shared" si="361"/>
        <v>4.8815370978052799E-4</v>
      </c>
      <c r="AI281" s="5">
        <f t="shared" si="362"/>
        <v>1.5071919991772357E-3</v>
      </c>
      <c r="AJ281" s="5">
        <f t="shared" si="363"/>
        <v>2.3267545415205267E-3</v>
      </c>
      <c r="AK281" s="5">
        <f t="shared" si="364"/>
        <v>2.3946458931318362E-3</v>
      </c>
      <c r="AL281" s="5">
        <f t="shared" si="365"/>
        <v>2.0296198594343538E-4</v>
      </c>
      <c r="AM281" s="5">
        <f t="shared" si="366"/>
        <v>4.3837804694377654E-2</v>
      </c>
      <c r="AN281" s="5">
        <f t="shared" si="367"/>
        <v>3.8976086273022903E-2</v>
      </c>
      <c r="AO281" s="5">
        <f t="shared" si="368"/>
        <v>1.7326772083513554E-2</v>
      </c>
      <c r="AP281" s="5">
        <f t="shared" si="369"/>
        <v>5.1350637367921729E-3</v>
      </c>
      <c r="AQ281" s="5">
        <f t="shared" si="370"/>
        <v>1.1413931914361596E-3</v>
      </c>
      <c r="AR281" s="5">
        <f t="shared" si="371"/>
        <v>8.6803256867204565E-5</v>
      </c>
      <c r="AS281" s="5">
        <f t="shared" si="372"/>
        <v>2.6800815323435205E-4</v>
      </c>
      <c r="AT281" s="5">
        <f t="shared" si="373"/>
        <v>4.1374236861857705E-4</v>
      </c>
      <c r="AU281" s="5">
        <f t="shared" si="374"/>
        <v>4.2581477596672105E-4</v>
      </c>
      <c r="AV281" s="5">
        <f t="shared" si="375"/>
        <v>3.2867957910072681E-4</v>
      </c>
      <c r="AW281" s="5">
        <f t="shared" si="376"/>
        <v>1.5476530906039541E-5</v>
      </c>
      <c r="AX281" s="5">
        <f t="shared" si="377"/>
        <v>2.2558464397947529E-2</v>
      </c>
      <c r="AY281" s="5">
        <f t="shared" si="378"/>
        <v>2.0056676211117022E-2</v>
      </c>
      <c r="AZ281" s="5">
        <f t="shared" si="379"/>
        <v>8.9161711883674992E-3</v>
      </c>
      <c r="BA281" s="5">
        <f t="shared" si="380"/>
        <v>2.6424487561639777E-3</v>
      </c>
      <c r="BB281" s="5">
        <f t="shared" si="381"/>
        <v>5.8734870171029774E-4</v>
      </c>
      <c r="BC281" s="5">
        <f t="shared" si="382"/>
        <v>1.0444206241534085E-4</v>
      </c>
      <c r="BD281" s="5">
        <f t="shared" si="383"/>
        <v>1.286276100435235E-5</v>
      </c>
      <c r="BE281" s="5">
        <f t="shared" si="384"/>
        <v>3.9714233620809661E-5</v>
      </c>
      <c r="BF281" s="5">
        <f t="shared" si="385"/>
        <v>6.1309556772242275E-5</v>
      </c>
      <c r="BG281" s="5">
        <f t="shared" si="386"/>
        <v>6.3098481474732707E-5</v>
      </c>
      <c r="BH281" s="5">
        <f t="shared" si="387"/>
        <v>4.8704703320654598E-5</v>
      </c>
      <c r="BI281" s="5">
        <f t="shared" si="388"/>
        <v>3.0075501915245181E-5</v>
      </c>
      <c r="BJ281" s="8">
        <f t="shared" si="389"/>
        <v>0.7685681167989713</v>
      </c>
      <c r="BK281" s="8">
        <f t="shared" si="390"/>
        <v>0.13841837310988034</v>
      </c>
      <c r="BL281" s="8">
        <f t="shared" si="391"/>
        <v>7.2703741090124799E-2</v>
      </c>
      <c r="BM281" s="8">
        <f t="shared" si="392"/>
        <v>0.72029804968105293</v>
      </c>
      <c r="BN281" s="8">
        <f t="shared" si="393"/>
        <v>0.24154715770734581</v>
      </c>
    </row>
    <row r="282" spans="1:66" x14ac:dyDescent="0.25">
      <c r="A282" t="s">
        <v>59</v>
      </c>
      <c r="B282" t="s">
        <v>66</v>
      </c>
      <c r="C282" t="s">
        <v>301</v>
      </c>
      <c r="D282" t="s">
        <v>531</v>
      </c>
      <c r="E282">
        <f>VLOOKUP(A282,home!$A$2:$E$405,3,FALSE)</f>
        <v>1.6243000000000001</v>
      </c>
      <c r="F282">
        <f>VLOOKUP(B282,home!$B$2:$E$405,3,FALSE)</f>
        <v>1.0044999999999999</v>
      </c>
      <c r="G282">
        <f>VLOOKUP(C282,away!$B$2:$E$405,4,FALSE)</f>
        <v>0.9073</v>
      </c>
      <c r="H282">
        <f>VLOOKUP(A282,away!$A$2:$E$405,3,FALSE)</f>
        <v>1.2161999999999999</v>
      </c>
      <c r="I282">
        <f>VLOOKUP(C282,away!$B$2:$E$405,3,FALSE)</f>
        <v>0.99529999999999996</v>
      </c>
      <c r="J282">
        <f>VLOOKUP(B282,home!$B$2:$E$405,4,FALSE)</f>
        <v>1.2549999999999999</v>
      </c>
      <c r="K282" s="3">
        <f t="shared" si="338"/>
        <v>1.4803591632549999</v>
      </c>
      <c r="L282" s="3">
        <f t="shared" si="339"/>
        <v>1.5191572442999997</v>
      </c>
      <c r="M282" s="5">
        <f t="shared" si="340"/>
        <v>4.9811150840566955E-2</v>
      </c>
      <c r="N282" s="5">
        <f t="shared" si="341"/>
        <v>7.3738393579110301E-2</v>
      </c>
      <c r="O282" s="5">
        <f t="shared" si="342"/>
        <v>7.5670970646367311E-2</v>
      </c>
      <c r="P282" s="5">
        <f t="shared" si="343"/>
        <v>0.11202021478874997</v>
      </c>
      <c r="Q282" s="5">
        <f t="shared" si="344"/>
        <v>5.4579653309269796E-2</v>
      </c>
      <c r="R282" s="5">
        <f t="shared" si="345"/>
        <v>5.7478051620320769E-2</v>
      </c>
      <c r="S282" s="5">
        <f t="shared" si="346"/>
        <v>6.2980518967943475E-2</v>
      </c>
      <c r="T282" s="5">
        <f t="shared" si="347"/>
        <v>8.291507571615965E-2</v>
      </c>
      <c r="U282" s="5">
        <f t="shared" si="348"/>
        <v>8.5088160402185767E-2</v>
      </c>
      <c r="V282" s="5">
        <f t="shared" si="349"/>
        <v>1.5737420555751891E-2</v>
      </c>
      <c r="W282" s="5">
        <f t="shared" si="350"/>
        <v>2.6932496634552869E-2</v>
      </c>
      <c r="X282" s="5">
        <f t="shared" si="351"/>
        <v>4.0914697369466346E-2</v>
      </c>
      <c r="Y282" s="5">
        <f t="shared" si="352"/>
        <v>3.1077929453583477E-2</v>
      </c>
      <c r="Z282" s="5">
        <f t="shared" si="353"/>
        <v>2.9106066169086543E-2</v>
      </c>
      <c r="AA282" s="5">
        <f t="shared" si="354"/>
        <v>4.3087431759713621E-2</v>
      </c>
      <c r="AB282" s="5">
        <f t="shared" si="355"/>
        <v>3.1892437213308283E-2</v>
      </c>
      <c r="AC282" s="5">
        <f t="shared" si="356"/>
        <v>2.211991192141455E-3</v>
      </c>
      <c r="AD282" s="5">
        <f t="shared" si="357"/>
        <v>9.9674420455737028E-3</v>
      </c>
      <c r="AE282" s="5">
        <f t="shared" si="358"/>
        <v>1.5142111790673695E-2</v>
      </c>
      <c r="AF282" s="5">
        <f t="shared" si="359"/>
        <v>1.1501624410401194E-2</v>
      </c>
      <c r="AG282" s="5">
        <f t="shared" si="360"/>
        <v>5.8242586814262285E-3</v>
      </c>
      <c r="AH282" s="5">
        <f t="shared" si="361"/>
        <v>1.1054172818460741E-2</v>
      </c>
      <c r="AI282" s="5">
        <f t="shared" si="362"/>
        <v>1.6364146024012708E-2</v>
      </c>
      <c r="AJ282" s="5">
        <f t="shared" si="363"/>
        <v>1.2112406757745045E-2</v>
      </c>
      <c r="AK282" s="5">
        <f t="shared" si="364"/>
        <v>5.9769041109665527E-3</v>
      </c>
      <c r="AL282" s="5">
        <f t="shared" si="365"/>
        <v>1.9898173342560598E-4</v>
      </c>
      <c r="AM282" s="5">
        <f t="shared" si="366"/>
        <v>2.9510788332756371E-3</v>
      </c>
      <c r="AN282" s="5">
        <f t="shared" si="367"/>
        <v>4.4831527880710743E-3</v>
      </c>
      <c r="AO282" s="5">
        <f t="shared" si="368"/>
        <v>3.4053070176509577E-3</v>
      </c>
      <c r="AP282" s="5">
        <f t="shared" si="369"/>
        <v>1.7243989416433597E-3</v>
      </c>
      <c r="AQ282" s="5">
        <f t="shared" si="370"/>
        <v>6.5490828606519058E-4</v>
      </c>
      <c r="AR282" s="5">
        <f t="shared" si="371"/>
        <v>3.3586053433817529E-3</v>
      </c>
      <c r="AS282" s="5">
        <f t="shared" si="372"/>
        <v>4.9719421958323842E-3</v>
      </c>
      <c r="AT282" s="5">
        <f t="shared" si="373"/>
        <v>3.680130094387328E-3</v>
      </c>
      <c r="AU282" s="5">
        <f t="shared" si="374"/>
        <v>1.815971435732256E-3</v>
      </c>
      <c r="AV282" s="5">
        <f t="shared" si="375"/>
        <v>6.7207248877389615E-4</v>
      </c>
      <c r="AW282" s="5">
        <f t="shared" si="376"/>
        <v>1.2430269205248828E-5</v>
      </c>
      <c r="AX282" s="5">
        <f t="shared" si="377"/>
        <v>7.2810943205457669E-4</v>
      </c>
      <c r="AY282" s="5">
        <f t="shared" si="378"/>
        <v>1.1061127183488685E-3</v>
      </c>
      <c r="AZ282" s="5">
        <f t="shared" si="379"/>
        <v>8.4017957454602451E-4</v>
      </c>
      <c r="BA282" s="5">
        <f t="shared" si="380"/>
        <v>4.2545496239482824E-4</v>
      </c>
      <c r="BB282" s="5">
        <f t="shared" si="381"/>
        <v>1.6158324706137182E-4</v>
      </c>
      <c r="BC282" s="5">
        <f t="shared" si="382"/>
        <v>4.9094072066159885E-5</v>
      </c>
      <c r="BD282" s="5">
        <f t="shared" si="383"/>
        <v>8.5037493969051224E-4</v>
      </c>
      <c r="BE282" s="5">
        <f t="shared" si="384"/>
        <v>1.2588603341732677E-3</v>
      </c>
      <c r="BF282" s="5">
        <f t="shared" si="385"/>
        <v>9.3178271547582423E-4</v>
      </c>
      <c r="BG282" s="5">
        <f t="shared" si="386"/>
        <v>4.5979102700575422E-4</v>
      </c>
      <c r="BH282" s="5">
        <f t="shared" si="387"/>
        <v>1.7016396500259894E-4</v>
      </c>
      <c r="BI282" s="5">
        <f t="shared" si="388"/>
        <v>5.0380756969480074E-5</v>
      </c>
      <c r="BJ282" s="8">
        <f t="shared" si="389"/>
        <v>0.3691230628633953</v>
      </c>
      <c r="BK282" s="8">
        <f t="shared" si="390"/>
        <v>0.24406639079692827</v>
      </c>
      <c r="BL282" s="8">
        <f t="shared" si="391"/>
        <v>0.35694475664950581</v>
      </c>
      <c r="BM282" s="8">
        <f t="shared" si="392"/>
        <v>0.57484815924538724</v>
      </c>
      <c r="BN282" s="8">
        <f t="shared" si="393"/>
        <v>0.42329843478438506</v>
      </c>
    </row>
    <row r="283" spans="1:66" x14ac:dyDescent="0.25">
      <c r="A283" t="s">
        <v>59</v>
      </c>
      <c r="B283" t="s">
        <v>229</v>
      </c>
      <c r="C283" t="s">
        <v>75</v>
      </c>
      <c r="D283" t="s">
        <v>531</v>
      </c>
      <c r="E283">
        <f>VLOOKUP(A283,home!$A$2:$E$405,3,FALSE)</f>
        <v>1.6243000000000001</v>
      </c>
      <c r="F283">
        <f>VLOOKUP(B283,home!$B$2:$E$405,3,FALSE)</f>
        <v>1.4904999999999999</v>
      </c>
      <c r="G283">
        <f>VLOOKUP(C283,away!$B$2:$E$405,4,FALSE)</f>
        <v>1.4365000000000001</v>
      </c>
      <c r="H283">
        <f>VLOOKUP(A283,away!$A$2:$E$405,3,FALSE)</f>
        <v>1.2161999999999999</v>
      </c>
      <c r="I283">
        <f>VLOOKUP(C283,away!$B$2:$E$405,3,FALSE)</f>
        <v>0.77659999999999996</v>
      </c>
      <c r="J283">
        <f>VLOOKUP(B283,home!$B$2:$E$405,4,FALSE)</f>
        <v>0.73570000000000002</v>
      </c>
      <c r="K283" s="3">
        <f t="shared" si="338"/>
        <v>3.4777940089750006</v>
      </c>
      <c r="L283" s="3">
        <f t="shared" si="339"/>
        <v>0.69486932684399993</v>
      </c>
      <c r="M283" s="5">
        <f t="shared" si="340"/>
        <v>1.541116032161942E-2</v>
      </c>
      <c r="N283" s="5">
        <f t="shared" si="341"/>
        <v>5.3596841037881253E-2</v>
      </c>
      <c r="O283" s="5">
        <f t="shared" si="342"/>
        <v>1.0708742598568648E-2</v>
      </c>
      <c r="P283" s="5">
        <f t="shared" si="343"/>
        <v>3.7242800852957419E-2</v>
      </c>
      <c r="Q283" s="5">
        <f t="shared" si="344"/>
        <v>9.3199386330764453E-2</v>
      </c>
      <c r="R283" s="5">
        <f t="shared" si="345"/>
        <v>3.7205883804065309E-3</v>
      </c>
      <c r="S283" s="5">
        <f t="shared" si="346"/>
        <v>2.2500353419645951E-2</v>
      </c>
      <c r="T283" s="5">
        <f t="shared" si="347"/>
        <v>6.4761394841932191E-2</v>
      </c>
      <c r="U283" s="5">
        <f t="shared" si="348"/>
        <v>1.2939439979239832E-2</v>
      </c>
      <c r="V283" s="5">
        <f t="shared" si="349"/>
        <v>6.041625852384434E-3</v>
      </c>
      <c r="W283" s="5">
        <f t="shared" si="350"/>
        <v>0.10804275580709308</v>
      </c>
      <c r="X283" s="5">
        <f t="shared" si="351"/>
        <v>7.5075596998045432E-2</v>
      </c>
      <c r="Y283" s="5">
        <f t="shared" si="352"/>
        <v>2.6083864774221619E-2</v>
      </c>
      <c r="Z283" s="5">
        <f t="shared" si="353"/>
        <v>8.617742477855649E-4</v>
      </c>
      <c r="AA283" s="5">
        <f t="shared" si="354"/>
        <v>2.9970733160375749E-3</v>
      </c>
      <c r="AB283" s="5">
        <f t="shared" si="355"/>
        <v>5.2116018114871585E-3</v>
      </c>
      <c r="AC283" s="5">
        <f t="shared" si="356"/>
        <v>9.1251674011196633E-4</v>
      </c>
      <c r="AD283" s="5">
        <f t="shared" si="357"/>
        <v>9.3937612214764321E-2</v>
      </c>
      <c r="AE283" s="5">
        <f t="shared" si="358"/>
        <v>6.5274365365005985E-2</v>
      </c>
      <c r="AF283" s="5">
        <f t="shared" si="359"/>
        <v>2.2678577160675506E-2</v>
      </c>
      <c r="AG283" s="5">
        <f t="shared" si="360"/>
        <v>5.2528825484727667E-3</v>
      </c>
      <c r="AH283" s="5">
        <f t="shared" si="361"/>
        <v>1.4970512286256241E-4</v>
      </c>
      <c r="AI283" s="5">
        <f t="shared" si="362"/>
        <v>5.2064357940428594E-4</v>
      </c>
      <c r="AJ283" s="5">
        <f t="shared" si="363"/>
        <v>9.0534556063176291E-4</v>
      </c>
      <c r="AK283" s="5">
        <f t="shared" si="364"/>
        <v>1.0495351222724195E-3</v>
      </c>
      <c r="AL283" s="5">
        <f t="shared" si="365"/>
        <v>8.8207970114501349E-5</v>
      </c>
      <c r="AM283" s="5">
        <f t="shared" si="366"/>
        <v>6.5339132995584817E-2</v>
      </c>
      <c r="AN283" s="5">
        <f t="shared" si="367"/>
        <v>4.5402159361212606E-2</v>
      </c>
      <c r="AO283" s="5">
        <f t="shared" si="368"/>
        <v>1.5774283956294904E-2</v>
      </c>
      <c r="AP283" s="5">
        <f t="shared" si="369"/>
        <v>3.6536886913855838E-3</v>
      </c>
      <c r="AQ283" s="5">
        <f t="shared" si="370"/>
        <v>6.3470905037015868E-4</v>
      </c>
      <c r="AR283" s="5">
        <f t="shared" si="371"/>
        <v>2.0805099589721416E-5</v>
      </c>
      <c r="AS283" s="5">
        <f t="shared" si="372"/>
        <v>7.2355850709261371E-5</v>
      </c>
      <c r="AT283" s="5">
        <f t="shared" si="373"/>
        <v>1.2581937205547938E-4</v>
      </c>
      <c r="AU283" s="5">
        <f t="shared" si="374"/>
        <v>1.4585795278251429E-4</v>
      </c>
      <c r="AV283" s="5">
        <f t="shared" si="375"/>
        <v>1.268159785870967E-4</v>
      </c>
      <c r="AW283" s="5">
        <f t="shared" si="376"/>
        <v>5.9212353545168276E-6</v>
      </c>
      <c r="AX283" s="5">
        <f t="shared" si="377"/>
        <v>3.7872674213944288E-2</v>
      </c>
      <c r="AY283" s="5">
        <f t="shared" si="378"/>
        <v>2.6316559636825578E-2</v>
      </c>
      <c r="AZ283" s="5">
        <f t="shared" si="379"/>
        <v>9.1432850398454838E-3</v>
      </c>
      <c r="BA283" s="5">
        <f t="shared" si="380"/>
        <v>2.1177961069267491E-3</v>
      </c>
      <c r="BB283" s="5">
        <f t="shared" si="381"/>
        <v>3.6789788880325837E-4</v>
      </c>
      <c r="BC283" s="5">
        <f t="shared" si="382"/>
        <v>5.1128191668009788E-5</v>
      </c>
      <c r="BD283" s="5">
        <f t="shared" si="383"/>
        <v>2.4094709244720167E-6</v>
      </c>
      <c r="BE283" s="5">
        <f t="shared" si="384"/>
        <v>8.379643545928233E-6</v>
      </c>
      <c r="BF283" s="5">
        <f t="shared" si="385"/>
        <v>1.4571337060687622E-5</v>
      </c>
      <c r="BG283" s="5">
        <f t="shared" si="386"/>
        <v>1.6892036244138272E-5</v>
      </c>
      <c r="BH283" s="5">
        <f t="shared" si="387"/>
        <v>1.4686755612313165E-5</v>
      </c>
      <c r="BI283" s="5">
        <f t="shared" si="388"/>
        <v>1.0215502135956534E-5</v>
      </c>
      <c r="BJ283" s="8">
        <f t="shared" si="389"/>
        <v>0.81457659221171785</v>
      </c>
      <c r="BK283" s="8">
        <f t="shared" si="390"/>
        <v>0.10851322479365925</v>
      </c>
      <c r="BL283" s="8">
        <f t="shared" si="391"/>
        <v>3.8761484470158349E-2</v>
      </c>
      <c r="BM283" s="8">
        <f t="shared" si="392"/>
        <v>0.72252291779965239</v>
      </c>
      <c r="BN283" s="8">
        <f t="shared" si="393"/>
        <v>0.21387951952219772</v>
      </c>
    </row>
    <row r="284" spans="1:66" x14ac:dyDescent="0.25">
      <c r="A284" t="s">
        <v>59</v>
      </c>
      <c r="B284" t="s">
        <v>60</v>
      </c>
      <c r="C284" t="s">
        <v>63</v>
      </c>
      <c r="D284" t="s">
        <v>531</v>
      </c>
      <c r="E284">
        <f>VLOOKUP(A284,home!$A$2:$E$405,3,FALSE)</f>
        <v>1.6243000000000001</v>
      </c>
      <c r="F284">
        <f>VLOOKUP(B284,home!$B$2:$E$405,3,FALSE)</f>
        <v>0.61560000000000004</v>
      </c>
      <c r="G284">
        <f>VLOOKUP(C284,away!$B$2:$E$405,4,FALSE)</f>
        <v>1.0261</v>
      </c>
      <c r="H284">
        <f>VLOOKUP(A284,away!$A$2:$E$405,3,FALSE)</f>
        <v>1.2161999999999999</v>
      </c>
      <c r="I284">
        <f>VLOOKUP(C284,away!$B$2:$E$405,3,FALSE)</f>
        <v>1.5530999999999999</v>
      </c>
      <c r="J284">
        <f>VLOOKUP(B284,home!$B$2:$E$405,4,FALSE)</f>
        <v>0.86550000000000005</v>
      </c>
      <c r="K284" s="3">
        <f t="shared" si="338"/>
        <v>1.026016967988</v>
      </c>
      <c r="L284" s="3">
        <f t="shared" si="339"/>
        <v>1.6348258304100001</v>
      </c>
      <c r="M284" s="5">
        <f t="shared" si="340"/>
        <v>6.9889294330879037E-2</v>
      </c>
      <c r="N284" s="5">
        <f t="shared" si="341"/>
        <v>7.1707601864189424E-2</v>
      </c>
      <c r="O284" s="5">
        <f t="shared" si="342"/>
        <v>0.11425682364124823</v>
      </c>
      <c r="P284" s="5">
        <f t="shared" si="343"/>
        <v>0.11722943976433316</v>
      </c>
      <c r="Q284" s="5">
        <f t="shared" si="344"/>
        <v>3.6786608123193142E-2</v>
      </c>
      <c r="R284" s="5">
        <f t="shared" si="345"/>
        <v>9.339500329465629E-2</v>
      </c>
      <c r="S284" s="5">
        <f t="shared" si="346"/>
        <v>4.915896518570044E-2</v>
      </c>
      <c r="T284" s="5">
        <f t="shared" si="347"/>
        <v>6.0139697172966494E-2</v>
      </c>
      <c r="U284" s="5">
        <f t="shared" si="348"/>
        <v>9.5824858105612531E-2</v>
      </c>
      <c r="V284" s="5">
        <f t="shared" si="349"/>
        <v>9.1619149705702216E-3</v>
      </c>
      <c r="W284" s="5">
        <f t="shared" si="350"/>
        <v>1.2581228043040456E-2</v>
      </c>
      <c r="X284" s="5">
        <f t="shared" si="351"/>
        <v>2.0568116583041196E-2</v>
      </c>
      <c r="Y284" s="5">
        <f t="shared" si="352"/>
        <v>1.6812644136420009E-2</v>
      </c>
      <c r="Z284" s="5">
        <f t="shared" si="353"/>
        <v>5.0894854605777071E-2</v>
      </c>
      <c r="AA284" s="5">
        <f t="shared" si="354"/>
        <v>5.2218984408809489E-2</v>
      </c>
      <c r="AB284" s="5">
        <f t="shared" si="355"/>
        <v>2.6788782027269677E-2</v>
      </c>
      <c r="AC284" s="5">
        <f t="shared" si="356"/>
        <v>9.6048880720156645E-4</v>
      </c>
      <c r="AD284" s="5">
        <f t="shared" si="357"/>
        <v>3.2271383625714911E-3</v>
      </c>
      <c r="AE284" s="5">
        <f t="shared" si="358"/>
        <v>5.2758091534389068E-3</v>
      </c>
      <c r="AF284" s="5">
        <f t="shared" si="359"/>
        <v>4.3125145401777202E-3</v>
      </c>
      <c r="AG284" s="5">
        <f t="shared" si="360"/>
        <v>2.3500700547670812E-3</v>
      </c>
      <c r="AH284" s="5">
        <f t="shared" si="361"/>
        <v>2.080105573612142E-2</v>
      </c>
      <c r="AI284" s="5">
        <f t="shared" si="362"/>
        <v>2.1342236137324697E-2</v>
      </c>
      <c r="AJ284" s="5">
        <f t="shared" si="363"/>
        <v>1.0948748205850903E-2</v>
      </c>
      <c r="AK284" s="5">
        <f t="shared" si="364"/>
        <v>3.7445338124770674E-3</v>
      </c>
      <c r="AL284" s="5">
        <f t="shared" si="365"/>
        <v>6.4443383408668088E-5</v>
      </c>
      <c r="AM284" s="5">
        <f t="shared" si="366"/>
        <v>6.6221974360867227E-4</v>
      </c>
      <c r="AN284" s="5">
        <f t="shared" si="367"/>
        <v>1.0826139422589452E-3</v>
      </c>
      <c r="AO284" s="5">
        <f t="shared" si="368"/>
        <v>8.8494261858346201E-4</v>
      </c>
      <c r="AP284" s="5">
        <f t="shared" si="369"/>
        <v>4.8224235043030291E-4</v>
      </c>
      <c r="AQ284" s="5">
        <f t="shared" si="370"/>
        <v>1.9709556275027246E-4</v>
      </c>
      <c r="AR284" s="5">
        <f t="shared" si="371"/>
        <v>6.8012206434418781E-3</v>
      </c>
      <c r="AS284" s="5">
        <f t="shared" si="372"/>
        <v>6.9781677832016307E-3</v>
      </c>
      <c r="AT284" s="5">
        <f t="shared" si="373"/>
        <v>3.5798592755160404E-3</v>
      </c>
      <c r="AU284" s="5">
        <f t="shared" si="374"/>
        <v>1.2243321198962289E-3</v>
      </c>
      <c r="AV284" s="5">
        <f t="shared" si="375"/>
        <v>3.1404638236656225E-4</v>
      </c>
      <c r="AW284" s="5">
        <f t="shared" si="376"/>
        <v>3.0026303288510722E-6</v>
      </c>
      <c r="AX284" s="5">
        <f t="shared" si="377"/>
        <v>1.132414489131934E-4</v>
      </c>
      <c r="AY284" s="5">
        <f t="shared" si="378"/>
        <v>1.8513004575634301E-4</v>
      </c>
      <c r="AZ284" s="5">
        <f t="shared" si="379"/>
        <v>1.5132769039372739E-4</v>
      </c>
      <c r="BA284" s="5">
        <f t="shared" si="380"/>
        <v>8.2464805703984286E-5</v>
      </c>
      <c r="BB284" s="5">
        <f t="shared" si="381"/>
        <v>3.3703898616153838E-5</v>
      </c>
      <c r="BC284" s="5">
        <f t="shared" si="382"/>
        <v>1.1020000808641629E-5</v>
      </c>
      <c r="BD284" s="5">
        <f t="shared" si="383"/>
        <v>1.8531351977027516E-3</v>
      </c>
      <c r="BE284" s="5">
        <f t="shared" si="384"/>
        <v>1.9013481568188203E-3</v>
      </c>
      <c r="BF284" s="5">
        <f t="shared" si="385"/>
        <v>9.754077354744091E-4</v>
      </c>
      <c r="BG284" s="5">
        <f t="shared" si="386"/>
        <v>3.3359496243449819E-4</v>
      </c>
      <c r="BH284" s="5">
        <f t="shared" si="387"/>
        <v>8.5568522973278633E-5</v>
      </c>
      <c r="BI284" s="5">
        <f t="shared" si="388"/>
        <v>1.7558951299250979E-5</v>
      </c>
      <c r="BJ284" s="8">
        <f t="shared" si="389"/>
        <v>0.23764743014162959</v>
      </c>
      <c r="BK284" s="8">
        <f t="shared" si="390"/>
        <v>0.24664967648784944</v>
      </c>
      <c r="BL284" s="8">
        <f t="shared" si="391"/>
        <v>0.4633852651004956</v>
      </c>
      <c r="BM284" s="8">
        <f t="shared" si="392"/>
        <v>0.49513032790182504</v>
      </c>
      <c r="BN284" s="8">
        <f t="shared" si="393"/>
        <v>0.5032647710184992</v>
      </c>
    </row>
    <row r="285" spans="1:66" x14ac:dyDescent="0.25">
      <c r="A285" t="s">
        <v>59</v>
      </c>
      <c r="B285" t="s">
        <v>228</v>
      </c>
      <c r="C285" t="s">
        <v>230</v>
      </c>
      <c r="D285" t="s">
        <v>531</v>
      </c>
      <c r="E285">
        <f>VLOOKUP(A285,home!$A$2:$E$405,3,FALSE)</f>
        <v>1.6243000000000001</v>
      </c>
      <c r="F285">
        <f>VLOOKUP(B285,home!$B$2:$E$405,3,FALSE)</f>
        <v>1.1989000000000001</v>
      </c>
      <c r="G285">
        <f>VLOOKUP(C285,away!$B$2:$E$405,4,FALSE)</f>
        <v>1.0692999999999999</v>
      </c>
      <c r="H285">
        <f>VLOOKUP(A285,away!$A$2:$E$405,3,FALSE)</f>
        <v>1.2161999999999999</v>
      </c>
      <c r="I285">
        <f>VLOOKUP(C285,away!$B$2:$E$405,3,FALSE)</f>
        <v>0.95209999999999995</v>
      </c>
      <c r="J285">
        <f>VLOOKUP(B285,home!$B$2:$E$405,4,FALSE)</f>
        <v>1.0819000000000001</v>
      </c>
      <c r="K285" s="3">
        <f t="shared" si="338"/>
        <v>2.0823262376109999</v>
      </c>
      <c r="L285" s="3">
        <f t="shared" si="339"/>
        <v>1.2527796352380001</v>
      </c>
      <c r="M285" s="5">
        <f t="shared" si="340"/>
        <v>3.5610815793259684E-2</v>
      </c>
      <c r="N285" s="5">
        <f t="shared" si="341"/>
        <v>7.415333606903679E-2</v>
      </c>
      <c r="O285" s="5">
        <f t="shared" si="342"/>
        <v>4.4612504820007476E-2</v>
      </c>
      <c r="P285" s="5">
        <f t="shared" si="343"/>
        <v>9.2897789312248749E-2</v>
      </c>
      <c r="Q285" s="5">
        <f t="shared" si="344"/>
        <v>7.7205718651470759E-2</v>
      </c>
      <c r="R285" s="5">
        <f t="shared" si="345"/>
        <v>2.7944818757731246E-2</v>
      </c>
      <c r="S285" s="5">
        <f t="shared" si="346"/>
        <v>6.0585520626688545E-2</v>
      </c>
      <c r="T285" s="5">
        <f t="shared" si="347"/>
        <v>9.6721752050477172E-2</v>
      </c>
      <c r="U285" s="5">
        <f t="shared" si="348"/>
        <v>5.8190229304507783E-2</v>
      </c>
      <c r="V285" s="5">
        <f t="shared" si="349"/>
        <v>1.7561022169426017E-2</v>
      </c>
      <c r="W285" s="5">
        <f t="shared" si="350"/>
        <v>5.3589164547190149E-2</v>
      </c>
      <c r="X285" s="5">
        <f t="shared" si="351"/>
        <v>6.7135414014138042E-2</v>
      </c>
      <c r="Y285" s="5">
        <f t="shared" si="352"/>
        <v>4.2052939740091985E-2</v>
      </c>
      <c r="Z285" s="5">
        <f t="shared" si="353"/>
        <v>1.1669566616700862E-2</v>
      </c>
      <c r="AA285" s="5">
        <f t="shared" si="354"/>
        <v>2.4299844747505624E-2</v>
      </c>
      <c r="AB285" s="5">
        <f t="shared" si="355"/>
        <v>2.5300102143802412E-2</v>
      </c>
      <c r="AC285" s="5">
        <f t="shared" si="356"/>
        <v>2.8632104131546092E-3</v>
      </c>
      <c r="AD285" s="5">
        <f t="shared" si="357"/>
        <v>2.7897530847066823E-2</v>
      </c>
      <c r="AE285" s="5">
        <f t="shared" si="358"/>
        <v>3.4949458518629226E-2</v>
      </c>
      <c r="AF285" s="5">
        <f t="shared" si="359"/>
        <v>2.1891984947366969E-2</v>
      </c>
      <c r="AG285" s="5">
        <f t="shared" si="360"/>
        <v>9.1419443056660644E-3</v>
      </c>
      <c r="AH285" s="5">
        <f t="shared" si="361"/>
        <v>3.6548488523640101E-3</v>
      </c>
      <c r="AI285" s="5">
        <f t="shared" si="362"/>
        <v>7.6105876597800277E-3</v>
      </c>
      <c r="AJ285" s="5">
        <f t="shared" si="363"/>
        <v>7.923863183799229E-3</v>
      </c>
      <c r="AK285" s="5">
        <f t="shared" si="364"/>
        <v>5.5000227369549877E-3</v>
      </c>
      <c r="AL285" s="5">
        <f t="shared" si="365"/>
        <v>2.9876981112936864E-4</v>
      </c>
      <c r="AM285" s="5">
        <f t="shared" si="366"/>
        <v>1.1618352089481882E-2</v>
      </c>
      <c r="AN285" s="5">
        <f t="shared" si="367"/>
        <v>1.4555234892727767E-2</v>
      </c>
      <c r="AO285" s="5">
        <f t="shared" si="368"/>
        <v>9.1172509298574518E-3</v>
      </c>
      <c r="AP285" s="5">
        <f t="shared" si="369"/>
        <v>3.80730209809338E-3</v>
      </c>
      <c r="AQ285" s="5">
        <f t="shared" si="370"/>
        <v>1.1924276334225738E-3</v>
      </c>
      <c r="AR285" s="5">
        <f t="shared" si="371"/>
        <v>9.1574404242292132E-4</v>
      </c>
      <c r="AS285" s="5">
        <f t="shared" si="372"/>
        <v>1.906877846473209E-3</v>
      </c>
      <c r="AT285" s="5">
        <f t="shared" si="373"/>
        <v>1.9853708858151623E-3</v>
      </c>
      <c r="AU285" s="5">
        <f t="shared" si="374"/>
        <v>1.3780632956406347E-3</v>
      </c>
      <c r="AV285" s="5">
        <f t="shared" si="375"/>
        <v>7.1739433940029476E-4</v>
      </c>
      <c r="AW285" s="5">
        <f t="shared" si="376"/>
        <v>2.1649988406994251E-5</v>
      </c>
      <c r="AX285" s="5">
        <f t="shared" si="377"/>
        <v>4.0321998989551232E-3</v>
      </c>
      <c r="AY285" s="5">
        <f t="shared" si="378"/>
        <v>5.0514579186196999E-3</v>
      </c>
      <c r="AZ285" s="5">
        <f t="shared" si="379"/>
        <v>3.1641818043542476E-3</v>
      </c>
      <c r="BA285" s="5">
        <f t="shared" si="380"/>
        <v>1.3213408422285443E-3</v>
      </c>
      <c r="BB285" s="5">
        <f t="shared" si="381"/>
        <v>4.1383722458803666E-4</v>
      </c>
      <c r="BC285" s="5">
        <f t="shared" si="382"/>
        <v>1.0368936945346134E-4</v>
      </c>
      <c r="BD285" s="5">
        <f t="shared" si="383"/>
        <v>1.9120424790632648E-4</v>
      </c>
      <c r="BE285" s="5">
        <f t="shared" si="384"/>
        <v>3.9814962215802159E-4</v>
      </c>
      <c r="BF285" s="5">
        <f t="shared" si="385"/>
        <v>4.1453870235727731E-4</v>
      </c>
      <c r="BG285" s="5">
        <f t="shared" si="386"/>
        <v>2.8773493880792506E-4</v>
      </c>
      <c r="BH285" s="5">
        <f t="shared" si="387"/>
        <v>1.4978950313928452E-4</v>
      </c>
      <c r="BI285" s="5">
        <f t="shared" si="388"/>
        <v>6.2382122501129425E-5</v>
      </c>
      <c r="BJ285" s="8">
        <f t="shared" si="389"/>
        <v>0.55911651839291632</v>
      </c>
      <c r="BK285" s="8">
        <f t="shared" si="390"/>
        <v>0.21486858604452663</v>
      </c>
      <c r="BL285" s="8">
        <f t="shared" si="391"/>
        <v>0.213444071753075</v>
      </c>
      <c r="BM285" s="8">
        <f t="shared" si="392"/>
        <v>0.64164395147325148</v>
      </c>
      <c r="BN285" s="8">
        <f t="shared" si="393"/>
        <v>0.35242498340375467</v>
      </c>
    </row>
    <row r="286" spans="1:66" x14ac:dyDescent="0.25">
      <c r="A286" t="s">
        <v>59</v>
      </c>
      <c r="B286" t="s">
        <v>231</v>
      </c>
      <c r="C286" t="s">
        <v>274</v>
      </c>
      <c r="D286" t="s">
        <v>531</v>
      </c>
      <c r="E286">
        <f>VLOOKUP(A286,home!$A$2:$E$405,3,FALSE)</f>
        <v>1.6243000000000001</v>
      </c>
      <c r="F286">
        <f>VLOOKUP(B286,home!$B$2:$E$405,3,FALSE)</f>
        <v>1.9441999999999999</v>
      </c>
      <c r="G286">
        <f>VLOOKUP(C286,away!$B$2:$E$405,4,FALSE)</f>
        <v>0.61560000000000004</v>
      </c>
      <c r="H286">
        <f>VLOOKUP(A286,away!$A$2:$E$405,3,FALSE)</f>
        <v>1.2161999999999999</v>
      </c>
      <c r="I286">
        <f>VLOOKUP(C286,away!$B$2:$E$405,3,FALSE)</f>
        <v>1.4160999999999999</v>
      </c>
      <c r="J286">
        <f>VLOOKUP(B286,home!$B$2:$E$405,4,FALSE)</f>
        <v>0.73570000000000002</v>
      </c>
      <c r="K286" s="3">
        <f t="shared" si="338"/>
        <v>1.9440426753360001</v>
      </c>
      <c r="L286" s="3">
        <f t="shared" si="339"/>
        <v>1.2670672852739999</v>
      </c>
      <c r="M286" s="5">
        <f t="shared" si="340"/>
        <v>4.0311843871678021E-2</v>
      </c>
      <c r="N286" s="5">
        <f t="shared" si="341"/>
        <v>7.8367944808024073E-2</v>
      </c>
      <c r="O286" s="5">
        <f t="shared" si="342"/>
        <v>5.1077818578876395E-2</v>
      </c>
      <c r="P286" s="5">
        <f t="shared" si="343"/>
        <v>9.9297459080405714E-2</v>
      </c>
      <c r="Q286" s="5">
        <f t="shared" si="344"/>
        <v>7.617531454258758E-2</v>
      </c>
      <c r="R286" s="5">
        <f t="shared" si="345"/>
        <v>3.23595164622274E-2</v>
      </c>
      <c r="S286" s="5">
        <f t="shared" si="346"/>
        <v>6.1148191405058776E-2</v>
      </c>
      <c r="T286" s="5">
        <f t="shared" si="347"/>
        <v>9.6519249002369495E-2</v>
      </c>
      <c r="U286" s="5">
        <f t="shared" si="348"/>
        <v>6.2908280955807888E-2</v>
      </c>
      <c r="V286" s="5">
        <f t="shared" si="349"/>
        <v>1.6735803924614379E-2</v>
      </c>
      <c r="W286" s="5">
        <f t="shared" si="350"/>
        <v>4.9362687425977755E-2</v>
      </c>
      <c r="X286" s="5">
        <f t="shared" si="351"/>
        <v>6.254584635066264E-2</v>
      </c>
      <c r="Y286" s="5">
        <f t="shared" si="352"/>
        <v>3.9624897870349424E-2</v>
      </c>
      <c r="Z286" s="5">
        <f t="shared" si="353"/>
        <v>1.3667228225524592E-2</v>
      </c>
      <c r="AA286" s="5">
        <f t="shared" si="354"/>
        <v>2.6569674923976518E-2</v>
      </c>
      <c r="AB286" s="5">
        <f t="shared" si="355"/>
        <v>2.5826290961007581E-2</v>
      </c>
      <c r="AC286" s="5">
        <f t="shared" si="356"/>
        <v>2.576511401140659E-3</v>
      </c>
      <c r="AD286" s="5">
        <f t="shared" si="357"/>
        <v>2.3990792731343136E-2</v>
      </c>
      <c r="AE286" s="5">
        <f t="shared" si="358"/>
        <v>3.0397948617674152E-2</v>
      </c>
      <c r="AF286" s="5">
        <f t="shared" si="359"/>
        <v>1.9258123116447468E-2</v>
      </c>
      <c r="AG286" s="5">
        <f t="shared" si="360"/>
        <v>8.1337792588765164E-3</v>
      </c>
      <c r="AH286" s="5">
        <f t="shared" si="361"/>
        <v>4.3293244412339086E-3</v>
      </c>
      <c r="AI286" s="5">
        <f t="shared" si="362"/>
        <v>8.4163914691339006E-3</v>
      </c>
      <c r="AJ286" s="5">
        <f t="shared" si="363"/>
        <v>8.1809120941650805E-3</v>
      </c>
      <c r="AK286" s="5">
        <f t="shared" si="364"/>
        <v>5.301347411409774E-3</v>
      </c>
      <c r="AL286" s="5">
        <f t="shared" si="365"/>
        <v>2.5386190345384833E-4</v>
      </c>
      <c r="AM286" s="5">
        <f t="shared" si="366"/>
        <v>9.3278249769743488E-3</v>
      </c>
      <c r="AN286" s="5">
        <f t="shared" si="367"/>
        <v>1.1818981871085901E-2</v>
      </c>
      <c r="AO286" s="5">
        <f t="shared" si="368"/>
        <v>7.4877226370497164E-3</v>
      </c>
      <c r="AP286" s="5">
        <f t="shared" si="369"/>
        <v>3.1624827982037525E-3</v>
      </c>
      <c r="AQ286" s="5">
        <f t="shared" si="370"/>
        <v>1.0017696234614381E-3</v>
      </c>
      <c r="AR286" s="5">
        <f t="shared" si="371"/>
        <v>1.097109073364925E-3</v>
      </c>
      <c r="AS286" s="5">
        <f t="shared" si="372"/>
        <v>2.1328268581197489E-3</v>
      </c>
      <c r="AT286" s="5">
        <f t="shared" si="373"/>
        <v>2.0731532156437965E-3</v>
      </c>
      <c r="AU286" s="5">
        <f t="shared" si="374"/>
        <v>1.3434327745738661E-3</v>
      </c>
      <c r="AV286" s="5">
        <f t="shared" si="375"/>
        <v>6.5292266130416107E-4</v>
      </c>
      <c r="AW286" s="5">
        <f t="shared" si="376"/>
        <v>1.7370027397823839E-5</v>
      </c>
      <c r="AX286" s="5">
        <f t="shared" si="377"/>
        <v>3.022281637217196E-3</v>
      </c>
      <c r="AY286" s="5">
        <f t="shared" si="378"/>
        <v>3.8294341894022522E-3</v>
      </c>
      <c r="AZ286" s="5">
        <f t="shared" si="379"/>
        <v>2.4260753912506761E-3</v>
      </c>
      <c r="BA286" s="5">
        <f t="shared" si="380"/>
        <v>1.0246669199540171E-3</v>
      </c>
      <c r="BB286" s="5">
        <f t="shared" si="381"/>
        <v>3.2458048314405188E-4</v>
      </c>
      <c r="BC286" s="5">
        <f t="shared" si="382"/>
        <v>8.2253062326051424E-5</v>
      </c>
      <c r="BD286" s="5">
        <f t="shared" si="383"/>
        <v>2.3168516920632804E-4</v>
      </c>
      <c r="BE286" s="5">
        <f t="shared" si="384"/>
        <v>4.5040585617954379E-4</v>
      </c>
      <c r="BF286" s="5">
        <f t="shared" si="385"/>
        <v>4.3780410281714111E-4</v>
      </c>
      <c r="BG286" s="5">
        <f t="shared" si="386"/>
        <v>2.8370328643790411E-4</v>
      </c>
      <c r="BH286" s="5">
        <f t="shared" si="387"/>
        <v>1.3788282399208965E-4</v>
      </c>
      <c r="BI286" s="5">
        <f t="shared" si="388"/>
        <v>5.3610018807292939E-5</v>
      </c>
      <c r="BJ286" s="8">
        <f t="shared" si="389"/>
        <v>0.52788465731438183</v>
      </c>
      <c r="BK286" s="8">
        <f t="shared" si="390"/>
        <v>0.22415310577575367</v>
      </c>
      <c r="BL286" s="8">
        <f t="shared" si="391"/>
        <v>0.23386409313828521</v>
      </c>
      <c r="BM286" s="8">
        <f t="shared" si="392"/>
        <v>0.61816712294814147</v>
      </c>
      <c r="BN286" s="8">
        <f t="shared" si="393"/>
        <v>0.37758989734379922</v>
      </c>
    </row>
    <row r="287" spans="1:66" x14ac:dyDescent="0.25">
      <c r="A287" t="s">
        <v>70</v>
      </c>
      <c r="B287" t="s">
        <v>106</v>
      </c>
      <c r="C287" t="s">
        <v>69</v>
      </c>
      <c r="D287" t="s">
        <v>531</v>
      </c>
      <c r="E287">
        <f>VLOOKUP(A287,home!$A$2:$E$405,3,FALSE)</f>
        <v>1.3243</v>
      </c>
      <c r="F287">
        <f>VLOOKUP(B287,home!$B$2:$E$405,3,FALSE)</f>
        <v>1.3521000000000001</v>
      </c>
      <c r="G287">
        <f>VLOOKUP(C287,away!$B$2:$E$405,4,FALSE)</f>
        <v>1.1665000000000001</v>
      </c>
      <c r="H287">
        <f>VLOOKUP(A287,away!$A$2:$E$405,3,FALSE)</f>
        <v>1.1069</v>
      </c>
      <c r="I287">
        <f>VLOOKUP(C287,away!$B$2:$E$405,3,FALSE)</f>
        <v>0.73570000000000002</v>
      </c>
      <c r="J287">
        <f>VLOOKUP(B287,home!$B$2:$E$405,4,FALSE)</f>
        <v>0.60670000000000002</v>
      </c>
      <c r="K287" s="3">
        <f t="shared" si="338"/>
        <v>2.0887186039950003</v>
      </c>
      <c r="L287" s="3">
        <f t="shared" si="339"/>
        <v>0.494063918411</v>
      </c>
      <c r="M287" s="5">
        <f t="shared" si="340"/>
        <v>7.5563454224472582E-2</v>
      </c>
      <c r="N287" s="5">
        <f t="shared" si="341"/>
        <v>0.15783079262078045</v>
      </c>
      <c r="O287" s="5">
        <f t="shared" si="342"/>
        <v>3.7333176282813157E-2</v>
      </c>
      <c r="P287" s="5">
        <f t="shared" si="343"/>
        <v>7.7978499848136734E-2</v>
      </c>
      <c r="Q287" s="5">
        <f t="shared" si="344"/>
        <v>0.16483205641515056</v>
      </c>
      <c r="R287" s="5">
        <f t="shared" si="345"/>
        <v>9.2224876805076395E-3</v>
      </c>
      <c r="S287" s="5">
        <f t="shared" si="346"/>
        <v>2.0117682883124925E-2</v>
      </c>
      <c r="T287" s="5">
        <f t="shared" si="347"/>
        <v>8.1437571672212286E-2</v>
      </c>
      <c r="U287" s="5">
        <f t="shared" si="348"/>
        <v>1.9263181593391E-2</v>
      </c>
      <c r="V287" s="5">
        <f t="shared" si="349"/>
        <v>2.3067393384026661E-3</v>
      </c>
      <c r="W287" s="5">
        <f t="shared" si="350"/>
        <v>0.11476259425635944</v>
      </c>
      <c r="X287" s="5">
        <f t="shared" si="351"/>
        <v>5.6700057005308668E-2</v>
      </c>
      <c r="Y287" s="5">
        <f t="shared" si="352"/>
        <v>1.4006726169084932E-2</v>
      </c>
      <c r="Z287" s="5">
        <f t="shared" si="353"/>
        <v>1.5188328003095932E-3</v>
      </c>
      <c r="AA287" s="5">
        <f t="shared" si="354"/>
        <v>3.1724143263644699E-3</v>
      </c>
      <c r="AB287" s="5">
        <f t="shared" si="355"/>
        <v>3.3131404115288687E-3</v>
      </c>
      <c r="AC287" s="5">
        <f t="shared" si="356"/>
        <v>1.4877899226835116E-4</v>
      </c>
      <c r="AD287" s="5">
        <f t="shared" si="357"/>
        <v>5.9926691416496966E-2</v>
      </c>
      <c r="AE287" s="5">
        <f t="shared" si="358"/>
        <v>2.9607615978641331E-2</v>
      </c>
      <c r="AF287" s="5">
        <f t="shared" si="359"/>
        <v>7.3140273826078342E-3</v>
      </c>
      <c r="AG287" s="5">
        <f t="shared" si="360"/>
        <v>1.2045323426721924E-3</v>
      </c>
      <c r="AH287" s="5">
        <f t="shared" si="361"/>
        <v>1.8760012118302732E-4</v>
      </c>
      <c r="AI287" s="5">
        <f t="shared" si="362"/>
        <v>3.9184386322670567E-4</v>
      </c>
      <c r="AJ287" s="5">
        <f t="shared" si="363"/>
        <v>4.092257834914464E-4</v>
      </c>
      <c r="AK287" s="5">
        <f t="shared" si="364"/>
        <v>2.8491916907100466E-4</v>
      </c>
      <c r="AL287" s="5">
        <f t="shared" si="365"/>
        <v>6.1413617178163264E-6</v>
      </c>
      <c r="AM287" s="5">
        <f t="shared" si="366"/>
        <v>2.5033999047500928E-2</v>
      </c>
      <c r="AN287" s="5">
        <f t="shared" si="367"/>
        <v>1.2368395662905551E-2</v>
      </c>
      <c r="AO287" s="5">
        <f t="shared" si="368"/>
        <v>3.0553890128363665E-3</v>
      </c>
      <c r="AP287" s="5">
        <f t="shared" si="369"/>
        <v>5.0318582265061751E-4</v>
      </c>
      <c r="AQ287" s="5">
        <f t="shared" si="370"/>
        <v>6.2151489806906645E-5</v>
      </c>
      <c r="AR287" s="5">
        <f t="shared" si="371"/>
        <v>1.8537290193212991E-5</v>
      </c>
      <c r="AS287" s="5">
        <f t="shared" si="372"/>
        <v>3.871918289421804E-5</v>
      </c>
      <c r="AT287" s="5">
        <f t="shared" si="373"/>
        <v>4.0436738821319117E-5</v>
      </c>
      <c r="AU287" s="5">
        <f t="shared" si="374"/>
        <v>2.8153656220325363E-5</v>
      </c>
      <c r="AV287" s="5">
        <f t="shared" si="375"/>
        <v>1.4701266379468295E-5</v>
      </c>
      <c r="AW287" s="5">
        <f t="shared" si="376"/>
        <v>1.7604563045541171E-7</v>
      </c>
      <c r="AX287" s="5">
        <f t="shared" si="377"/>
        <v>8.7148299238180502E-3</v>
      </c>
      <c r="AY287" s="5">
        <f t="shared" si="378"/>
        <v>4.305683020446982E-3</v>
      </c>
      <c r="AZ287" s="5">
        <f t="shared" si="379"/>
        <v>1.0636413122588728E-3</v>
      </c>
      <c r="BA287" s="5">
        <f t="shared" si="380"/>
        <v>1.7516893150614559E-4</v>
      </c>
      <c r="BB287" s="5">
        <f t="shared" si="381"/>
        <v>2.1636162170948587E-5</v>
      </c>
      <c r="BC287" s="5">
        <f t="shared" si="382"/>
        <v>2.1379294123109423E-6</v>
      </c>
      <c r="BD287" s="5">
        <f t="shared" si="383"/>
        <v>1.5264343715967686E-6</v>
      </c>
      <c r="BE287" s="5">
        <f t="shared" si="384"/>
        <v>3.1882918697315871E-6</v>
      </c>
      <c r="BF287" s="5">
        <f t="shared" si="385"/>
        <v>3.3297222716371865E-6</v>
      </c>
      <c r="BG287" s="5">
        <f t="shared" si="386"/>
        <v>2.3182842849683612E-6</v>
      </c>
      <c r="BH287" s="5">
        <f t="shared" si="387"/>
        <v>1.2105608788406665E-6</v>
      </c>
      <c r="BI287" s="5">
        <f t="shared" si="388"/>
        <v>5.0570420578060724E-7</v>
      </c>
      <c r="BJ287" s="8">
        <f t="shared" si="389"/>
        <v>0.74292888357462838</v>
      </c>
      <c r="BK287" s="8">
        <f t="shared" si="390"/>
        <v>0.18042697966857005</v>
      </c>
      <c r="BL287" s="8">
        <f t="shared" si="391"/>
        <v>7.3730616363968451E-2</v>
      </c>
      <c r="BM287" s="8">
        <f t="shared" si="392"/>
        <v>0.47153933836079881</v>
      </c>
      <c r="BN287" s="8">
        <f t="shared" si="393"/>
        <v>0.52276046707186108</v>
      </c>
    </row>
    <row r="288" spans="1:66" x14ac:dyDescent="0.25">
      <c r="A288" t="s">
        <v>70</v>
      </c>
      <c r="B288" t="s">
        <v>73</v>
      </c>
      <c r="C288" t="s">
        <v>100</v>
      </c>
      <c r="D288" t="s">
        <v>531</v>
      </c>
      <c r="E288">
        <f>VLOOKUP(A288,home!$A$2:$E$405,3,FALSE)</f>
        <v>1.3243</v>
      </c>
      <c r="F288">
        <f>VLOOKUP(B288,home!$B$2:$E$405,3,FALSE)</f>
        <v>0.88639999999999997</v>
      </c>
      <c r="G288">
        <f>VLOOKUP(C288,away!$B$2:$E$405,4,FALSE)</f>
        <v>1.1163000000000001</v>
      </c>
      <c r="H288">
        <f>VLOOKUP(A288,away!$A$2:$E$405,3,FALSE)</f>
        <v>1.1069</v>
      </c>
      <c r="I288">
        <f>VLOOKUP(C288,away!$B$2:$E$405,3,FALSE)</f>
        <v>1.0605</v>
      </c>
      <c r="J288">
        <f>VLOOKUP(B288,home!$B$2:$E$405,4,FALSE)</f>
        <v>0.74629999999999996</v>
      </c>
      <c r="K288" s="3">
        <f t="shared" si="338"/>
        <v>1.3103793821759999</v>
      </c>
      <c r="L288" s="3">
        <f t="shared" si="339"/>
        <v>0.87605727793499988</v>
      </c>
      <c r="M288" s="5">
        <f t="shared" si="340"/>
        <v>0.11231625740199187</v>
      </c>
      <c r="N288" s="5">
        <f t="shared" si="341"/>
        <v>0.14717690798274272</v>
      </c>
      <c r="O288" s="5">
        <f t="shared" si="342"/>
        <v>9.8395474727435789E-2</v>
      </c>
      <c r="P288" s="5">
        <f t="shared" si="343"/>
        <v>0.12893540138225151</v>
      </c>
      <c r="Q288" s="5">
        <f t="shared" si="344"/>
        <v>9.6428792876500219E-2</v>
      </c>
      <c r="R288" s="5">
        <f t="shared" si="345"/>
        <v>4.3100035875419739E-2</v>
      </c>
      <c r="S288" s="5">
        <f t="shared" si="346"/>
        <v>3.7003409199484888E-2</v>
      </c>
      <c r="T288" s="5">
        <f t="shared" si="347"/>
        <v>8.4477145801944695E-2</v>
      </c>
      <c r="U288" s="5">
        <f t="shared" si="348"/>
        <v>5.6477398382195947E-2</v>
      </c>
      <c r="V288" s="5">
        <f t="shared" si="349"/>
        <v>4.7198563611629708E-3</v>
      </c>
      <c r="W288" s="5">
        <f t="shared" si="350"/>
        <v>4.2119434011161923E-2</v>
      </c>
      <c r="X288" s="5">
        <f t="shared" si="351"/>
        <v>3.6899036707981364E-2</v>
      </c>
      <c r="Y288" s="5">
        <f t="shared" si="352"/>
        <v>1.6162834828408898E-2</v>
      </c>
      <c r="Z288" s="5">
        <f t="shared" si="353"/>
        <v>1.2586033369307019E-2</v>
      </c>
      <c r="AA288" s="5">
        <f t="shared" si="354"/>
        <v>1.6492478630519052E-2</v>
      </c>
      <c r="AB288" s="5">
        <f t="shared" si="355"/>
        <v>1.0805701979205221E-2</v>
      </c>
      <c r="AC288" s="5">
        <f t="shared" si="356"/>
        <v>3.3864007561647556E-4</v>
      </c>
      <c r="AD288" s="5">
        <f t="shared" si="357"/>
        <v>1.3798109479287298E-2</v>
      </c>
      <c r="AE288" s="5">
        <f t="shared" si="358"/>
        <v>1.2087934231073549E-2</v>
      </c>
      <c r="AF288" s="5">
        <f t="shared" si="359"/>
        <v>5.2948613791658E-3</v>
      </c>
      <c r="AG288" s="5">
        <f t="shared" si="360"/>
        <v>1.5462006156250502E-3</v>
      </c>
      <c r="AH288" s="5">
        <f t="shared" si="361"/>
        <v>2.7565215333785449E-3</v>
      </c>
      <c r="AI288" s="5">
        <f t="shared" si="362"/>
        <v>3.6120889838634181E-3</v>
      </c>
      <c r="AJ288" s="5">
        <f t="shared" si="363"/>
        <v>2.3666034655198411E-3</v>
      </c>
      <c r="AK288" s="5">
        <f t="shared" si="364"/>
        <v>1.0337161290011562E-3</v>
      </c>
      <c r="AL288" s="5">
        <f t="shared" si="365"/>
        <v>1.5549910612656121E-5</v>
      </c>
      <c r="AM288" s="5">
        <f t="shared" si="366"/>
        <v>3.6161516349330564E-3</v>
      </c>
      <c r="AN288" s="5">
        <f t="shared" si="367"/>
        <v>3.1679559578996529E-3</v>
      </c>
      <c r="AO288" s="5">
        <f t="shared" si="368"/>
        <v>1.3876554365477676E-3</v>
      </c>
      <c r="AP288" s="5">
        <f t="shared" si="369"/>
        <v>4.0522188148458041E-4</v>
      </c>
      <c r="AQ288" s="5">
        <f t="shared" si="370"/>
        <v>8.8749394613270148E-5</v>
      </c>
      <c r="AR288" s="5">
        <f t="shared" si="371"/>
        <v>4.8297415022016416E-4</v>
      </c>
      <c r="AS288" s="5">
        <f t="shared" si="372"/>
        <v>6.3287936857247726E-4</v>
      </c>
      <c r="AT288" s="5">
        <f t="shared" si="373"/>
        <v>4.1465603799097003E-4</v>
      </c>
      <c r="AU288" s="5">
        <f t="shared" si="374"/>
        <v>1.8111890762605168E-4</v>
      </c>
      <c r="AV288" s="5">
        <f t="shared" si="375"/>
        <v>5.9333620568854431E-5</v>
      </c>
      <c r="AW288" s="5">
        <f t="shared" si="376"/>
        <v>4.958552881235748E-7</v>
      </c>
      <c r="AX288" s="5">
        <f t="shared" si="377"/>
        <v>7.8975509087305057E-4</v>
      </c>
      <c r="AY288" s="5">
        <f t="shared" si="378"/>
        <v>6.9187069514555324E-4</v>
      </c>
      <c r="AZ288" s="5">
        <f t="shared" si="379"/>
        <v>3.0305917893610476E-4</v>
      </c>
      <c r="BA288" s="5">
        <f t="shared" si="380"/>
        <v>8.8499066450660005E-5</v>
      </c>
      <c r="BB288" s="5">
        <f t="shared" si="381"/>
        <v>1.9382562813638466E-5</v>
      </c>
      <c r="BC288" s="5">
        <f t="shared" si="382"/>
        <v>3.396047043584054E-6</v>
      </c>
      <c r="BD288" s="5">
        <f t="shared" si="383"/>
        <v>7.0518836559141083E-5</v>
      </c>
      <c r="BE288" s="5">
        <f t="shared" si="384"/>
        <v>9.2406429482137621E-5</v>
      </c>
      <c r="BF288" s="5">
        <f t="shared" si="385"/>
        <v>6.054373998694682E-5</v>
      </c>
      <c r="BG288" s="5">
        <f t="shared" si="386"/>
        <v>2.6445089532906573E-5</v>
      </c>
      <c r="BH288" s="5">
        <f t="shared" si="387"/>
        <v>8.6632750209297848E-6</v>
      </c>
      <c r="BI288" s="5">
        <f t="shared" si="388"/>
        <v>2.2704353939093469E-6</v>
      </c>
      <c r="BJ288" s="8">
        <f t="shared" si="389"/>
        <v>0.46655295486063242</v>
      </c>
      <c r="BK288" s="8">
        <f t="shared" si="390"/>
        <v>0.28402098502626583</v>
      </c>
      <c r="BL288" s="8">
        <f t="shared" si="391"/>
        <v>0.23707182959749323</v>
      </c>
      <c r="BM288" s="8">
        <f t="shared" si="392"/>
        <v>0.37318755776749918</v>
      </c>
      <c r="BN288" s="8">
        <f t="shared" si="393"/>
        <v>0.6263528702463419</v>
      </c>
    </row>
    <row r="289" spans="1:66" x14ac:dyDescent="0.25">
      <c r="A289" t="s">
        <v>70</v>
      </c>
      <c r="B289" t="s">
        <v>77</v>
      </c>
      <c r="C289" t="s">
        <v>72</v>
      </c>
      <c r="D289" t="s">
        <v>531</v>
      </c>
      <c r="E289">
        <f>VLOOKUP(A289,home!$A$2:$E$405,3,FALSE)</f>
        <v>1.3243</v>
      </c>
      <c r="F289">
        <f>VLOOKUP(B289,home!$B$2:$E$405,3,FALSE)</f>
        <v>0.9849</v>
      </c>
      <c r="G289">
        <f>VLOOKUP(C289,away!$B$2:$E$405,4,FALSE)</f>
        <v>1.1163000000000001</v>
      </c>
      <c r="H289">
        <f>VLOOKUP(A289,away!$A$2:$E$405,3,FALSE)</f>
        <v>1.1069</v>
      </c>
      <c r="I289">
        <f>VLOOKUP(C289,away!$B$2:$E$405,3,FALSE)</f>
        <v>0.90339999999999998</v>
      </c>
      <c r="J289">
        <f>VLOOKUP(B289,home!$B$2:$E$405,4,FALSE)</f>
        <v>0.94269999999999998</v>
      </c>
      <c r="K289" s="3">
        <f t="shared" si="338"/>
        <v>1.4559935170410001</v>
      </c>
      <c r="L289" s="3">
        <f t="shared" si="339"/>
        <v>0.94267498074199996</v>
      </c>
      <c r="M289" s="5">
        <f t="shared" si="340"/>
        <v>9.0838824897888637E-2</v>
      </c>
      <c r="N289" s="5">
        <f t="shared" si="341"/>
        <v>0.13226074014694841</v>
      </c>
      <c r="O289" s="5">
        <f t="shared" si="342"/>
        <v>8.5631487511243054E-2</v>
      </c>
      <c r="P289" s="5">
        <f t="shared" si="343"/>
        <v>0.12467889067094723</v>
      </c>
      <c r="Q289" s="5">
        <f t="shared" si="344"/>
        <v>9.628539010650064E-2</v>
      </c>
      <c r="R289" s="5">
        <f t="shared" si="345"/>
        <v>4.0361330420284933E-2</v>
      </c>
      <c r="S289" s="5">
        <f t="shared" si="346"/>
        <v>4.2781337705578723E-2</v>
      </c>
      <c r="T289" s="5">
        <f t="shared" si="347"/>
        <v>9.076582826438144E-2</v>
      </c>
      <c r="U289" s="5">
        <f t="shared" si="348"/>
        <v>5.8765835431084552E-2</v>
      </c>
      <c r="V289" s="5">
        <f t="shared" si="349"/>
        <v>6.524290237922387E-3</v>
      </c>
      <c r="W289" s="5">
        <f t="shared" si="350"/>
        <v>4.6730301260276184E-2</v>
      </c>
      <c r="X289" s="5">
        <f t="shared" si="351"/>
        <v>4.4051485840598696E-2</v>
      </c>
      <c r="Y289" s="5">
        <f t="shared" si="352"/>
        <v>2.076311678322143E-2</v>
      </c>
      <c r="Z289" s="5">
        <f t="shared" si="353"/>
        <v>1.26825387922212E-2</v>
      </c>
      <c r="AA289" s="5">
        <f t="shared" si="354"/>
        <v>1.846569426109506E-2</v>
      </c>
      <c r="AB289" s="5">
        <f t="shared" si="355"/>
        <v>1.3442965565907808E-2</v>
      </c>
      <c r="AC289" s="5">
        <f t="shared" si="356"/>
        <v>5.5967345886645818E-4</v>
      </c>
      <c r="AD289" s="5">
        <f t="shared" si="357"/>
        <v>1.7009753921083753E-2</v>
      </c>
      <c r="AE289" s="5">
        <f t="shared" si="358"/>
        <v>1.6034669449983784E-2</v>
      </c>
      <c r="AF289" s="5">
        <f t="shared" si="359"/>
        <v>7.5577408574838993E-3</v>
      </c>
      <c r="AG289" s="5">
        <f t="shared" si="360"/>
        <v>2.3748310724272209E-3</v>
      </c>
      <c r="AH289" s="5">
        <f t="shared" si="361"/>
        <v>2.9888780029291959E-3</v>
      </c>
      <c r="AI289" s="5">
        <f t="shared" si="362"/>
        <v>4.3517869954913602E-3</v>
      </c>
      <c r="AJ289" s="5">
        <f t="shared" si="363"/>
        <v>3.1680868264893774E-3</v>
      </c>
      <c r="AK289" s="5">
        <f t="shared" si="364"/>
        <v>1.5375712935971758E-3</v>
      </c>
      <c r="AL289" s="5">
        <f t="shared" si="365"/>
        <v>3.0726714515684551E-5</v>
      </c>
      <c r="AM289" s="5">
        <f t="shared" si="366"/>
        <v>4.9532182871121332E-3</v>
      </c>
      <c r="AN289" s="5">
        <f t="shared" si="367"/>
        <v>4.6692749534143511E-3</v>
      </c>
      <c r="AO289" s="5">
        <f t="shared" si="368"/>
        <v>2.2008043383944884E-3</v>
      </c>
      <c r="AP289" s="5">
        <f t="shared" si="369"/>
        <v>6.9154772910431147E-4</v>
      </c>
      <c r="AQ289" s="5">
        <f t="shared" si="370"/>
        <v>1.6297618555389512E-4</v>
      </c>
      <c r="AR289" s="5">
        <f t="shared" si="371"/>
        <v>5.6350810277029369E-4</v>
      </c>
      <c r="AS289" s="5">
        <f t="shared" si="372"/>
        <v>8.2046414443362101E-4</v>
      </c>
      <c r="AT289" s="5">
        <f t="shared" si="373"/>
        <v>5.9729523762997176E-4</v>
      </c>
      <c r="AU289" s="5">
        <f t="shared" si="374"/>
        <v>2.8988599791623406E-4</v>
      </c>
      <c r="AV289" s="5">
        <f t="shared" si="375"/>
        <v>1.0551803341174944E-4</v>
      </c>
      <c r="AW289" s="5">
        <f t="shared" si="376"/>
        <v>1.1714804533330875E-6</v>
      </c>
      <c r="AX289" s="5">
        <f t="shared" si="377"/>
        <v>1.2019756190873674E-3</v>
      </c>
      <c r="AY289" s="5">
        <f t="shared" si="378"/>
        <v>1.1330723435755373E-3</v>
      </c>
      <c r="AZ289" s="5">
        <f t="shared" si="379"/>
        <v>5.3405947482968125E-4</v>
      </c>
      <c r="BA289" s="5">
        <f t="shared" si="380"/>
        <v>1.678148350500508E-4</v>
      </c>
      <c r="BB289" s="5">
        <f t="shared" si="381"/>
        <v>3.9548711599757128E-5</v>
      </c>
      <c r="BC289" s="5">
        <f t="shared" si="382"/>
        <v>7.4563161891343947E-6</v>
      </c>
      <c r="BD289" s="5">
        <f t="shared" si="383"/>
        <v>8.8534164987824539E-5</v>
      </c>
      <c r="BE289" s="5">
        <f t="shared" si="384"/>
        <v>1.289051702589108E-4</v>
      </c>
      <c r="BF289" s="5">
        <f t="shared" si="385"/>
        <v>9.3842546105020268E-5</v>
      </c>
      <c r="BG289" s="5">
        <f t="shared" si="386"/>
        <v>4.5544712917176875E-5</v>
      </c>
      <c r="BH289" s="5">
        <f t="shared" si="387"/>
        <v>1.6578201685725761E-5</v>
      </c>
      <c r="BI289" s="5">
        <f t="shared" si="388"/>
        <v>4.8275508357229746E-6</v>
      </c>
      <c r="BJ289" s="8">
        <f t="shared" si="389"/>
        <v>0.4895956064968161</v>
      </c>
      <c r="BK289" s="8">
        <f t="shared" si="390"/>
        <v>0.2665468160292947</v>
      </c>
      <c r="BL289" s="8">
        <f t="shared" si="391"/>
        <v>0.23146854017107471</v>
      </c>
      <c r="BM289" s="8">
        <f t="shared" si="392"/>
        <v>0.42910493687247164</v>
      </c>
      <c r="BN289" s="8">
        <f t="shared" si="393"/>
        <v>0.57005666375381292</v>
      </c>
    </row>
    <row r="290" spans="1:66" x14ac:dyDescent="0.25">
      <c r="A290" t="s">
        <v>70</v>
      </c>
      <c r="B290" t="s">
        <v>68</v>
      </c>
      <c r="C290" t="s">
        <v>79</v>
      </c>
      <c r="D290" t="s">
        <v>531</v>
      </c>
      <c r="E290">
        <f>VLOOKUP(A290,home!$A$2:$E$405,3,FALSE)</f>
        <v>1.3243</v>
      </c>
      <c r="F290">
        <f>VLOOKUP(B290,home!$B$2:$E$405,3,FALSE)</f>
        <v>0.71830000000000005</v>
      </c>
      <c r="G290">
        <f>VLOOKUP(C290,away!$B$2:$E$405,4,FALSE)</f>
        <v>1.1163000000000001</v>
      </c>
      <c r="H290">
        <f>VLOOKUP(A290,away!$A$2:$E$405,3,FALSE)</f>
        <v>1.1069</v>
      </c>
      <c r="I290">
        <f>VLOOKUP(C290,away!$B$2:$E$405,3,FALSE)</f>
        <v>0.82489999999999997</v>
      </c>
      <c r="J290">
        <f>VLOOKUP(B290,home!$B$2:$E$405,4,FALSE)</f>
        <v>1.1877</v>
      </c>
      <c r="K290" s="3">
        <f t="shared" si="338"/>
        <v>1.0618744474470001</v>
      </c>
      <c r="L290" s="3">
        <f t="shared" si="339"/>
        <v>1.084467265737</v>
      </c>
      <c r="M290" s="5">
        <f t="shared" si="340"/>
        <v>0.11691107064089308</v>
      </c>
      <c r="N290" s="5">
        <f t="shared" si="341"/>
        <v>0.12414487853723553</v>
      </c>
      <c r="O290" s="5">
        <f t="shared" si="342"/>
        <v>0.12678622911231457</v>
      </c>
      <c r="P290" s="5">
        <f t="shared" si="343"/>
        <v>0.13463105698252781</v>
      </c>
      <c r="Q290" s="5">
        <f t="shared" si="344"/>
        <v>6.5913137150050954E-2</v>
      </c>
      <c r="R290" s="5">
        <f t="shared" si="345"/>
        <v>6.8747757609268309E-2</v>
      </c>
      <c r="S290" s="5">
        <f t="shared" si="346"/>
        <v>3.8759206901601825E-2</v>
      </c>
      <c r="T290" s="5">
        <f t="shared" si="347"/>
        <v>7.148063962126365E-2</v>
      </c>
      <c r="U290" s="5">
        <f t="shared" si="348"/>
        <v>7.3001487124562087E-2</v>
      </c>
      <c r="V290" s="5">
        <f t="shared" si="349"/>
        <v>4.9593183798796849E-3</v>
      </c>
      <c r="W290" s="5">
        <f t="shared" si="350"/>
        <v>2.3330492030236231E-2</v>
      </c>
      <c r="X290" s="5">
        <f t="shared" si="351"/>
        <v>2.5301154900329154E-2</v>
      </c>
      <c r="Y290" s="5">
        <f t="shared" si="352"/>
        <v>1.3719137137374129E-2</v>
      </c>
      <c r="Z290" s="5">
        <f t="shared" si="353"/>
        <v>2.4851564240024413E-2</v>
      </c>
      <c r="AA290" s="5">
        <f t="shared" si="354"/>
        <v>2.6389241045569552E-2</v>
      </c>
      <c r="AB290" s="5">
        <f t="shared" si="355"/>
        <v>1.4011030376904932E-2</v>
      </c>
      <c r="AC290" s="5">
        <f t="shared" si="356"/>
        <v>3.5693704611117211E-4</v>
      </c>
      <c r="AD290" s="5">
        <f t="shared" si="357"/>
        <v>6.1935133333184339E-3</v>
      </c>
      <c r="AE290" s="5">
        <f t="shared" si="358"/>
        <v>6.7166624698894953E-3</v>
      </c>
      <c r="AF290" s="5">
        <f t="shared" si="359"/>
        <v>3.6420002917996928E-3</v>
      </c>
      <c r="AG290" s="5">
        <f t="shared" si="360"/>
        <v>1.3165433660871232E-3</v>
      </c>
      <c r="AH290" s="5">
        <f t="shared" si="361"/>
        <v>6.7376769801666698E-3</v>
      </c>
      <c r="AI290" s="5">
        <f t="shared" si="362"/>
        <v>7.1545670203908545E-3</v>
      </c>
      <c r="AJ290" s="5">
        <f t="shared" si="363"/>
        <v>3.7986259507500342E-3</v>
      </c>
      <c r="AK290" s="5">
        <f t="shared" si="364"/>
        <v>1.3445546108368425E-3</v>
      </c>
      <c r="AL290" s="5">
        <f t="shared" si="365"/>
        <v>1.6441492334553924E-5</v>
      </c>
      <c r="AM290" s="5">
        <f t="shared" si="366"/>
        <v>1.3153467097146284E-3</v>
      </c>
      <c r="AN290" s="5">
        <f t="shared" si="367"/>
        <v>1.4264504497803828E-3</v>
      </c>
      <c r="AO290" s="5">
        <f t="shared" si="368"/>
        <v>7.7346940949132273E-4</v>
      </c>
      <c r="AP290" s="5">
        <f t="shared" si="369"/>
        <v>2.7960075188075559E-4</v>
      </c>
      <c r="AQ290" s="5">
        <f t="shared" si="370"/>
        <v>7.5804465722533083E-5</v>
      </c>
      <c r="AR290" s="5">
        <f t="shared" si="371"/>
        <v>1.4613580264200953E-3</v>
      </c>
      <c r="AS290" s="5">
        <f t="shared" si="372"/>
        <v>1.5517787468270776E-3</v>
      </c>
      <c r="AT290" s="5">
        <f t="shared" si="373"/>
        <v>8.2389709967350055E-4</v>
      </c>
      <c r="AU290" s="5">
        <f t="shared" si="374"/>
        <v>2.9162509248966144E-4</v>
      </c>
      <c r="AV290" s="5">
        <f t="shared" si="375"/>
        <v>7.7417308487284878E-5</v>
      </c>
      <c r="AW290" s="5">
        <f t="shared" si="376"/>
        <v>5.25930492685303E-7</v>
      </c>
      <c r="AX290" s="5">
        <f t="shared" si="377"/>
        <v>2.3278884342990837E-4</v>
      </c>
      <c r="AY290" s="5">
        <f t="shared" si="378"/>
        <v>2.5245188052851132E-4</v>
      </c>
      <c r="AZ290" s="5">
        <f t="shared" si="379"/>
        <v>1.3688790030345923E-4</v>
      </c>
      <c r="BA290" s="5">
        <f t="shared" si="380"/>
        <v>4.94834823181905E-5</v>
      </c>
      <c r="BB290" s="5">
        <f t="shared" si="381"/>
        <v>1.3415804192188307E-5</v>
      </c>
      <c r="BC290" s="5">
        <f t="shared" si="382"/>
        <v>2.909800097993088E-6</v>
      </c>
      <c r="BD290" s="5">
        <f t="shared" si="383"/>
        <v>2.6413249052910321E-4</v>
      </c>
      <c r="BE290" s="5">
        <f t="shared" si="384"/>
        <v>2.8047554243339147E-4</v>
      </c>
      <c r="BF290" s="5">
        <f t="shared" si="385"/>
        <v>1.4891490582192758E-4</v>
      </c>
      <c r="BG290" s="5">
        <f t="shared" si="386"/>
        <v>5.270964444542713E-5</v>
      </c>
      <c r="BH290" s="5">
        <f t="shared" si="387"/>
        <v>1.3992756142653944E-5</v>
      </c>
      <c r="BI290" s="5">
        <f t="shared" si="388"/>
        <v>2.9717100394482557E-6</v>
      </c>
      <c r="BJ290" s="8">
        <f t="shared" si="389"/>
        <v>0.34631676833504421</v>
      </c>
      <c r="BK290" s="8">
        <f t="shared" si="390"/>
        <v>0.29588648332387663</v>
      </c>
      <c r="BL290" s="8">
        <f t="shared" si="391"/>
        <v>0.3329404431540734</v>
      </c>
      <c r="BM290" s="8">
        <f t="shared" si="392"/>
        <v>0.36260920307069266</v>
      </c>
      <c r="BN290" s="8">
        <f t="shared" si="393"/>
        <v>0.63713413003229036</v>
      </c>
    </row>
    <row r="291" spans="1:66" x14ac:dyDescent="0.25">
      <c r="A291" t="s">
        <v>70</v>
      </c>
      <c r="B291" t="s">
        <v>71</v>
      </c>
      <c r="C291" t="s">
        <v>86</v>
      </c>
      <c r="D291" t="s">
        <v>531</v>
      </c>
      <c r="E291">
        <f>VLOOKUP(A291,home!$A$2:$E$405,3,FALSE)</f>
        <v>1.3243</v>
      </c>
      <c r="F291">
        <f>VLOOKUP(B291,home!$B$2:$E$405,3,FALSE)</f>
        <v>1.5102</v>
      </c>
      <c r="G291">
        <f>VLOOKUP(C291,away!$B$2:$E$405,4,FALSE)</f>
        <v>1.2148000000000001</v>
      </c>
      <c r="H291">
        <f>VLOOKUP(A291,away!$A$2:$E$405,3,FALSE)</f>
        <v>1.1069</v>
      </c>
      <c r="I291">
        <f>VLOOKUP(C291,away!$B$2:$E$405,3,FALSE)</f>
        <v>0.82489999999999997</v>
      </c>
      <c r="J291">
        <f>VLOOKUP(B291,home!$B$2:$E$405,4,FALSE)</f>
        <v>0.74629999999999996</v>
      </c>
      <c r="K291" s="3">
        <f t="shared" si="338"/>
        <v>2.4295488083280001</v>
      </c>
      <c r="L291" s="3">
        <f t="shared" si="339"/>
        <v>0.68143295480299992</v>
      </c>
      <c r="M291" s="5">
        <f t="shared" si="340"/>
        <v>4.4557189254194281E-2</v>
      </c>
      <c r="N291" s="5">
        <f t="shared" si="341"/>
        <v>0.10825386605497289</v>
      </c>
      <c r="O291" s="5">
        <f t="shared" si="342"/>
        <v>3.0362737131202081E-2</v>
      </c>
      <c r="P291" s="5">
        <f t="shared" si="343"/>
        <v>7.3767751814688337E-2</v>
      </c>
      <c r="Q291" s="5">
        <f t="shared" si="344"/>
        <v>0.13150402563537919</v>
      </c>
      <c r="R291" s="5">
        <f t="shared" si="345"/>
        <v>1.0345084839610896E-2</v>
      </c>
      <c r="S291" s="5">
        <f t="shared" si="346"/>
        <v>3.0532004480518349E-2</v>
      </c>
      <c r="T291" s="5">
        <f t="shared" si="347"/>
        <v>8.9611176757205882E-2</v>
      </c>
      <c r="U291" s="5">
        <f t="shared" si="348"/>
        <v>2.5133888544128711E-2</v>
      </c>
      <c r="V291" s="5">
        <f t="shared" si="349"/>
        <v>5.6164457573709119E-3</v>
      </c>
      <c r="W291" s="5">
        <f t="shared" si="350"/>
        <v>0.10649848292425677</v>
      </c>
      <c r="X291" s="5">
        <f t="shared" si="351"/>
        <v>7.2571575901113114E-2</v>
      </c>
      <c r="Y291" s="5">
        <f t="shared" si="352"/>
        <v>2.472633170050284E-2</v>
      </c>
      <c r="Z291" s="5">
        <f t="shared" si="353"/>
        <v>2.3498272433145903E-3</v>
      </c>
      <c r="AA291" s="5">
        <f t="shared" si="354"/>
        <v>5.7090199787716333E-3</v>
      </c>
      <c r="AB291" s="5">
        <f t="shared" si="355"/>
        <v>6.9351713430726844E-3</v>
      </c>
      <c r="AC291" s="5">
        <f t="shared" si="356"/>
        <v>5.811528168142312E-4</v>
      </c>
      <c r="AD291" s="5">
        <f t="shared" si="357"/>
        <v>6.4685815569341984E-2</v>
      </c>
      <c r="AE291" s="5">
        <f t="shared" si="358"/>
        <v>4.4079046437258601E-2</v>
      </c>
      <c r="AF291" s="5">
        <f t="shared" si="359"/>
        <v>1.5018457429319882E-2</v>
      </c>
      <c r="AG291" s="5">
        <f t="shared" si="360"/>
        <v>3.4113572742148382E-3</v>
      </c>
      <c r="AH291" s="5">
        <f t="shared" si="361"/>
        <v>4.0031243042211228E-4</v>
      </c>
      <c r="AI291" s="5">
        <f t="shared" si="362"/>
        <v>9.7257858829092833E-4</v>
      </c>
      <c r="AJ291" s="5">
        <f t="shared" si="363"/>
        <v>1.1814635750937771E-3</v>
      </c>
      <c r="AK291" s="5">
        <f t="shared" si="364"/>
        <v>9.5680780698400832E-4</v>
      </c>
      <c r="AL291" s="5">
        <f t="shared" si="365"/>
        <v>3.8485674231009763E-5</v>
      </c>
      <c r="AM291" s="5">
        <f t="shared" si="366"/>
        <v>3.1431469226443916E-2</v>
      </c>
      <c r="AN291" s="5">
        <f t="shared" si="367"/>
        <v>2.1418438948775237E-2</v>
      </c>
      <c r="AO291" s="5">
        <f t="shared" si="368"/>
        <v>7.2976150700657825E-3</v>
      </c>
      <c r="AP291" s="5">
        <f t="shared" si="369"/>
        <v>1.6576118000699426E-3</v>
      </c>
      <c r="AQ291" s="5">
        <f t="shared" si="370"/>
        <v>2.8238782670949512E-4</v>
      </c>
      <c r="AR291" s="5">
        <f t="shared" si="371"/>
        <v>5.4557216461382076E-5</v>
      </c>
      <c r="AS291" s="5">
        <f t="shared" si="372"/>
        <v>1.3254942023944357E-4</v>
      </c>
      <c r="AT291" s="5">
        <f t="shared" si="373"/>
        <v>1.6101764299365374E-4</v>
      </c>
      <c r="AU291" s="5">
        <f t="shared" si="374"/>
        <v>1.3040007421833829E-4</v>
      </c>
      <c r="AV291" s="5">
        <f t="shared" si="375"/>
        <v>7.9203336230761651E-5</v>
      </c>
      <c r="AW291" s="5">
        <f t="shared" si="376"/>
        <v>1.7698862671482549E-6</v>
      </c>
      <c r="AX291" s="5">
        <f t="shared" si="377"/>
        <v>1.2727381433850838E-2</v>
      </c>
      <c r="AY291" s="5">
        <f t="shared" si="378"/>
        <v>8.672857137373818E-3</v>
      </c>
      <c r="AZ291" s="5">
        <f t="shared" si="379"/>
        <v>2.9549853328524633E-3</v>
      </c>
      <c r="BA291" s="5">
        <f t="shared" si="380"/>
        <v>6.7120812892172677E-4</v>
      </c>
      <c r="BB291" s="5">
        <f t="shared" si="381"/>
        <v>1.1434583464473129E-4</v>
      </c>
      <c r="BC291" s="5">
        <f t="shared" si="382"/>
        <v>1.55838039942749E-5</v>
      </c>
      <c r="BD291" s="5">
        <f t="shared" si="383"/>
        <v>6.1961808698510708E-6</v>
      </c>
      <c r="BE291" s="5">
        <f t="shared" si="384"/>
        <v>1.5053923848531419E-5</v>
      </c>
      <c r="BF291" s="5">
        <f t="shared" si="385"/>
        <v>1.828712137342999E-5</v>
      </c>
      <c r="BG291" s="5">
        <f t="shared" si="386"/>
        <v>1.4809817980188778E-5</v>
      </c>
      <c r="BH291" s="5">
        <f t="shared" si="387"/>
        <v>8.9952939063305603E-6</v>
      </c>
      <c r="BI291" s="5">
        <f t="shared" si="388"/>
        <v>4.3709011181371058E-6</v>
      </c>
      <c r="BJ291" s="8">
        <f t="shared" si="389"/>
        <v>0.74760402022726824</v>
      </c>
      <c r="BK291" s="8">
        <f t="shared" si="390"/>
        <v>0.16376588693519092</v>
      </c>
      <c r="BL291" s="8">
        <f t="shared" si="391"/>
        <v>8.2622505166816892E-2</v>
      </c>
      <c r="BM291" s="8">
        <f t="shared" si="392"/>
        <v>0.58888049759143657</v>
      </c>
      <c r="BN291" s="8">
        <f t="shared" si="393"/>
        <v>0.39879065473004766</v>
      </c>
    </row>
    <row r="292" spans="1:66" x14ac:dyDescent="0.25">
      <c r="A292" t="s">
        <v>70</v>
      </c>
      <c r="B292" t="s">
        <v>344</v>
      </c>
      <c r="C292" t="s">
        <v>97</v>
      </c>
      <c r="D292" t="s">
        <v>531</v>
      </c>
      <c r="E292">
        <f>VLOOKUP(A292,home!$A$2:$E$405,3,FALSE)</f>
        <v>1.3243</v>
      </c>
      <c r="F292">
        <f>VLOOKUP(B292,home!$B$2:$E$405,3,FALSE)</f>
        <v>0.6895</v>
      </c>
      <c r="G292">
        <f>VLOOKUP(C292,away!$B$2:$E$405,4,FALSE)</f>
        <v>0.67600000000000005</v>
      </c>
      <c r="H292">
        <f>VLOOKUP(A292,away!$A$2:$E$405,3,FALSE)</f>
        <v>1.1069</v>
      </c>
      <c r="I292">
        <f>VLOOKUP(C292,away!$B$2:$E$405,3,FALSE)</f>
        <v>1.5546</v>
      </c>
      <c r="J292">
        <f>VLOOKUP(B292,home!$B$2:$E$405,4,FALSE)</f>
        <v>1.3748</v>
      </c>
      <c r="K292" s="3">
        <f t="shared" si="338"/>
        <v>0.61725887860000006</v>
      </c>
      <c r="L292" s="3">
        <f t="shared" si="339"/>
        <v>2.3657376101519998</v>
      </c>
      <c r="M292" s="5">
        <f t="shared" si="340"/>
        <v>5.0640861514971311E-2</v>
      </c>
      <c r="N292" s="5">
        <f t="shared" si="341"/>
        <v>3.1258521390069086E-2</v>
      </c>
      <c r="O292" s="5">
        <f t="shared" si="342"/>
        <v>0.11980299069646662</v>
      </c>
      <c r="P292" s="5">
        <f t="shared" si="343"/>
        <v>7.3949459690227218E-2</v>
      </c>
      <c r="Q292" s="5">
        <f t="shared" si="344"/>
        <v>9.6472999299640812E-3</v>
      </c>
      <c r="R292" s="5">
        <f t="shared" si="345"/>
        <v>0.14171122044966061</v>
      </c>
      <c r="S292" s="5">
        <f t="shared" si="346"/>
        <v>2.6996591412943496E-2</v>
      </c>
      <c r="T292" s="5">
        <f t="shared" si="347"/>
        <v>2.282298028073278E-2</v>
      </c>
      <c r="U292" s="5">
        <f t="shared" si="348"/>
        <v>8.7472509019794892E-2</v>
      </c>
      <c r="V292" s="5">
        <f t="shared" si="349"/>
        <v>4.3802645811246372E-3</v>
      </c>
      <c r="W292" s="5">
        <f t="shared" si="350"/>
        <v>1.9849605120958293E-3</v>
      </c>
      <c r="X292" s="5">
        <f t="shared" si="351"/>
        <v>4.6958957381316767E-3</v>
      </c>
      <c r="Y292" s="5">
        <f t="shared" si="352"/>
        <v>5.5546285805252978E-3</v>
      </c>
      <c r="Z292" s="5">
        <f t="shared" si="353"/>
        <v>0.11175052133276776</v>
      </c>
      <c r="AA292" s="5">
        <f t="shared" si="354"/>
        <v>6.897900148082961E-2</v>
      </c>
      <c r="AB292" s="5">
        <f t="shared" si="355"/>
        <v>2.1288950550502315E-2</v>
      </c>
      <c r="AC292" s="5">
        <f t="shared" si="356"/>
        <v>3.9977375653779619E-4</v>
      </c>
      <c r="AD292" s="5">
        <f t="shared" si="357"/>
        <v>3.0630862494038832E-4</v>
      </c>
      <c r="AE292" s="5">
        <f t="shared" si="358"/>
        <v>7.2464583433541954E-4</v>
      </c>
      <c r="AF292" s="5">
        <f t="shared" si="359"/>
        <v>8.5716095216363877E-4</v>
      </c>
      <c r="AG292" s="5">
        <f t="shared" si="360"/>
        <v>6.759393008290731E-4</v>
      </c>
      <c r="AH292" s="5">
        <f t="shared" si="361"/>
        <v>6.6093102817755517E-2</v>
      </c>
      <c r="AI292" s="5">
        <f t="shared" si="362"/>
        <v>4.0796554528482264E-2</v>
      </c>
      <c r="AJ292" s="5">
        <f t="shared" si="363"/>
        <v>1.2591017749497359E-2</v>
      </c>
      <c r="AK292" s="5">
        <f t="shared" si="364"/>
        <v>2.590639165495812E-3</v>
      </c>
      <c r="AL292" s="5">
        <f t="shared" si="365"/>
        <v>2.3351145624220914E-5</v>
      </c>
      <c r="AM292" s="5">
        <f t="shared" si="366"/>
        <v>3.7814343667242424E-5</v>
      </c>
      <c r="AN292" s="5">
        <f t="shared" si="367"/>
        <v>8.9458815016808501E-5</v>
      </c>
      <c r="AO292" s="5">
        <f t="shared" si="368"/>
        <v>1.058180416224472E-4</v>
      </c>
      <c r="AP292" s="5">
        <f t="shared" si="369"/>
        <v>8.3445906966284354E-5</v>
      </c>
      <c r="AQ292" s="5">
        <f t="shared" si="370"/>
        <v>4.9352780130845907E-5</v>
      </c>
      <c r="AR292" s="5">
        <f t="shared" si="371"/>
        <v>3.1271787821521485E-2</v>
      </c>
      <c r="AS292" s="5">
        <f t="shared" si="372"/>
        <v>1.9302788682529486E-2</v>
      </c>
      <c r="AT292" s="5">
        <f t="shared" si="373"/>
        <v>5.9574088480154616E-3</v>
      </c>
      <c r="AU292" s="5">
        <f t="shared" si="374"/>
        <v>1.2257545016292474E-3</v>
      </c>
      <c r="AV292" s="5">
        <f t="shared" si="375"/>
        <v>1.8915196227864279E-4</v>
      </c>
      <c r="AW292" s="5">
        <f t="shared" si="376"/>
        <v>9.4719546758612507E-7</v>
      </c>
      <c r="AX292" s="5">
        <f t="shared" si="377"/>
        <v>3.8902065611728447E-6</v>
      </c>
      <c r="AY292" s="5">
        <f t="shared" si="378"/>
        <v>9.203207973026675E-6</v>
      </c>
      <c r="AZ292" s="5">
        <f t="shared" si="379"/>
        <v>1.088618761791998E-5</v>
      </c>
      <c r="BA292" s="5">
        <f t="shared" si="380"/>
        <v>8.5846211596281005E-6</v>
      </c>
      <c r="BB292" s="5">
        <f t="shared" si="381"/>
        <v>5.0772402865597169E-6</v>
      </c>
      <c r="BC292" s="5">
        <f t="shared" si="382"/>
        <v>2.4022836603386491E-6</v>
      </c>
      <c r="BD292" s="5">
        <f t="shared" si="383"/>
        <v>1.2330140764344431E-2</v>
      </c>
      <c r="BE292" s="5">
        <f t="shared" si="384"/>
        <v>7.6108888611793905E-3</v>
      </c>
      <c r="BF292" s="5">
        <f t="shared" si="385"/>
        <v>2.3489443618004112E-3</v>
      </c>
      <c r="BG292" s="5">
        <f t="shared" si="386"/>
        <v>4.8330225421957152E-4</v>
      </c>
      <c r="BH292" s="5">
        <f t="shared" si="387"/>
        <v>7.4580651866106213E-5</v>
      </c>
      <c r="BI292" s="5">
        <f t="shared" si="388"/>
        <v>9.2071139072259453E-6</v>
      </c>
      <c r="BJ292" s="8">
        <f t="shared" si="389"/>
        <v>7.8934274778449554E-2</v>
      </c>
      <c r="BK292" s="8">
        <f t="shared" si="390"/>
        <v>0.15639950530940169</v>
      </c>
      <c r="BL292" s="8">
        <f t="shared" si="391"/>
        <v>0.64212994228177644</v>
      </c>
      <c r="BM292" s="8">
        <f t="shared" si="392"/>
        <v>0.5621956340185309</v>
      </c>
      <c r="BN292" s="8">
        <f t="shared" si="393"/>
        <v>0.42701035367135892</v>
      </c>
    </row>
    <row r="293" spans="1:66" x14ac:dyDescent="0.25">
      <c r="A293" t="s">
        <v>70</v>
      </c>
      <c r="B293" t="s">
        <v>349</v>
      </c>
      <c r="C293" t="s">
        <v>78</v>
      </c>
      <c r="D293" t="s">
        <v>531</v>
      </c>
      <c r="E293">
        <f>VLOOKUP(A293,home!$A$2:$E$405,3,FALSE)</f>
        <v>1.3243</v>
      </c>
      <c r="F293">
        <f>VLOOKUP(B293,home!$B$2:$E$405,3,FALSE)</f>
        <v>1.5057</v>
      </c>
      <c r="G293">
        <f>VLOOKUP(C293,away!$B$2:$E$405,4,FALSE)</f>
        <v>1.0178</v>
      </c>
      <c r="H293">
        <f>VLOOKUP(A293,away!$A$2:$E$405,3,FALSE)</f>
        <v>1.1069</v>
      </c>
      <c r="I293">
        <f>VLOOKUP(C293,away!$B$2:$E$405,3,FALSE)</f>
        <v>0.98199999999999998</v>
      </c>
      <c r="J293">
        <f>VLOOKUP(B293,home!$B$2:$E$405,4,FALSE)</f>
        <v>0.60670000000000002</v>
      </c>
      <c r="K293" s="3">
        <f t="shared" si="338"/>
        <v>2.0294916834780001</v>
      </c>
      <c r="L293" s="3">
        <f t="shared" si="339"/>
        <v>0.65946821786000009</v>
      </c>
      <c r="M293" s="5">
        <f t="shared" si="340"/>
        <v>6.7951578975687876E-2</v>
      </c>
      <c r="N293" s="5">
        <f t="shared" si="341"/>
        <v>0.13790716441035705</v>
      </c>
      <c r="O293" s="5">
        <f t="shared" si="342"/>
        <v>4.4811906687869926E-2</v>
      </c>
      <c r="P293" s="5">
        <f t="shared" si="343"/>
        <v>9.0945391943824172E-2</v>
      </c>
      <c r="Q293" s="5">
        <f t="shared" si="344"/>
        <v>0.13994072163142646</v>
      </c>
      <c r="R293" s="5">
        <f t="shared" si="345"/>
        <v>1.4776014121179099E-2</v>
      </c>
      <c r="S293" s="5">
        <f t="shared" si="346"/>
        <v>3.0429993093961341E-2</v>
      </c>
      <c r="T293" s="5">
        <f t="shared" si="347"/>
        <v>9.228645830031916E-2</v>
      </c>
      <c r="U293" s="5">
        <f t="shared" si="348"/>
        <v>2.9987797773886465E-2</v>
      </c>
      <c r="V293" s="5">
        <f t="shared" si="349"/>
        <v>4.5252282589314874E-3</v>
      </c>
      <c r="W293" s="5">
        <f t="shared" si="350"/>
        <v>9.4669510243629934E-2</v>
      </c>
      <c r="X293" s="5">
        <f t="shared" si="351"/>
        <v>6.2431533206045643E-2</v>
      </c>
      <c r="Y293" s="5">
        <f t="shared" si="352"/>
        <v>2.0585805970829169E-2</v>
      </c>
      <c r="Z293" s="5">
        <f t="shared" si="353"/>
        <v>3.248103899856059E-3</v>
      </c>
      <c r="AA293" s="5">
        <f t="shared" si="354"/>
        <v>6.5919998518303297E-3</v>
      </c>
      <c r="AB293" s="5">
        <f t="shared" si="355"/>
        <v>6.6892044383889326E-3</v>
      </c>
      <c r="AC293" s="5">
        <f t="shared" si="356"/>
        <v>3.7853117602962516E-4</v>
      </c>
      <c r="AD293" s="5">
        <f t="shared" si="357"/>
        <v>4.8032745929595583E-2</v>
      </c>
      <c r="AE293" s="5">
        <f t="shared" si="358"/>
        <v>3.167606935711257E-2</v>
      </c>
      <c r="AF293" s="5">
        <f t="shared" si="359"/>
        <v>1.0444680503872391E-2</v>
      </c>
      <c r="AG293" s="5">
        <f t="shared" si="360"/>
        <v>2.2959782793352712E-3</v>
      </c>
      <c r="AH293" s="5">
        <f t="shared" si="361"/>
        <v>5.3550532256554776E-4</v>
      </c>
      <c r="AI293" s="5">
        <f t="shared" si="362"/>
        <v>1.0868035986049828E-3</v>
      </c>
      <c r="AJ293" s="5">
        <f t="shared" si="363"/>
        <v>1.102829432471388E-3</v>
      </c>
      <c r="AK293" s="5">
        <f t="shared" si="364"/>
        <v>7.4606105383181456E-4</v>
      </c>
      <c r="AL293" s="5">
        <f t="shared" si="365"/>
        <v>2.0264821913432219E-5</v>
      </c>
      <c r="AM293" s="5">
        <f t="shared" si="366"/>
        <v>1.9496411679745206E-2</v>
      </c>
      <c r="AN293" s="5">
        <f t="shared" si="367"/>
        <v>1.2857263865106461E-2</v>
      </c>
      <c r="AO293" s="5">
        <f t="shared" si="368"/>
        <v>4.2394784438387666E-3</v>
      </c>
      <c r="AP293" s="5">
        <f t="shared" si="369"/>
        <v>9.3193376467141269E-4</v>
      </c>
      <c r="AQ293" s="5">
        <f t="shared" si="370"/>
        <v>1.5364517473785428E-4</v>
      </c>
      <c r="AR293" s="5">
        <f t="shared" si="371"/>
        <v>7.0629748145369269E-5</v>
      </c>
      <c r="AS293" s="5">
        <f t="shared" si="372"/>
        <v>1.4334248646717261E-4</v>
      </c>
      <c r="AT293" s="5">
        <f t="shared" si="373"/>
        <v>1.4545619208709232E-4</v>
      </c>
      <c r="AU293" s="5">
        <f t="shared" si="374"/>
        <v>9.8400710717044088E-5</v>
      </c>
      <c r="AV293" s="5">
        <f t="shared" si="375"/>
        <v>4.9925856012141386E-5</v>
      </c>
      <c r="AW293" s="5">
        <f t="shared" si="376"/>
        <v>7.5339275054810467E-7</v>
      </c>
      <c r="AX293" s="5">
        <f t="shared" si="377"/>
        <v>6.5946342269510372E-3</v>
      </c>
      <c r="AY293" s="5">
        <f t="shared" si="378"/>
        <v>4.3489516810859595E-3</v>
      </c>
      <c r="AZ293" s="5">
        <f t="shared" si="379"/>
        <v>1.4339977073425045E-3</v>
      </c>
      <c r="BA293" s="5">
        <f t="shared" si="380"/>
        <v>3.1522530415882912E-4</v>
      </c>
      <c r="BB293" s="5">
        <f t="shared" si="381"/>
        <v>5.197026738949987E-5</v>
      </c>
      <c r="BC293" s="5">
        <f t="shared" si="382"/>
        <v>6.8545479234122336E-6</v>
      </c>
      <c r="BD293" s="5">
        <f t="shared" si="383"/>
        <v>7.7630123562212166E-6</v>
      </c>
      <c r="BE293" s="5">
        <f t="shared" si="384"/>
        <v>1.575496901568791E-5</v>
      </c>
      <c r="BF293" s="5">
        <f t="shared" si="385"/>
        <v>1.5987289295396098E-5</v>
      </c>
      <c r="BG293" s="5">
        <f t="shared" si="386"/>
        <v>1.0815356888787742E-5</v>
      </c>
      <c r="BH293" s="5">
        <f t="shared" si="387"/>
        <v>5.4874192149103061E-6</v>
      </c>
      <c r="BI293" s="5">
        <f t="shared" si="388"/>
        <v>2.2273343320835694E-6</v>
      </c>
      <c r="BJ293" s="8">
        <f t="shared" si="389"/>
        <v>0.69070103449547404</v>
      </c>
      <c r="BK293" s="8">
        <f t="shared" si="390"/>
        <v>0.19859993995143388</v>
      </c>
      <c r="BL293" s="8">
        <f t="shared" si="391"/>
        <v>0.10689391265516042</v>
      </c>
      <c r="BM293" s="8">
        <f t="shared" si="392"/>
        <v>0.49876201494324457</v>
      </c>
      <c r="BN293" s="8">
        <f t="shared" si="393"/>
        <v>0.49633277777034457</v>
      </c>
    </row>
    <row r="294" spans="1:66" x14ac:dyDescent="0.25">
      <c r="A294" t="s">
        <v>70</v>
      </c>
      <c r="B294" t="s">
        <v>74</v>
      </c>
      <c r="C294" t="s">
        <v>85</v>
      </c>
      <c r="D294" t="s">
        <v>531</v>
      </c>
      <c r="E294">
        <f>VLOOKUP(A294,home!$A$2:$E$405,3,FALSE)</f>
        <v>1.3243</v>
      </c>
      <c r="F294">
        <f>VLOOKUP(B294,home!$B$2:$E$405,3,FALSE)</f>
        <v>0.82079999999999997</v>
      </c>
      <c r="G294">
        <f>VLOOKUP(C294,away!$B$2:$E$405,4,FALSE)</f>
        <v>0.9849</v>
      </c>
      <c r="H294">
        <f>VLOOKUP(A294,away!$A$2:$E$405,3,FALSE)</f>
        <v>1.1069</v>
      </c>
      <c r="I294">
        <f>VLOOKUP(C294,away!$B$2:$E$405,3,FALSE)</f>
        <v>0.82489999999999997</v>
      </c>
      <c r="J294">
        <f>VLOOKUP(B294,home!$B$2:$E$405,4,FALSE)</f>
        <v>1.0605</v>
      </c>
      <c r="K294" s="3">
        <f t="shared" si="338"/>
        <v>1.0705719598560002</v>
      </c>
      <c r="L294" s="3">
        <f t="shared" si="339"/>
        <v>0.96832325950499998</v>
      </c>
      <c r="M294" s="5">
        <f t="shared" si="340"/>
        <v>0.1301724434625873</v>
      </c>
      <c r="N294" s="5">
        <f t="shared" si="341"/>
        <v>0.13935896791698649</v>
      </c>
      <c r="O294" s="5">
        <f t="shared" si="342"/>
        <v>0.12604900475142286</v>
      </c>
      <c r="P294" s="5">
        <f t="shared" si="343"/>
        <v>0.13494453005462906</v>
      </c>
      <c r="Q294" s="5">
        <f t="shared" si="344"/>
        <v>7.4596901703198826E-2</v>
      </c>
      <c r="R294" s="5">
        <f t="shared" si="345"/>
        <v>6.1028091569129514E-2</v>
      </c>
      <c r="S294" s="5">
        <f t="shared" si="346"/>
        <v>3.4972890012812896E-2</v>
      </c>
      <c r="T294" s="5">
        <f t="shared" si="347"/>
        <v>7.2233915006215565E-2</v>
      </c>
      <c r="U294" s="5">
        <f t="shared" si="348"/>
        <v>6.5334963597434431E-2</v>
      </c>
      <c r="V294" s="5">
        <f t="shared" si="349"/>
        <v>4.0283318563994466E-3</v>
      </c>
      <c r="W294" s="5">
        <f t="shared" si="350"/>
        <v>2.6620450418526325E-2</v>
      </c>
      <c r="X294" s="5">
        <f t="shared" si="351"/>
        <v>2.5777201318758648E-2</v>
      </c>
      <c r="Y294" s="5">
        <f t="shared" si="352"/>
        <v>1.248033180094848E-2</v>
      </c>
      <c r="Z294" s="5">
        <f t="shared" si="353"/>
        <v>1.9698306849863033E-2</v>
      </c>
      <c r="AA294" s="5">
        <f t="shared" si="354"/>
        <v>2.1088454970102741E-2</v>
      </c>
      <c r="AB294" s="5">
        <f t="shared" si="355"/>
        <v>1.1288354283838948E-2</v>
      </c>
      <c r="AC294" s="5">
        <f t="shared" si="356"/>
        <v>2.610005883379181E-4</v>
      </c>
      <c r="AD294" s="5">
        <f t="shared" si="357"/>
        <v>7.1247769442028021E-3</v>
      </c>
      <c r="AE294" s="5">
        <f t="shared" si="358"/>
        <v>6.8990872338565304E-3</v>
      </c>
      <c r="AF294" s="5">
        <f t="shared" si="359"/>
        <v>3.3402733189486448E-3</v>
      </c>
      <c r="AG294" s="5">
        <f t="shared" si="360"/>
        <v>1.0781547826139788E-3</v>
      </c>
      <c r="AH294" s="5">
        <f t="shared" si="361"/>
        <v>4.7685821738972589E-3</v>
      </c>
      <c r="AI294" s="5">
        <f t="shared" si="362"/>
        <v>5.1051103636435748E-3</v>
      </c>
      <c r="AJ294" s="5">
        <f t="shared" si="363"/>
        <v>2.7326940036435394E-3</v>
      </c>
      <c r="AK294" s="5">
        <f t="shared" si="364"/>
        <v>9.7518185838913461E-4</v>
      </c>
      <c r="AL294" s="5">
        <f t="shared" si="365"/>
        <v>1.0822751974342338E-5</v>
      </c>
      <c r="AM294" s="5">
        <f t="shared" si="366"/>
        <v>1.525517283338408E-3</v>
      </c>
      <c r="AN294" s="5">
        <f t="shared" si="367"/>
        <v>1.4771938682334596E-3</v>
      </c>
      <c r="AO294" s="5">
        <f t="shared" si="368"/>
        <v>7.1520059070431157E-4</v>
      </c>
      <c r="AP294" s="5">
        <f t="shared" si="369"/>
        <v>2.3084845573023347E-4</v>
      </c>
      <c r="AQ294" s="5">
        <f t="shared" si="370"/>
        <v>5.5883982276098825E-5</v>
      </c>
      <c r="AR294" s="5">
        <f t="shared" si="371"/>
        <v>9.235058067691269E-4</v>
      </c>
      <c r="AS294" s="5">
        <f t="shared" si="372"/>
        <v>9.8867942149122095E-4</v>
      </c>
      <c r="AT294" s="5">
        <f t="shared" si="373"/>
        <v>5.2922623296757627E-4</v>
      </c>
      <c r="AU294" s="5">
        <f t="shared" si="374"/>
        <v>1.8885825514510212E-4</v>
      </c>
      <c r="AV294" s="5">
        <f t="shared" si="375"/>
        <v>5.0546588086419128E-5</v>
      </c>
      <c r="AW294" s="5">
        <f t="shared" si="376"/>
        <v>3.116530871210563E-7</v>
      </c>
      <c r="AX294" s="5">
        <f t="shared" si="377"/>
        <v>2.7219600463629991E-4</v>
      </c>
      <c r="AY294" s="5">
        <f t="shared" si="378"/>
        <v>2.6357372243366001E-4</v>
      </c>
      <c r="AZ294" s="5">
        <f t="shared" si="379"/>
        <v>1.276122830134139E-4</v>
      </c>
      <c r="BA294" s="5">
        <f t="shared" si="380"/>
        <v>4.1189980613474497E-5</v>
      </c>
      <c r="BB294" s="5">
        <f t="shared" si="381"/>
        <v>9.9713040716468441E-6</v>
      </c>
      <c r="BC294" s="5">
        <f t="shared" si="382"/>
        <v>1.9310891320345111E-6</v>
      </c>
      <c r="BD294" s="5">
        <f t="shared" si="383"/>
        <v>1.4904202549707917E-4</v>
      </c>
      <c r="BE294" s="5">
        <f t="shared" si="384"/>
        <v>1.5956021333731602E-4</v>
      </c>
      <c r="BF294" s="5">
        <f t="shared" si="385"/>
        <v>8.5410345153785934E-5</v>
      </c>
      <c r="BG294" s="5">
        <f t="shared" si="386"/>
        <v>3.0479306867755352E-5</v>
      </c>
      <c r="BH294" s="5">
        <f t="shared" si="387"/>
        <v>8.1575728221163242E-6</v>
      </c>
      <c r="BI294" s="5">
        <f t="shared" si="388"/>
        <v>1.7466537447682234E-6</v>
      </c>
      <c r="BJ294" s="8">
        <f t="shared" si="389"/>
        <v>0.37423117900843933</v>
      </c>
      <c r="BK294" s="8">
        <f t="shared" si="390"/>
        <v>0.30465359244917467</v>
      </c>
      <c r="BL294" s="8">
        <f t="shared" si="391"/>
        <v>0.30148564999338429</v>
      </c>
      <c r="BM294" s="8">
        <f t="shared" si="392"/>
        <v>0.3336555267735607</v>
      </c>
      <c r="BN294" s="8">
        <f t="shared" si="393"/>
        <v>0.66614993945795398</v>
      </c>
    </row>
    <row r="295" spans="1:66" s="14" customFormat="1" x14ac:dyDescent="0.25">
      <c r="A295" t="s">
        <v>70</v>
      </c>
      <c r="B295" t="s">
        <v>91</v>
      </c>
      <c r="C295" t="s">
        <v>82</v>
      </c>
      <c r="D295" t="s">
        <v>531</v>
      </c>
      <c r="E295">
        <f>VLOOKUP(A295,home!$A$2:$E$405,3,FALSE)</f>
        <v>1.3243</v>
      </c>
      <c r="F295">
        <f>VLOOKUP(B295,home!$B$2:$E$405,3,FALSE)</f>
        <v>1.0833999999999999</v>
      </c>
      <c r="G295">
        <f>VLOOKUP(C295,away!$B$2:$E$405,4,FALSE)</f>
        <v>0.9849</v>
      </c>
      <c r="H295">
        <f>VLOOKUP(A295,away!$A$2:$E$405,3,FALSE)</f>
        <v>1.1069</v>
      </c>
      <c r="I295">
        <f>VLOOKUP(C295,away!$B$2:$E$405,3,FALSE)</f>
        <v>0.47139999999999999</v>
      </c>
      <c r="J295">
        <f>VLOOKUP(B295,home!$B$2:$E$405,4,FALSE)</f>
        <v>1.2962</v>
      </c>
      <c r="K295" s="3">
        <f t="shared" si="338"/>
        <v>1.413081946038</v>
      </c>
      <c r="L295" s="3">
        <f t="shared" si="339"/>
        <v>0.67634764589200003</v>
      </c>
      <c r="M295" s="5">
        <f t="shared" si="340"/>
        <v>0.12375770808346184</v>
      </c>
      <c r="N295" s="5">
        <f t="shared" si="341"/>
        <v>0.17487978297578097</v>
      </c>
      <c r="O295" s="5">
        <f t="shared" si="342"/>
        <v>8.3703234523238745E-2</v>
      </c>
      <c r="P295" s="5">
        <f t="shared" si="343"/>
        <v>0.1182795295297733</v>
      </c>
      <c r="Q295" s="5">
        <f t="shared" si="344"/>
        <v>0.12355973202505985</v>
      </c>
      <c r="R295" s="5">
        <f t="shared" si="345"/>
        <v>2.8306242811669255E-2</v>
      </c>
      <c r="S295" s="5">
        <f t="shared" si="346"/>
        <v>2.8260961119992767E-2</v>
      </c>
      <c r="T295" s="5">
        <f t="shared" si="347"/>
        <v>8.3569333882195576E-2</v>
      </c>
      <c r="U295" s="5">
        <f t="shared" si="348"/>
        <v>3.9999040677337741E-2</v>
      </c>
      <c r="V295" s="5">
        <f t="shared" si="349"/>
        <v>3.0011088576017853E-3</v>
      </c>
      <c r="W295" s="5">
        <f t="shared" si="350"/>
        <v>5.8200008860635123E-2</v>
      </c>
      <c r="X295" s="5">
        <f t="shared" si="351"/>
        <v>3.9363438983784103E-2</v>
      </c>
      <c r="Y295" s="5">
        <f t="shared" si="352"/>
        <v>1.331168464544788E-2</v>
      </c>
      <c r="Z295" s="5">
        <f t="shared" si="353"/>
        <v>6.3816202299066156E-3</v>
      </c>
      <c r="AA295" s="5">
        <f t="shared" si="354"/>
        <v>9.017752333351909E-3</v>
      </c>
      <c r="AB295" s="5">
        <f t="shared" si="355"/>
        <v>6.3714115080508163E-3</v>
      </c>
      <c r="AC295" s="5">
        <f t="shared" si="356"/>
        <v>1.7926648228720036E-4</v>
      </c>
      <c r="AD295" s="5">
        <f t="shared" si="357"/>
        <v>2.0560345445053786E-2</v>
      </c>
      <c r="AE295" s="5">
        <f t="shared" si="358"/>
        <v>1.3905941240488431E-2</v>
      </c>
      <c r="AF295" s="5">
        <f t="shared" si="359"/>
        <v>4.7026253109584146E-3</v>
      </c>
      <c r="AG295" s="5">
        <f t="shared" si="360"/>
        <v>1.0602031861929528E-3</v>
      </c>
      <c r="AH295" s="5">
        <f t="shared" si="361"/>
        <v>1.0790484548685259E-3</v>
      </c>
      <c r="AI295" s="5">
        <f t="shared" si="362"/>
        <v>1.5247838904749137E-3</v>
      </c>
      <c r="AJ295" s="5">
        <f t="shared" si="363"/>
        <v>1.0773222936198419E-3</v>
      </c>
      <c r="AK295" s="5">
        <f t="shared" si="364"/>
        <v>5.0744822772614932E-4</v>
      </c>
      <c r="AL295" s="5">
        <f t="shared" si="365"/>
        <v>6.8532475314064035E-6</v>
      </c>
      <c r="AM295" s="5">
        <f t="shared" si="366"/>
        <v>5.8106905905420192E-3</v>
      </c>
      <c r="AN295" s="5">
        <f t="shared" si="367"/>
        <v>3.9300469019198899E-3</v>
      </c>
      <c r="AO295" s="5">
        <f t="shared" si="368"/>
        <v>1.3290389851793327E-3</v>
      </c>
      <c r="AP295" s="5">
        <f t="shared" si="369"/>
        <v>2.9963079630824477E-4</v>
      </c>
      <c r="AQ295" s="5">
        <f t="shared" si="370"/>
        <v>5.0663645929956684E-5</v>
      </c>
      <c r="AR295" s="5">
        <f t="shared" si="371"/>
        <v>1.4596237645074552E-4</v>
      </c>
      <c r="AS295" s="5">
        <f t="shared" si="372"/>
        <v>2.0625679896335062E-4</v>
      </c>
      <c r="AT295" s="5">
        <f t="shared" si="373"/>
        <v>1.4572887943135003E-4</v>
      </c>
      <c r="AU295" s="5">
        <f t="shared" si="374"/>
        <v>6.8642282846929727E-5</v>
      </c>
      <c r="AV295" s="5">
        <f t="shared" si="375"/>
        <v>2.4249292656457578E-5</v>
      </c>
      <c r="AW295" s="5">
        <f t="shared" si="376"/>
        <v>1.8194128096453263E-7</v>
      </c>
      <c r="AX295" s="5">
        <f t="shared" si="377"/>
        <v>1.3684969945846376E-3</v>
      </c>
      <c r="AY295" s="5">
        <f t="shared" si="378"/>
        <v>9.2557972069759659E-4</v>
      </c>
      <c r="AZ295" s="5">
        <f t="shared" si="379"/>
        <v>3.1300683258959721E-4</v>
      </c>
      <c r="BA295" s="5">
        <f t="shared" si="380"/>
        <v>7.0567144790028468E-5</v>
      </c>
      <c r="BB295" s="5">
        <f t="shared" si="381"/>
        <v>1.1931980564013917E-5</v>
      </c>
      <c r="BC295" s="5">
        <f t="shared" si="382"/>
        <v>1.6140333930599825E-6</v>
      </c>
      <c r="BD295" s="5">
        <f t="shared" si="383"/>
        <v>1.6453551616877264E-5</v>
      </c>
      <c r="BE295" s="5">
        <f t="shared" si="384"/>
        <v>2.3250216738013607E-5</v>
      </c>
      <c r="BF295" s="5">
        <f t="shared" si="385"/>
        <v>1.6427230756978776E-5</v>
      </c>
      <c r="BG295" s="5">
        <f t="shared" si="386"/>
        <v>7.7376744020289513E-6</v>
      </c>
      <c r="BH295" s="5">
        <f t="shared" si="387"/>
        <v>2.733492000456873E-6</v>
      </c>
      <c r="BI295" s="5">
        <f t="shared" si="388"/>
        <v>7.7252963909697983E-7</v>
      </c>
      <c r="BJ295" s="8">
        <f t="shared" si="389"/>
        <v>0.54722436418209552</v>
      </c>
      <c r="BK295" s="8">
        <f t="shared" si="390"/>
        <v>0.27441100704134597</v>
      </c>
      <c r="BL295" s="8">
        <f t="shared" si="391"/>
        <v>0.17224449904584022</v>
      </c>
      <c r="BM295" s="8">
        <f t="shared" si="392"/>
        <v>0.34684986277078761</v>
      </c>
      <c r="BN295" s="8">
        <f t="shared" si="393"/>
        <v>0.65248622994898398</v>
      </c>
    </row>
    <row r="296" spans="1:66" s="10" customFormat="1" x14ac:dyDescent="0.25">
      <c r="A296" t="s">
        <v>70</v>
      </c>
      <c r="B296" t="s">
        <v>88</v>
      </c>
      <c r="C296" t="s">
        <v>309</v>
      </c>
      <c r="D296" t="s">
        <v>531</v>
      </c>
      <c r="E296">
        <f>VLOOKUP(A296,home!$A$2:$E$405,3,FALSE)</f>
        <v>1.3243</v>
      </c>
      <c r="F296">
        <f>VLOOKUP(B296,home!$B$2:$E$405,3,FALSE)</f>
        <v>1.2476</v>
      </c>
      <c r="G296">
        <f>VLOOKUP(C296,away!$B$2:$E$405,4,FALSE)</f>
        <v>0.72230000000000005</v>
      </c>
      <c r="H296">
        <f>VLOOKUP(A296,away!$A$2:$E$405,3,FALSE)</f>
        <v>1.1069</v>
      </c>
      <c r="I296">
        <f>VLOOKUP(C296,away!$B$2:$E$405,3,FALSE)</f>
        <v>1.0998000000000001</v>
      </c>
      <c r="J296">
        <f>VLOOKUP(B296,home!$B$2:$E$405,4,FALSE)</f>
        <v>1.2568999999999999</v>
      </c>
      <c r="K296" s="3">
        <f t="shared" si="338"/>
        <v>1.1933816619640001</v>
      </c>
      <c r="L296" s="3">
        <f t="shared" si="339"/>
        <v>1.530110618478</v>
      </c>
      <c r="M296" s="5">
        <f t="shared" si="340"/>
        <v>6.5645102547683576E-2</v>
      </c>
      <c r="N296" s="5">
        <f t="shared" si="341"/>
        <v>7.8339661578151851E-2</v>
      </c>
      <c r="O296" s="5">
        <f t="shared" si="342"/>
        <v>0.10044426845928785</v>
      </c>
      <c r="P296" s="5">
        <f t="shared" si="343"/>
        <v>0.11986834802870315</v>
      </c>
      <c r="Q296" s="5">
        <f t="shared" si="344"/>
        <v>4.67445577659161E-2</v>
      </c>
      <c r="R296" s="5">
        <f t="shared" si="345"/>
        <v>7.6845420867405617E-2</v>
      </c>
      <c r="S296" s="5">
        <f t="shared" si="346"/>
        <v>5.4720079265217506E-2</v>
      </c>
      <c r="T296" s="5">
        <f t="shared" si="347"/>
        <v>7.1524344193686487E-2</v>
      </c>
      <c r="U296" s="5">
        <f t="shared" si="348"/>
        <v>9.1705916069067583E-2</v>
      </c>
      <c r="V296" s="5">
        <f t="shared" si="349"/>
        <v>1.1102132275522014E-2</v>
      </c>
      <c r="W296" s="5">
        <f t="shared" si="350"/>
        <v>1.8594699344820383E-2</v>
      </c>
      <c r="X296" s="5">
        <f t="shared" si="351"/>
        <v>2.845194691491558E-2</v>
      </c>
      <c r="Y296" s="5">
        <f t="shared" si="352"/>
        <v>2.1767313045442358E-2</v>
      </c>
      <c r="Z296" s="5">
        <f t="shared" si="353"/>
        <v>3.9193998150209401E-2</v>
      </c>
      <c r="AA296" s="5">
        <f t="shared" si="354"/>
        <v>4.6773398651510853E-2</v>
      </c>
      <c r="AB296" s="5">
        <f t="shared" si="355"/>
        <v>2.7909258109222377E-2</v>
      </c>
      <c r="AC296" s="5">
        <f t="shared" si="356"/>
        <v>1.2670349765394749E-3</v>
      </c>
      <c r="AD296" s="5">
        <f t="shared" si="357"/>
        <v>5.5476433019606662E-3</v>
      </c>
      <c r="AE296" s="5">
        <f t="shared" si="358"/>
        <v>8.4885079238583693E-3</v>
      </c>
      <c r="AF296" s="5">
        <f t="shared" si="359"/>
        <v>6.4941780546651688E-3</v>
      </c>
      <c r="AG296" s="5">
        <f t="shared" si="360"/>
        <v>3.3122702665766583E-3</v>
      </c>
      <c r="AH296" s="5">
        <f t="shared" si="361"/>
        <v>1.4992788187560621E-2</v>
      </c>
      <c r="AI296" s="5">
        <f t="shared" si="362"/>
        <v>1.7892118484745326E-2</v>
      </c>
      <c r="AJ296" s="5">
        <f t="shared" si="363"/>
        <v>1.0676063046691095E-2</v>
      </c>
      <c r="AK296" s="5">
        <f t="shared" si="364"/>
        <v>4.2468726206308875E-3</v>
      </c>
      <c r="AL296" s="5">
        <f t="shared" si="365"/>
        <v>9.2544536386123886E-5</v>
      </c>
      <c r="AM296" s="5">
        <f t="shared" si="366"/>
        <v>1.3240911567354539E-3</v>
      </c>
      <c r="AN296" s="5">
        <f t="shared" si="367"/>
        <v>2.0260059387537358E-3</v>
      </c>
      <c r="AO296" s="5">
        <f t="shared" si="368"/>
        <v>1.5500065999932901E-3</v>
      </c>
      <c r="AP296" s="5">
        <f t="shared" si="369"/>
        <v>7.9056051912023838E-4</v>
      </c>
      <c r="AQ296" s="5">
        <f t="shared" si="370"/>
        <v>3.0241126121383907E-4</v>
      </c>
      <c r="AR296" s="5">
        <f t="shared" si="371"/>
        <v>4.5881248812756079E-3</v>
      </c>
      <c r="AS296" s="5">
        <f t="shared" si="372"/>
        <v>5.4753840961150662E-3</v>
      </c>
      <c r="AT296" s="5">
        <f t="shared" si="373"/>
        <v>3.2671114862565273E-3</v>
      </c>
      <c r="AU296" s="5">
        <f t="shared" si="374"/>
        <v>1.2996369784301627E-3</v>
      </c>
      <c r="AV296" s="5">
        <f t="shared" si="375"/>
        <v>3.8774073431721492E-4</v>
      </c>
      <c r="AW296" s="5">
        <f t="shared" si="376"/>
        <v>4.6940798429576411E-6</v>
      </c>
      <c r="AX296" s="5">
        <f t="shared" si="377"/>
        <v>2.6335768420279835E-4</v>
      </c>
      <c r="AY296" s="5">
        <f t="shared" si="378"/>
        <v>4.0296638905647756E-4</v>
      </c>
      <c r="AZ296" s="5">
        <f t="shared" si="379"/>
        <v>3.0829157539252674E-4</v>
      </c>
      <c r="BA296" s="5">
        <f t="shared" si="380"/>
        <v>1.5724007103180533E-4</v>
      </c>
      <c r="BB296" s="5">
        <f t="shared" si="381"/>
        <v>6.0148675584000059E-5</v>
      </c>
      <c r="BC296" s="5">
        <f t="shared" si="382"/>
        <v>1.8406825439693386E-5</v>
      </c>
      <c r="BD296" s="5">
        <f t="shared" si="383"/>
        <v>1.1700564332904873E-3</v>
      </c>
      <c r="BE296" s="5">
        <f t="shared" si="384"/>
        <v>1.3963238909518721E-3</v>
      </c>
      <c r="BF296" s="5">
        <f t="shared" si="385"/>
        <v>8.3317366281209242E-4</v>
      </c>
      <c r="BG296" s="5">
        <f t="shared" si="386"/>
        <v>3.3143139014377604E-4</v>
      </c>
      <c r="BH296" s="5">
        <f t="shared" si="387"/>
        <v>9.8881035799204642E-5</v>
      </c>
      <c r="BI296" s="5">
        <f t="shared" si="388"/>
        <v>2.360056296775531E-5</v>
      </c>
      <c r="BJ296" s="8">
        <f t="shared" si="389"/>
        <v>0.29646860908651745</v>
      </c>
      <c r="BK296" s="8">
        <f t="shared" si="390"/>
        <v>0.25309820801910832</v>
      </c>
      <c r="BL296" s="8">
        <f t="shared" si="391"/>
        <v>0.41035756964848202</v>
      </c>
      <c r="BM296" s="8">
        <f t="shared" si="392"/>
        <v>0.51083275334795575</v>
      </c>
      <c r="BN296" s="8">
        <f t="shared" si="393"/>
        <v>0.48788735924714821</v>
      </c>
    </row>
    <row r="297" spans="1:66" x14ac:dyDescent="0.25">
      <c r="A297" t="s">
        <v>89</v>
      </c>
      <c r="B297" t="s">
        <v>115</v>
      </c>
      <c r="C297" t="s">
        <v>109</v>
      </c>
      <c r="D297" t="s">
        <v>531</v>
      </c>
      <c r="E297">
        <f>VLOOKUP(A297,home!$A$2:$E$405,3,FALSE)</f>
        <v>1.4149</v>
      </c>
      <c r="F297">
        <f>VLOOKUP(B297,home!$B$2:$E$405,3,FALSE)</f>
        <v>0.98329999999999995</v>
      </c>
      <c r="G297">
        <f>VLOOKUP(C297,away!$B$2:$E$405,4,FALSE)</f>
        <v>0.9849</v>
      </c>
      <c r="H297">
        <f>VLOOKUP(A297,away!$A$2:$E$405,3,FALSE)</f>
        <v>1.1467000000000001</v>
      </c>
      <c r="I297">
        <f>VLOOKUP(C297,away!$B$2:$E$405,3,FALSE)</f>
        <v>0.82489999999999997</v>
      </c>
      <c r="J297">
        <f>VLOOKUP(B297,home!$B$2:$E$405,4,FALSE)</f>
        <v>0.4929</v>
      </c>
      <c r="K297" s="3">
        <f t="shared" si="338"/>
        <v>1.370262975333</v>
      </c>
      <c r="L297" s="3">
        <f t="shared" si="339"/>
        <v>0.46624043390700004</v>
      </c>
      <c r="M297" s="5">
        <f t="shared" si="340"/>
        <v>0.15937371764672706</v>
      </c>
      <c r="N297" s="5">
        <f t="shared" si="341"/>
        <v>0.21838390453248566</v>
      </c>
      <c r="O297" s="5">
        <f t="shared" si="342"/>
        <v>7.4306471268981725E-2</v>
      </c>
      <c r="P297" s="5">
        <f t="shared" si="343"/>
        <v>0.10181940640753098</v>
      </c>
      <c r="Q297" s="5">
        <f t="shared" si="344"/>
        <v>0.14962168939476084</v>
      </c>
      <c r="R297" s="5">
        <f t="shared" si="345"/>
        <v>1.7322340703274038E-2</v>
      </c>
      <c r="S297" s="5">
        <f t="shared" si="346"/>
        <v>1.6262392059150897E-2</v>
      </c>
      <c r="T297" s="5">
        <f t="shared" si="347"/>
        <v>6.9759681385311689E-2</v>
      </c>
      <c r="U297" s="5">
        <f t="shared" si="348"/>
        <v>2.3736162111800213E-2</v>
      </c>
      <c r="V297" s="5">
        <f t="shared" si="349"/>
        <v>1.1543985564097207E-3</v>
      </c>
      <c r="W297" s="5">
        <f t="shared" si="350"/>
        <v>6.8340353761471642E-2</v>
      </c>
      <c r="X297" s="5">
        <f t="shared" si="351"/>
        <v>3.186303619110642E-2</v>
      </c>
      <c r="Y297" s="5">
        <f t="shared" si="352"/>
        <v>7.4279179096679512E-3</v>
      </c>
      <c r="Z297" s="5">
        <f t="shared" si="353"/>
        <v>2.6921252152597914E-3</v>
      </c>
      <c r="AA297" s="5">
        <f t="shared" si="354"/>
        <v>3.6889195074308748E-3</v>
      </c>
      <c r="AB297" s="5">
        <f t="shared" si="355"/>
        <v>2.5273949100080881E-3</v>
      </c>
      <c r="AC297" s="5">
        <f t="shared" si="356"/>
        <v>4.6094557460178221E-5</v>
      </c>
      <c r="AD297" s="5">
        <f t="shared" si="357"/>
        <v>2.3411064120125988E-2</v>
      </c>
      <c r="AE297" s="5">
        <f t="shared" si="358"/>
        <v>1.091518469359214E-2</v>
      </c>
      <c r="AF297" s="5">
        <f t="shared" si="359"/>
        <v>2.5445502238577223E-3</v>
      </c>
      <c r="AG297" s="5">
        <f t="shared" si="360"/>
        <v>3.9545740015652612E-4</v>
      </c>
      <c r="AH297" s="5">
        <f t="shared" si="361"/>
        <v>3.1379440712367521E-4</v>
      </c>
      <c r="AI297" s="5">
        <f t="shared" si="362"/>
        <v>4.2998085794814195E-4</v>
      </c>
      <c r="AJ297" s="5">
        <f t="shared" si="363"/>
        <v>2.9459342487412856E-4</v>
      </c>
      <c r="AK297" s="5">
        <f t="shared" si="364"/>
        <v>1.3455682096052065E-4</v>
      </c>
      <c r="AL297" s="5">
        <f t="shared" si="365"/>
        <v>1.1779408922659494E-6</v>
      </c>
      <c r="AM297" s="5">
        <f t="shared" si="366"/>
        <v>6.415862875391096E-3</v>
      </c>
      <c r="AN297" s="5">
        <f t="shared" si="367"/>
        <v>2.9913346909101577E-3</v>
      </c>
      <c r="AO297" s="5">
        <f t="shared" si="368"/>
        <v>6.9734059212550679E-4</v>
      </c>
      <c r="AP297" s="5">
        <f t="shared" si="369"/>
        <v>1.0837612675118686E-4</v>
      </c>
      <c r="AQ297" s="5">
        <f t="shared" si="370"/>
        <v>1.2632333090408349E-5</v>
      </c>
      <c r="AR297" s="5">
        <f t="shared" si="371"/>
        <v>2.926072810698645E-5</v>
      </c>
      <c r="AS297" s="5">
        <f t="shared" si="372"/>
        <v>4.0094892356289196E-5</v>
      </c>
      <c r="AT297" s="5">
        <f t="shared" si="373"/>
        <v>2.7470273247892601E-5</v>
      </c>
      <c r="AU297" s="5">
        <f t="shared" si="374"/>
        <v>1.2547166117955941E-5</v>
      </c>
      <c r="AV297" s="5">
        <f t="shared" si="375"/>
        <v>4.2982292941969305E-6</v>
      </c>
      <c r="AW297" s="5">
        <f t="shared" si="376"/>
        <v>2.0904262740403825E-8</v>
      </c>
      <c r="AX297" s="5">
        <f t="shared" si="377"/>
        <v>1.4652365588269883E-3</v>
      </c>
      <c r="AY297" s="5">
        <f t="shared" si="378"/>
        <v>6.8315252896389473E-4</v>
      </c>
      <c r="AZ297" s="5">
        <f t="shared" si="379"/>
        <v>1.5925666576439534E-4</v>
      </c>
      <c r="BA297" s="5">
        <f t="shared" si="380"/>
        <v>2.475063231619125E-5</v>
      </c>
      <c r="BB297" s="5">
        <f t="shared" si="381"/>
        <v>2.8849363876434063E-6</v>
      </c>
      <c r="BC297" s="5">
        <f t="shared" si="382"/>
        <v>2.6901479863379117E-7</v>
      </c>
      <c r="BD297" s="5">
        <f t="shared" si="383"/>
        <v>2.2737557615060176E-6</v>
      </c>
      <c r="BE297" s="5">
        <f t="shared" si="384"/>
        <v>3.1156433349417869E-6</v>
      </c>
      <c r="BF297" s="5">
        <f t="shared" si="385"/>
        <v>2.1346253531068822E-6</v>
      </c>
      <c r="BG297" s="5">
        <f t="shared" si="386"/>
        <v>9.7499936252316376E-7</v>
      </c>
      <c r="BH297" s="5">
        <f t="shared" si="387"/>
        <v>3.3400138185969231E-7</v>
      </c>
      <c r="BI297" s="5">
        <f t="shared" si="388"/>
        <v>9.1533945454479105E-8</v>
      </c>
      <c r="BJ297" s="8">
        <f t="shared" si="389"/>
        <v>0.59522393656786288</v>
      </c>
      <c r="BK297" s="8">
        <f t="shared" si="390"/>
        <v>0.27934033969713501</v>
      </c>
      <c r="BL297" s="8">
        <f t="shared" si="391"/>
        <v>0.1228768098606641</v>
      </c>
      <c r="BM297" s="8">
        <f t="shared" si="392"/>
        <v>0.27862254976246043</v>
      </c>
      <c r="BN297" s="8">
        <f t="shared" si="393"/>
        <v>0.7208275299537602</v>
      </c>
    </row>
    <row r="298" spans="1:66" x14ac:dyDescent="0.25">
      <c r="A298" t="s">
        <v>89</v>
      </c>
      <c r="B298" t="s">
        <v>87</v>
      </c>
      <c r="C298" t="s">
        <v>103</v>
      </c>
      <c r="D298" t="s">
        <v>531</v>
      </c>
      <c r="E298">
        <f>VLOOKUP(A298,home!$A$2:$E$405,3,FALSE)</f>
        <v>1.4149</v>
      </c>
      <c r="F298">
        <f>VLOOKUP(B298,home!$B$2:$E$405,3,FALSE)</f>
        <v>1.3828</v>
      </c>
      <c r="G298">
        <f>VLOOKUP(C298,away!$B$2:$E$405,4,FALSE)</f>
        <v>0.76819999999999999</v>
      </c>
      <c r="H298">
        <f>VLOOKUP(A298,away!$A$2:$E$405,3,FALSE)</f>
        <v>1.1467000000000001</v>
      </c>
      <c r="I298">
        <f>VLOOKUP(C298,away!$B$2:$E$405,3,FALSE)</f>
        <v>0.75829999999999997</v>
      </c>
      <c r="J298">
        <f>VLOOKUP(B298,home!$B$2:$E$405,4,FALSE)</f>
        <v>0.91</v>
      </c>
      <c r="K298" s="3">
        <f t="shared" si="338"/>
        <v>1.503001521704</v>
      </c>
      <c r="L298" s="3">
        <f t="shared" si="339"/>
        <v>0.79128377510000003</v>
      </c>
      <c r="M298" s="5">
        <f t="shared" si="340"/>
        <v>0.10083343349873093</v>
      </c>
      <c r="N298" s="5">
        <f t="shared" si="341"/>
        <v>0.15155280398723167</v>
      </c>
      <c r="O298" s="5">
        <f t="shared" si="342"/>
        <v>7.9787859915170622E-2</v>
      </c>
      <c r="P298" s="5">
        <f t="shared" si="343"/>
        <v>0.11992127486600702</v>
      </c>
      <c r="Q298" s="5">
        <f t="shared" si="344"/>
        <v>0.11389204750565864</v>
      </c>
      <c r="R298" s="5">
        <f t="shared" si="345"/>
        <v>3.1567419500413085E-2</v>
      </c>
      <c r="S298" s="5">
        <f t="shared" si="346"/>
        <v>3.5655614577652477E-2</v>
      </c>
      <c r="T298" s="5">
        <f t="shared" si="347"/>
        <v>9.0120929304146113E-2</v>
      </c>
      <c r="U298" s="5">
        <f t="shared" si="348"/>
        <v>4.744587954538939E-2</v>
      </c>
      <c r="V298" s="5">
        <f t="shared" si="349"/>
        <v>4.7116942245118906E-3</v>
      </c>
      <c r="W298" s="5">
        <f t="shared" si="350"/>
        <v>5.7059973570329735E-2</v>
      </c>
      <c r="X298" s="5">
        <f t="shared" si="351"/>
        <v>4.5150631293836743E-2</v>
      </c>
      <c r="Y298" s="5">
        <f t="shared" si="352"/>
        <v>1.7863480989167665E-2</v>
      </c>
      <c r="Z298" s="5">
        <f t="shared" si="353"/>
        <v>8.3262622908174076E-3</v>
      </c>
      <c r="AA298" s="5">
        <f t="shared" si="354"/>
        <v>1.2514384893205195E-2</v>
      </c>
      <c r="AB298" s="5">
        <f t="shared" si="355"/>
        <v>9.4045697688384805E-3</v>
      </c>
      <c r="AC298" s="5">
        <f t="shared" si="356"/>
        <v>3.5022633278510961E-4</v>
      </c>
      <c r="AD298" s="5">
        <f t="shared" si="357"/>
        <v>2.1440306776148901E-2</v>
      </c>
      <c r="AE298" s="5">
        <f t="shared" si="358"/>
        <v>1.6965366885133212E-2</v>
      </c>
      <c r="AF298" s="5">
        <f t="shared" si="359"/>
        <v>6.7122097774123682E-3</v>
      </c>
      <c r="AG298" s="5">
        <f t="shared" si="360"/>
        <v>1.7704208973113298E-3</v>
      </c>
      <c r="AH298" s="5">
        <f t="shared" si="361"/>
        <v>1.6471090644876929E-3</v>
      </c>
      <c r="AI298" s="5">
        <f t="shared" si="362"/>
        <v>2.4756074303374544E-3</v>
      </c>
      <c r="AJ298" s="5">
        <f t="shared" si="363"/>
        <v>1.8604208674694619E-3</v>
      </c>
      <c r="AK298" s="5">
        <f t="shared" si="364"/>
        <v>9.3207179827215901E-4</v>
      </c>
      <c r="AL298" s="5">
        <f t="shared" si="365"/>
        <v>1.6660977162803997E-5</v>
      </c>
      <c r="AM298" s="5">
        <f t="shared" si="366"/>
        <v>6.4449627420704774E-3</v>
      </c>
      <c r="AN298" s="5">
        <f t="shared" si="367"/>
        <v>5.0997944489243755E-3</v>
      </c>
      <c r="AO298" s="5">
        <f t="shared" si="368"/>
        <v>2.0176923018894516E-3</v>
      </c>
      <c r="AP298" s="5">
        <f t="shared" si="369"/>
        <v>5.3218906054309807E-4</v>
      </c>
      <c r="AQ298" s="5">
        <f t="shared" si="370"/>
        <v>1.0527814222336628E-4</v>
      </c>
      <c r="AR298" s="5">
        <f t="shared" si="371"/>
        <v>2.6066613570985026E-4</v>
      </c>
      <c r="AS298" s="5">
        <f t="shared" si="372"/>
        <v>3.9178159862860633E-4</v>
      </c>
      <c r="AT298" s="5">
        <f t="shared" si="373"/>
        <v>2.9442416945721058E-4</v>
      </c>
      <c r="AU298" s="5">
        <f t="shared" si="374"/>
        <v>1.4750665824020794E-4</v>
      </c>
      <c r="AV298" s="5">
        <f t="shared" si="375"/>
        <v>5.5425682949126097E-5</v>
      </c>
      <c r="AW298" s="5">
        <f t="shared" si="376"/>
        <v>5.5041422509871406E-7</v>
      </c>
      <c r="AX298" s="5">
        <f t="shared" si="377"/>
        <v>1.6144648014429174E-3</v>
      </c>
      <c r="AY298" s="5">
        <f t="shared" si="378"/>
        <v>1.2774998028518237E-3</v>
      </c>
      <c r="AZ298" s="5">
        <f t="shared" si="379"/>
        <v>5.0543243334504832E-4</v>
      </c>
      <c r="BA298" s="5">
        <f t="shared" si="380"/>
        <v>1.3331349463841633E-4</v>
      </c>
      <c r="BB298" s="5">
        <f t="shared" si="381"/>
        <v>2.6372201327314921E-5</v>
      </c>
      <c r="BC298" s="5">
        <f t="shared" si="382"/>
        <v>4.173579004794997E-6</v>
      </c>
      <c r="BD298" s="5">
        <f t="shared" si="383"/>
        <v>3.4376813984203185E-5</v>
      </c>
      <c r="BE298" s="5">
        <f t="shared" si="384"/>
        <v>5.166840372959274E-5</v>
      </c>
      <c r="BF298" s="5">
        <f t="shared" si="385"/>
        <v>3.8828844714797264E-5</v>
      </c>
      <c r="BG298" s="5">
        <f t="shared" si="386"/>
        <v>1.9453270897449534E-5</v>
      </c>
      <c r="BH298" s="5">
        <f t="shared" si="387"/>
        <v>7.309573940246696E-6</v>
      </c>
      <c r="BI298" s="5">
        <f t="shared" si="388"/>
        <v>2.1972601510397382E-6</v>
      </c>
      <c r="BJ298" s="8">
        <f t="shared" si="389"/>
        <v>0.54028934399463735</v>
      </c>
      <c r="BK298" s="8">
        <f t="shared" si="390"/>
        <v>0.26276640427970199</v>
      </c>
      <c r="BL298" s="8">
        <f t="shared" si="391"/>
        <v>0.18893896119598586</v>
      </c>
      <c r="BM298" s="8">
        <f t="shared" si="392"/>
        <v>0.40148918309930415</v>
      </c>
      <c r="BN298" s="8">
        <f t="shared" si="393"/>
        <v>0.59755483927321196</v>
      </c>
    </row>
    <row r="299" spans="1:66" x14ac:dyDescent="0.25">
      <c r="A299" t="s">
        <v>89</v>
      </c>
      <c r="B299" t="s">
        <v>101</v>
      </c>
      <c r="C299" t="s">
        <v>126</v>
      </c>
      <c r="D299" t="s">
        <v>531</v>
      </c>
      <c r="E299">
        <f>VLOOKUP(A299,home!$A$2:$E$405,3,FALSE)</f>
        <v>1.4149</v>
      </c>
      <c r="F299">
        <f>VLOOKUP(B299,home!$B$2:$E$405,3,FALSE)</f>
        <v>0.91930000000000001</v>
      </c>
      <c r="G299">
        <f>VLOOKUP(C299,away!$B$2:$E$405,4,FALSE)</f>
        <v>0.71189999999999998</v>
      </c>
      <c r="H299">
        <f>VLOOKUP(A299,away!$A$2:$E$405,3,FALSE)</f>
        <v>1.1467000000000001</v>
      </c>
      <c r="I299">
        <f>VLOOKUP(C299,away!$B$2:$E$405,3,FALSE)</f>
        <v>1.1877</v>
      </c>
      <c r="J299">
        <f>VLOOKUP(B299,home!$B$2:$E$405,4,FALSE)</f>
        <v>1.3354999999999999</v>
      </c>
      <c r="K299" s="3">
        <f t="shared" si="338"/>
        <v>0.92598083808299991</v>
      </c>
      <c r="L299" s="3">
        <f t="shared" si="339"/>
        <v>1.8188649804449999</v>
      </c>
      <c r="M299" s="5">
        <f t="shared" si="340"/>
        <v>6.4258207605808415E-2</v>
      </c>
      <c r="N299" s="5">
        <f t="shared" si="341"/>
        <v>5.9501868932537873E-2</v>
      </c>
      <c r="O299" s="5">
        <f t="shared" si="342"/>
        <v>0.11687700352036946</v>
      </c>
      <c r="P299" s="5">
        <f t="shared" si="343"/>
        <v>0.10822586567242144</v>
      </c>
      <c r="Q299" s="5">
        <f t="shared" si="344"/>
        <v>2.7548795230828114E-2</v>
      </c>
      <c r="R299" s="5">
        <f t="shared" si="345"/>
        <v>0.1062917443612735</v>
      </c>
      <c r="S299" s="5">
        <f t="shared" si="346"/>
        <v>4.5569423879659642E-2</v>
      </c>
      <c r="T299" s="5">
        <f t="shared" si="347"/>
        <v>5.0107538898803483E-2</v>
      </c>
      <c r="U299" s="5">
        <f t="shared" si="348"/>
        <v>9.8424118524956014E-2</v>
      </c>
      <c r="V299" s="5">
        <f t="shared" si="349"/>
        <v>8.5277309421246204E-3</v>
      </c>
      <c r="W299" s="5">
        <f t="shared" si="350"/>
        <v>8.5032188320063908E-3</v>
      </c>
      <c r="X299" s="5">
        <f t="shared" si="351"/>
        <v>1.546620695459686E-2</v>
      </c>
      <c r="Y299" s="5">
        <f t="shared" si="352"/>
        <v>1.4065471105015569E-2</v>
      </c>
      <c r="Z299" s="5">
        <f t="shared" si="353"/>
        <v>6.4443443843044235E-2</v>
      </c>
      <c r="AA299" s="5">
        <f t="shared" si="354"/>
        <v>5.9673394138736832E-2</v>
      </c>
      <c r="AB299" s="5">
        <f t="shared" si="355"/>
        <v>2.7628209757922354E-2</v>
      </c>
      <c r="AC299" s="5">
        <f t="shared" si="356"/>
        <v>8.9766846312320917E-4</v>
      </c>
      <c r="AD299" s="5">
        <f t="shared" si="357"/>
        <v>1.9684544251161061E-3</v>
      </c>
      <c r="AE299" s="5">
        <f t="shared" si="358"/>
        <v>3.5803528194456795E-3</v>
      </c>
      <c r="AF299" s="5">
        <f t="shared" si="359"/>
        <v>3.256089180463633E-3</v>
      </c>
      <c r="AG299" s="5">
        <f t="shared" si="360"/>
        <v>1.974128861183721E-3</v>
      </c>
      <c r="AH299" s="5">
        <f t="shared" si="361"/>
        <v>2.9303480806346757E-2</v>
      </c>
      <c r="AI299" s="5">
        <f t="shared" si="362"/>
        <v>2.713446171581007E-2</v>
      </c>
      <c r="AJ299" s="5">
        <f t="shared" si="363"/>
        <v>1.2562995800268442E-2</v>
      </c>
      <c r="AK299" s="5">
        <f t="shared" si="364"/>
        <v>3.8776977933219271E-3</v>
      </c>
      <c r="AL299" s="5">
        <f t="shared" si="365"/>
        <v>6.0475354123982694E-5</v>
      </c>
      <c r="AM299" s="5">
        <f t="shared" si="366"/>
        <v>3.6455021565944044E-4</v>
      </c>
      <c r="AN299" s="5">
        <f t="shared" si="367"/>
        <v>6.6306762087662858E-4</v>
      </c>
      <c r="AO299" s="5">
        <f t="shared" si="368"/>
        <v>6.0301523763974093E-4</v>
      </c>
      <c r="AP299" s="5">
        <f t="shared" si="369"/>
        <v>3.6560109947254816E-4</v>
      </c>
      <c r="AQ299" s="5">
        <f t="shared" si="370"/>
        <v>1.662447591607016E-4</v>
      </c>
      <c r="AR299" s="5">
        <f t="shared" si="371"/>
        <v>1.0659815008761273E-2</v>
      </c>
      <c r="AS299" s="5">
        <f t="shared" si="372"/>
        <v>9.8707844356225038E-3</v>
      </c>
      <c r="AT299" s="5">
        <f t="shared" si="373"/>
        <v>4.5700786221171781E-3</v>
      </c>
      <c r="AU299" s="5">
        <f t="shared" si="374"/>
        <v>1.4106017442044223E-3</v>
      </c>
      <c r="AV299" s="5">
        <f t="shared" si="375"/>
        <v>3.2654754632493804E-4</v>
      </c>
      <c r="AW299" s="5">
        <f t="shared" si="376"/>
        <v>2.8292959658703634E-6</v>
      </c>
      <c r="AX299" s="5">
        <f t="shared" si="377"/>
        <v>5.626108570327781E-5</v>
      </c>
      <c r="AY299" s="5">
        <f t="shared" si="378"/>
        <v>1.0233131854750686E-4</v>
      </c>
      <c r="AZ299" s="5">
        <f t="shared" si="379"/>
        <v>9.3063425854411061E-5</v>
      </c>
      <c r="BA299" s="5">
        <f t="shared" si="380"/>
        <v>5.6423268748942708E-5</v>
      </c>
      <c r="BB299" s="5">
        <f t="shared" si="381"/>
        <v>2.5656576902422148E-5</v>
      </c>
      <c r="BC299" s="5">
        <f t="shared" si="382"/>
        <v>9.3331698491819453E-6</v>
      </c>
      <c r="BD299" s="5">
        <f t="shared" si="383"/>
        <v>3.2314607029096478E-3</v>
      </c>
      <c r="BE299" s="5">
        <f t="shared" si="384"/>
        <v>2.9922706899125555E-3</v>
      </c>
      <c r="BF299" s="5">
        <f t="shared" si="385"/>
        <v>1.3853926606082123E-3</v>
      </c>
      <c r="BG299" s="5">
        <f t="shared" si="386"/>
        <v>4.2761568564800984E-4</v>
      </c>
      <c r="BH299" s="5">
        <f t="shared" si="387"/>
        <v>9.8990982743445174E-5</v>
      </c>
      <c r="BI299" s="5">
        <f t="shared" si="388"/>
        <v>1.8332750632687037E-5</v>
      </c>
      <c r="BJ299" s="8">
        <f t="shared" si="389"/>
        <v>0.18847767301841226</v>
      </c>
      <c r="BK299" s="8">
        <f t="shared" si="390"/>
        <v>0.22764170323580879</v>
      </c>
      <c r="BL299" s="8">
        <f t="shared" si="391"/>
        <v>0.51676499724849034</v>
      </c>
      <c r="BM299" s="8">
        <f t="shared" si="392"/>
        <v>0.51452482999993499</v>
      </c>
      <c r="BN299" s="8">
        <f t="shared" si="393"/>
        <v>0.48270348532323881</v>
      </c>
    </row>
    <row r="300" spans="1:66" x14ac:dyDescent="0.25">
      <c r="A300" t="s">
        <v>89</v>
      </c>
      <c r="B300" t="s">
        <v>120</v>
      </c>
      <c r="C300" t="s">
        <v>94</v>
      </c>
      <c r="D300" t="s">
        <v>531</v>
      </c>
      <c r="E300">
        <f>VLOOKUP(A300,home!$A$2:$E$405,3,FALSE)</f>
        <v>1.4149</v>
      </c>
      <c r="F300">
        <f>VLOOKUP(B300,home!$B$2:$E$405,3,FALSE)</f>
        <v>0.73750000000000004</v>
      </c>
      <c r="G300">
        <f>VLOOKUP(C300,away!$B$2:$E$405,4,FALSE)</f>
        <v>1.137</v>
      </c>
      <c r="H300">
        <f>VLOOKUP(A300,away!$A$2:$E$405,3,FALSE)</f>
        <v>1.1467000000000001</v>
      </c>
      <c r="I300">
        <f>VLOOKUP(C300,away!$B$2:$E$405,3,FALSE)</f>
        <v>1.1754</v>
      </c>
      <c r="J300">
        <f>VLOOKUP(B300,home!$B$2:$E$405,4,FALSE)</f>
        <v>0.98580000000000001</v>
      </c>
      <c r="K300" s="3">
        <f t="shared" si="338"/>
        <v>1.1864467087500001</v>
      </c>
      <c r="L300" s="3">
        <f t="shared" si="339"/>
        <v>1.328691977244</v>
      </c>
      <c r="M300" s="5">
        <f t="shared" si="340"/>
        <v>8.0851698430961322E-2</v>
      </c>
      <c r="N300" s="5">
        <f t="shared" si="341"/>
        <v>9.5926231500261624E-2</v>
      </c>
      <c r="O300" s="5">
        <f t="shared" si="342"/>
        <v>0.10742700305176962</v>
      </c>
      <c r="P300" s="5">
        <f t="shared" si="343"/>
        <v>0.1274564142016483</v>
      </c>
      <c r="Q300" s="5">
        <f t="shared" si="344"/>
        <v>5.6905680823138009E-2</v>
      </c>
      <c r="R300" s="5">
        <f t="shared" si="345"/>
        <v>7.1368698547126505E-2</v>
      </c>
      <c r="S300" s="5">
        <f t="shared" si="346"/>
        <v>5.0231280963793666E-2</v>
      </c>
      <c r="T300" s="5">
        <f t="shared" si="347"/>
        <v>7.5610121569311212E-2</v>
      </c>
      <c r="U300" s="5">
        <f t="shared" si="348"/>
        <v>8.4675157499009168E-2</v>
      </c>
      <c r="V300" s="5">
        <f t="shared" si="349"/>
        <v>8.798411957593821E-3</v>
      </c>
      <c r="W300" s="5">
        <f t="shared" si="350"/>
        <v>2.2505185907263366E-2</v>
      </c>
      <c r="X300" s="5">
        <f t="shared" si="351"/>
        <v>2.9902459961365566E-2</v>
      </c>
      <c r="Y300" s="5">
        <f t="shared" si="352"/>
        <v>1.9865579325263179E-2</v>
      </c>
      <c r="Z300" s="5">
        <f t="shared" si="353"/>
        <v>3.1609005728637507E-2</v>
      </c>
      <c r="AA300" s="5">
        <f t="shared" si="354"/>
        <v>3.7502400813601872E-2</v>
      </c>
      <c r="AB300" s="5">
        <f t="shared" si="355"/>
        <v>2.224730000776064E-2</v>
      </c>
      <c r="AC300" s="5">
        <f t="shared" si="356"/>
        <v>8.6687575875522599E-4</v>
      </c>
      <c r="AD300" s="5">
        <f t="shared" si="357"/>
        <v>6.6753009373698782E-3</v>
      </c>
      <c r="AE300" s="5">
        <f t="shared" si="358"/>
        <v>8.8694188011727102E-3</v>
      </c>
      <c r="AF300" s="5">
        <f t="shared" si="359"/>
        <v>5.8923628019676389E-3</v>
      </c>
      <c r="AG300" s="5">
        <f t="shared" si="360"/>
        <v>2.6097117273284594E-3</v>
      </c>
      <c r="AH300" s="5">
        <f t="shared" si="361"/>
        <v>1.0499658080075068E-2</v>
      </c>
      <c r="AI300" s="5">
        <f t="shared" si="362"/>
        <v>1.2457284772105412E-2</v>
      </c>
      <c r="AJ300" s="5">
        <f t="shared" si="363"/>
        <v>7.3899522589129822E-3</v>
      </c>
      <c r="AK300" s="5">
        <f t="shared" si="364"/>
        <v>2.9225948451356456E-3</v>
      </c>
      <c r="AL300" s="5">
        <f t="shared" si="365"/>
        <v>5.4662488439185852E-5</v>
      </c>
      <c r="AM300" s="5">
        <f t="shared" si="366"/>
        <v>1.5839777654116547E-3</v>
      </c>
      <c r="AN300" s="5">
        <f t="shared" si="367"/>
        <v>2.1046185490353445E-3</v>
      </c>
      <c r="AO300" s="5">
        <f t="shared" si="368"/>
        <v>1.3981948906310851E-3</v>
      </c>
      <c r="AP300" s="5">
        <f t="shared" si="369"/>
        <v>6.1925677793502499E-4</v>
      </c>
      <c r="AQ300" s="5">
        <f t="shared" si="370"/>
        <v>2.0570037817405916E-4</v>
      </c>
      <c r="AR300" s="5">
        <f t="shared" si="371"/>
        <v>2.7901622909601771E-3</v>
      </c>
      <c r="AS300" s="5">
        <f t="shared" si="372"/>
        <v>3.3103788669880626E-3</v>
      </c>
      <c r="AT300" s="5">
        <f t="shared" si="373"/>
        <v>1.9637940557267709E-3</v>
      </c>
      <c r="AU300" s="5">
        <f t="shared" si="374"/>
        <v>7.7664566469328074E-4</v>
      </c>
      <c r="AV300" s="5">
        <f t="shared" si="375"/>
        <v>2.3036217318507483E-4</v>
      </c>
      <c r="AW300" s="5">
        <f t="shared" si="376"/>
        <v>2.3936433766333109E-6</v>
      </c>
      <c r="AX300" s="5">
        <f t="shared" si="377"/>
        <v>3.1321753441763956E-4</v>
      </c>
      <c r="AY300" s="5">
        <f t="shared" si="378"/>
        <v>4.1616962511286412E-4</v>
      </c>
      <c r="AZ300" s="5">
        <f t="shared" si="379"/>
        <v>2.764806210300528E-4</v>
      </c>
      <c r="BA300" s="5">
        <f t="shared" si="380"/>
        <v>1.2245252767535667E-4</v>
      </c>
      <c r="BB300" s="5">
        <f t="shared" si="381"/>
        <v>4.0675422778873806E-5</v>
      </c>
      <c r="BC300" s="5">
        <f t="shared" si="382"/>
        <v>1.0809021583459494E-5</v>
      </c>
      <c r="BD300" s="5">
        <f t="shared" si="383"/>
        <v>6.1787770853458763E-4</v>
      </c>
      <c r="BE300" s="5">
        <f t="shared" si="384"/>
        <v>7.3307897370085342E-4</v>
      </c>
      <c r="BF300" s="5">
        <f t="shared" si="385"/>
        <v>4.3487956780060281E-4</v>
      </c>
      <c r="BG300" s="5">
        <f t="shared" si="386"/>
        <v>1.7198714397321594E-4</v>
      </c>
      <c r="BH300" s="5">
        <f t="shared" si="387"/>
        <v>5.1013395228583633E-5</v>
      </c>
      <c r="BI300" s="5">
        <f t="shared" si="388"/>
        <v>1.2104934974223189E-5</v>
      </c>
      <c r="BJ300" s="8">
        <f t="shared" si="389"/>
        <v>0.33185360646822698</v>
      </c>
      <c r="BK300" s="8">
        <f t="shared" si="390"/>
        <v>0.26867551342630436</v>
      </c>
      <c r="BL300" s="8">
        <f t="shared" si="391"/>
        <v>0.36758233465126222</v>
      </c>
      <c r="BM300" s="8">
        <f t="shared" si="392"/>
        <v>0.45937095773778941</v>
      </c>
      <c r="BN300" s="8">
        <f t="shared" si="393"/>
        <v>0.5399357265549054</v>
      </c>
    </row>
    <row r="301" spans="1:66" x14ac:dyDescent="0.25">
      <c r="A301" t="s">
        <v>89</v>
      </c>
      <c r="B301" t="s">
        <v>303</v>
      </c>
      <c r="C301" t="s">
        <v>125</v>
      </c>
      <c r="D301" t="s">
        <v>531</v>
      </c>
      <c r="E301">
        <f>VLOOKUP(A301,home!$A$2:$E$405,3,FALSE)</f>
        <v>1.4149</v>
      </c>
      <c r="F301">
        <f>VLOOKUP(B301,home!$B$2:$E$405,3,FALSE)</f>
        <v>1.1526000000000001</v>
      </c>
      <c r="G301">
        <f>VLOOKUP(C301,away!$B$2:$E$405,4,FALSE)</f>
        <v>1.2599</v>
      </c>
      <c r="H301">
        <f>VLOOKUP(A301,away!$A$2:$E$405,3,FALSE)</f>
        <v>1.1467000000000001</v>
      </c>
      <c r="I301">
        <f>VLOOKUP(C301,away!$B$2:$E$405,3,FALSE)</f>
        <v>1.0616000000000001</v>
      </c>
      <c r="J301">
        <f>VLOOKUP(B301,home!$B$2:$E$405,4,FALSE)</f>
        <v>0.86009999999999998</v>
      </c>
      <c r="K301" s="3">
        <f t="shared" si="338"/>
        <v>2.0546622310260005</v>
      </c>
      <c r="L301" s="3">
        <f t="shared" si="339"/>
        <v>1.0470313128720001</v>
      </c>
      <c r="M301" s="5">
        <f t="shared" si="340"/>
        <v>4.4972974157885211E-2</v>
      </c>
      <c r="N301" s="5">
        <f t="shared" si="341"/>
        <v>9.2404271419115086E-2</v>
      </c>
      <c r="O301" s="5">
        <f t="shared" si="342"/>
        <v>4.7088112176289089E-2</v>
      </c>
      <c r="P301" s="5">
        <f t="shared" si="343"/>
        <v>9.6750165618936707E-2</v>
      </c>
      <c r="Q301" s="5">
        <f t="shared" si="344"/>
        <v>9.4929783235165571E-2</v>
      </c>
      <c r="R301" s="5">
        <f t="shared" si="345"/>
        <v>2.4651363956301988E-2</v>
      </c>
      <c r="S301" s="5">
        <f t="shared" si="346"/>
        <v>5.2034553654544499E-2</v>
      </c>
      <c r="T301" s="5">
        <f t="shared" si="347"/>
        <v>9.9394455571369805E-2</v>
      </c>
      <c r="U301" s="5">
        <f t="shared" si="348"/>
        <v>5.065022646428937E-2</v>
      </c>
      <c r="V301" s="5">
        <f t="shared" si="349"/>
        <v>1.2437967908634516E-2</v>
      </c>
      <c r="W301" s="5">
        <f t="shared" si="350"/>
        <v>6.5016213404259976E-2</v>
      </c>
      <c r="X301" s="5">
        <f t="shared" si="351"/>
        <v>6.8074011278628471E-2</v>
      </c>
      <c r="Y301" s="5">
        <f t="shared" si="352"/>
        <v>3.5637810700762849E-2</v>
      </c>
      <c r="Z301" s="5">
        <f t="shared" si="353"/>
        <v>8.6035833224174588E-3</v>
      </c>
      <c r="AA301" s="5">
        <f t="shared" si="354"/>
        <v>1.7677457704056345E-2</v>
      </c>
      <c r="AB301" s="5">
        <f t="shared" si="355"/>
        <v>1.816060234254209E-2</v>
      </c>
      <c r="AC301" s="5">
        <f t="shared" si="356"/>
        <v>1.6723591746717103E-3</v>
      </c>
      <c r="AD301" s="5">
        <f t="shared" si="357"/>
        <v>3.3396589521514843E-2</v>
      </c>
      <c r="AE301" s="5">
        <f t="shared" si="358"/>
        <v>3.4967274972158971E-2</v>
      </c>
      <c r="AF301" s="5">
        <f t="shared" si="359"/>
        <v>1.8305915910827919E-2</v>
      </c>
      <c r="AG301" s="5">
        <f t="shared" si="360"/>
        <v>6.3889557231461983E-3</v>
      </c>
      <c r="AH301" s="5">
        <f t="shared" si="361"/>
        <v>2.2520552853685987E-3</v>
      </c>
      <c r="AI301" s="5">
        <f t="shared" si="362"/>
        <v>4.6272129370293407E-3</v>
      </c>
      <c r="AJ301" s="5">
        <f t="shared" si="363"/>
        <v>4.7536798283145405E-3</v>
      </c>
      <c r="AK301" s="5">
        <f t="shared" si="364"/>
        <v>3.2557354672093498E-3</v>
      </c>
      <c r="AL301" s="5">
        <f t="shared" si="365"/>
        <v>1.4390956360218162E-4</v>
      </c>
      <c r="AM301" s="5">
        <f t="shared" si="366"/>
        <v>1.3723742226987044E-2</v>
      </c>
      <c r="AN301" s="5">
        <f t="shared" si="367"/>
        <v>1.4369187841439153E-2</v>
      </c>
      <c r="AO301" s="5">
        <f t="shared" si="368"/>
        <v>7.5224948052632088E-3</v>
      </c>
      <c r="AP301" s="5">
        <f t="shared" si="369"/>
        <v>2.6254292040091796E-3</v>
      </c>
      <c r="AQ301" s="5">
        <f t="shared" si="370"/>
        <v>6.8722664658155532E-4</v>
      </c>
      <c r="AR301" s="5">
        <f t="shared" si="371"/>
        <v>4.7159448041996231E-4</v>
      </c>
      <c r="AS301" s="5">
        <f t="shared" si="372"/>
        <v>9.6896736727922715E-4</v>
      </c>
      <c r="AT301" s="5">
        <f t="shared" si="373"/>
        <v>9.9545032632266371E-4</v>
      </c>
      <c r="AU301" s="5">
        <f t="shared" si="374"/>
        <v>6.8177139611922831E-4</v>
      </c>
      <c r="AV301" s="5">
        <f t="shared" si="375"/>
        <v>3.5020248445001117E-4</v>
      </c>
      <c r="AW301" s="5">
        <f t="shared" si="376"/>
        <v>8.5997784554514183E-6</v>
      </c>
      <c r="AX301" s="5">
        <f t="shared" si="377"/>
        <v>4.6996091370211527E-3</v>
      </c>
      <c r="AY301" s="5">
        <f t="shared" si="378"/>
        <v>4.9206379247205053E-3</v>
      </c>
      <c r="AZ301" s="5">
        <f t="shared" si="379"/>
        <v>2.5760309932439324E-3</v>
      </c>
      <c r="BA301" s="5">
        <f t="shared" si="380"/>
        <v>8.9906170428505241E-4</v>
      </c>
      <c r="BB301" s="5">
        <f t="shared" si="381"/>
        <v>2.3533643914762904E-4</v>
      </c>
      <c r="BC301" s="5">
        <f t="shared" si="382"/>
        <v>4.9280924169472736E-5</v>
      </c>
      <c r="BD301" s="5">
        <f t="shared" si="383"/>
        <v>8.2295697996216961E-5</v>
      </c>
      <c r="BE301" s="5">
        <f t="shared" si="384"/>
        <v>1.6908986244874906E-4</v>
      </c>
      <c r="BF301" s="5">
        <f t="shared" si="385"/>
        <v>1.7371127701141322E-4</v>
      </c>
      <c r="BG301" s="5">
        <f t="shared" si="386"/>
        <v>1.1897266665954864E-4</v>
      </c>
      <c r="BH301" s="5">
        <f t="shared" si="387"/>
        <v>6.1112161177455219E-5</v>
      </c>
      <c r="BI301" s="5">
        <f t="shared" si="388"/>
        <v>2.511296988553813E-5</v>
      </c>
      <c r="BJ301" s="8">
        <f t="shared" si="389"/>
        <v>0.60082331958381774</v>
      </c>
      <c r="BK301" s="8">
        <f t="shared" si="390"/>
        <v>0.21293256800299531</v>
      </c>
      <c r="BL301" s="8">
        <f t="shared" si="391"/>
        <v>0.17721472685117071</v>
      </c>
      <c r="BM301" s="8">
        <f t="shared" si="392"/>
        <v>0.59386548905044256</v>
      </c>
      <c r="BN301" s="8">
        <f t="shared" si="393"/>
        <v>0.40079667056369361</v>
      </c>
    </row>
    <row r="302" spans="1:66" x14ac:dyDescent="0.25">
      <c r="A302" t="s">
        <v>89</v>
      </c>
      <c r="B302" t="s">
        <v>95</v>
      </c>
      <c r="C302" t="s">
        <v>122</v>
      </c>
      <c r="D302" t="s">
        <v>531</v>
      </c>
      <c r="E302">
        <f>VLOOKUP(A302,home!$A$2:$E$405,3,FALSE)</f>
        <v>1.4149</v>
      </c>
      <c r="F302">
        <f>VLOOKUP(B302,home!$B$2:$E$405,3,FALSE)</f>
        <v>1.3521000000000001</v>
      </c>
      <c r="G302">
        <f>VLOOKUP(C302,away!$B$2:$E$405,4,FALSE)</f>
        <v>1.2599</v>
      </c>
      <c r="H302">
        <f>VLOOKUP(A302,away!$A$2:$E$405,3,FALSE)</f>
        <v>1.1467000000000001</v>
      </c>
      <c r="I302">
        <f>VLOOKUP(C302,away!$B$2:$E$405,3,FALSE)</f>
        <v>0.94789999999999996</v>
      </c>
      <c r="J302">
        <f>VLOOKUP(B302,home!$B$2:$E$405,4,FALSE)</f>
        <v>1.1754</v>
      </c>
      <c r="K302" s="3">
        <f t="shared" si="338"/>
        <v>2.4102974167710003</v>
      </c>
      <c r="L302" s="3">
        <f t="shared" si="339"/>
        <v>1.2776091755219998</v>
      </c>
      <c r="M302" s="5">
        <f t="shared" si="340"/>
        <v>2.5024333380112434E-2</v>
      </c>
      <c r="N302" s="5">
        <f t="shared" si="341"/>
        <v>6.0316086102501311E-2</v>
      </c>
      <c r="O302" s="5">
        <f t="shared" si="342"/>
        <v>3.1971317937753103E-2</v>
      </c>
      <c r="P302" s="5">
        <f t="shared" si="343"/>
        <v>7.7060385036130649E-2</v>
      </c>
      <c r="Q302" s="5">
        <f t="shared" si="344"/>
        <v>7.2689853261298079E-2</v>
      </c>
      <c r="R302" s="5">
        <f t="shared" si="345"/>
        <v>2.0423424575402239E-2</v>
      </c>
      <c r="S302" s="5">
        <f t="shared" si="346"/>
        <v>5.9325286029757465E-2</v>
      </c>
      <c r="T302" s="5">
        <f t="shared" si="347"/>
        <v>9.2869223493982175E-2</v>
      </c>
      <c r="U302" s="5">
        <f t="shared" si="348"/>
        <v>4.9226527495709375E-2</v>
      </c>
      <c r="V302" s="5">
        <f t="shared" si="349"/>
        <v>2.0298595479447751E-2</v>
      </c>
      <c r="W302" s="5">
        <f t="shared" si="350"/>
        <v>5.8401388513723285E-2</v>
      </c>
      <c r="X302" s="5">
        <f t="shared" si="351"/>
        <v>7.4614149828357984E-2</v>
      </c>
      <c r="Y302" s="5">
        <f t="shared" si="352"/>
        <v>4.7663861222241713E-2</v>
      </c>
      <c r="Z302" s="5">
        <f t="shared" si="353"/>
        <v>8.6977182110384681E-3</v>
      </c>
      <c r="AA302" s="5">
        <f t="shared" si="354"/>
        <v>2.0964087735868102E-2</v>
      </c>
      <c r="AB302" s="5">
        <f t="shared" si="355"/>
        <v>2.5264843257361752E-2</v>
      </c>
      <c r="AC302" s="5">
        <f t="shared" si="356"/>
        <v>3.9067413894180751E-3</v>
      </c>
      <c r="AD302" s="5">
        <f t="shared" si="357"/>
        <v>3.5191178967616692E-2</v>
      </c>
      <c r="AE302" s="5">
        <f t="shared" si="358"/>
        <v>4.49605731464639E-2</v>
      </c>
      <c r="AF302" s="5">
        <f t="shared" si="359"/>
        <v>2.8721020394325159E-2</v>
      </c>
      <c r="AG302" s="5">
        <f t="shared" si="360"/>
        <v>1.2231413062048103E-2</v>
      </c>
      <c r="AH302" s="5">
        <f t="shared" si="361"/>
        <v>2.7780711481318857E-3</v>
      </c>
      <c r="AI302" s="5">
        <f t="shared" si="362"/>
        <v>6.6959777119483298E-3</v>
      </c>
      <c r="AJ302" s="5">
        <f t="shared" si="363"/>
        <v>8.0696488909326285E-3</v>
      </c>
      <c r="AK302" s="5">
        <f t="shared" si="364"/>
        <v>6.4834179586879606E-3</v>
      </c>
      <c r="AL302" s="5">
        <f t="shared" si="365"/>
        <v>4.812196051454495E-4</v>
      </c>
      <c r="AM302" s="5">
        <f t="shared" si="366"/>
        <v>1.6964241551754501E-2</v>
      </c>
      <c r="AN302" s="5">
        <f t="shared" si="367"/>
        <v>2.1673670662293119E-2</v>
      </c>
      <c r="AO302" s="5">
        <f t="shared" si="368"/>
        <v>1.3845240252693836E-2</v>
      </c>
      <c r="AP302" s="5">
        <f t="shared" si="369"/>
        <v>5.8962686613827251E-3</v>
      </c>
      <c r="AQ302" s="5">
        <f t="shared" si="370"/>
        <v>1.8832817357813478E-3</v>
      </c>
      <c r="AR302" s="5">
        <f t="shared" si="371"/>
        <v>7.0985783782124645E-4</v>
      </c>
      <c r="AS302" s="5">
        <f t="shared" si="372"/>
        <v>1.7109685127751977E-3</v>
      </c>
      <c r="AT302" s="5">
        <f t="shared" si="373"/>
        <v>2.0619714932592899E-3</v>
      </c>
      <c r="AU302" s="5">
        <f t="shared" si="374"/>
        <v>1.6566548545527697E-3</v>
      </c>
      <c r="AV302" s="5">
        <f t="shared" si="375"/>
        <v>9.9825772910241929E-4</v>
      </c>
      <c r="AW302" s="5">
        <f t="shared" si="376"/>
        <v>4.1163232220774239E-5</v>
      </c>
      <c r="AX302" s="5">
        <f t="shared" si="377"/>
        <v>6.8148112649455209E-3</v>
      </c>
      <c r="AY302" s="5">
        <f t="shared" si="378"/>
        <v>8.7066654015450825E-3</v>
      </c>
      <c r="AZ302" s="5">
        <f t="shared" si="379"/>
        <v>5.5618578026069686E-3</v>
      </c>
      <c r="BA302" s="5">
        <f t="shared" si="380"/>
        <v>2.3686268538530967E-3</v>
      </c>
      <c r="BB302" s="5">
        <f t="shared" si="381"/>
        <v>7.5654485046763105E-4</v>
      </c>
      <c r="BC302" s="5">
        <f t="shared" si="382"/>
        <v>1.9331372853027286E-4</v>
      </c>
      <c r="BD302" s="5">
        <f t="shared" si="383"/>
        <v>1.511534811527719E-4</v>
      </c>
      <c r="BE302" s="5">
        <f t="shared" si="384"/>
        <v>3.6432484515847019E-4</v>
      </c>
      <c r="BF302" s="5">
        <f t="shared" si="385"/>
        <v>4.3906561657547773E-4</v>
      </c>
      <c r="BG302" s="5">
        <f t="shared" si="386"/>
        <v>3.527595738082802E-4</v>
      </c>
      <c r="BH302" s="5">
        <f t="shared" si="387"/>
        <v>2.1256387237283413E-4</v>
      </c>
      <c r="BI302" s="5">
        <f t="shared" si="388"/>
        <v>1.0246843049581659E-4</v>
      </c>
      <c r="BJ302" s="8">
        <f t="shared" si="389"/>
        <v>0.61232327075841242</v>
      </c>
      <c r="BK302" s="8">
        <f t="shared" si="390"/>
        <v>0.19480322632155692</v>
      </c>
      <c r="BL302" s="8">
        <f t="shared" si="391"/>
        <v>0.18063736295886995</v>
      </c>
      <c r="BM302" s="8">
        <f t="shared" si="392"/>
        <v>0.70031067578735573</v>
      </c>
      <c r="BN302" s="8">
        <f t="shared" si="393"/>
        <v>0.2874854002931978</v>
      </c>
    </row>
    <row r="303" spans="1:66" x14ac:dyDescent="0.25">
      <c r="A303" t="s">
        <v>89</v>
      </c>
      <c r="B303" t="s">
        <v>81</v>
      </c>
      <c r="C303" t="s">
        <v>98</v>
      </c>
      <c r="D303" t="s">
        <v>531</v>
      </c>
      <c r="E303">
        <f>VLOOKUP(A303,home!$A$2:$E$405,3,FALSE)</f>
        <v>1.4149</v>
      </c>
      <c r="F303">
        <f>VLOOKUP(B303,home!$B$2:$E$405,3,FALSE)</f>
        <v>1.2292000000000001</v>
      </c>
      <c r="G303">
        <f>VLOOKUP(C303,away!$B$2:$E$405,4,FALSE)</f>
        <v>0.79900000000000004</v>
      </c>
      <c r="H303">
        <f>VLOOKUP(A303,away!$A$2:$E$405,3,FALSE)</f>
        <v>1.1467000000000001</v>
      </c>
      <c r="I303">
        <f>VLOOKUP(C303,away!$B$2:$E$405,3,FALSE)</f>
        <v>1.0616000000000001</v>
      </c>
      <c r="J303">
        <f>VLOOKUP(B303,home!$B$2:$E$405,4,FALSE)</f>
        <v>0.75829999999999997</v>
      </c>
      <c r="K303" s="3">
        <f t="shared" si="338"/>
        <v>1.3896168689200004</v>
      </c>
      <c r="L303" s="3">
        <f t="shared" si="339"/>
        <v>0.92310643477600018</v>
      </c>
      <c r="M303" s="5">
        <f t="shared" si="340"/>
        <v>9.8991300772230367E-2</v>
      </c>
      <c r="N303" s="5">
        <f t="shared" si="341"/>
        <v>0.13755998142942474</v>
      </c>
      <c r="O303" s="5">
        <f t="shared" si="342"/>
        <v>9.1379506729692292E-2</v>
      </c>
      <c r="P303" s="5">
        <f t="shared" si="343"/>
        <v>0.12698250402516909</v>
      </c>
      <c r="Q303" s="5">
        <f t="shared" si="344"/>
        <v>9.5577835341325343E-2</v>
      </c>
      <c r="R303" s="5">
        <f t="shared" si="345"/>
        <v>4.2176505334417885E-2</v>
      </c>
      <c r="S303" s="5">
        <f t="shared" si="346"/>
        <v>4.0722154883092131E-2</v>
      </c>
      <c r="T303" s="5">
        <f t="shared" si="347"/>
        <v>8.8228514825538423E-2</v>
      </c>
      <c r="U303" s="5">
        <f t="shared" si="348"/>
        <v>5.8609183284801462E-2</v>
      </c>
      <c r="V303" s="5">
        <f t="shared" si="349"/>
        <v>5.8041028252167033E-3</v>
      </c>
      <c r="W303" s="5">
        <f t="shared" si="350"/>
        <v>4.4272190761721314E-2</v>
      </c>
      <c r="X303" s="5">
        <f t="shared" si="351"/>
        <v>4.0867944173775532E-2</v>
      </c>
      <c r="Y303" s="5">
        <f t="shared" si="352"/>
        <v>1.8862731121439272E-2</v>
      </c>
      <c r="Z303" s="5">
        <f t="shared" si="353"/>
        <v>1.2977801156855149E-2</v>
      </c>
      <c r="AA303" s="5">
        <f t="shared" si="354"/>
        <v>1.8034171409055409E-2</v>
      </c>
      <c r="AB303" s="5">
        <f t="shared" si="355"/>
        <v>1.2530294403509088E-2</v>
      </c>
      <c r="AC303" s="5">
        <f t="shared" si="356"/>
        <v>4.6533098402087609E-4</v>
      </c>
      <c r="AD303" s="5">
        <f t="shared" si="357"/>
        <v>1.5380345776633038E-2</v>
      </c>
      <c r="AE303" s="5">
        <f t="shared" si="358"/>
        <v>1.4197696155489837E-2</v>
      </c>
      <c r="AF303" s="5">
        <f t="shared" si="359"/>
        <v>6.5529923400635742E-3</v>
      </c>
      <c r="AG303" s="5">
        <f t="shared" si="360"/>
        <v>2.0163697987168414E-3</v>
      </c>
      <c r="AH303" s="5">
        <f t="shared" si="361"/>
        <v>2.9949729392841017E-3</v>
      </c>
      <c r="AI303" s="5">
        <f t="shared" si="362"/>
        <v>4.1618649183881029E-3</v>
      </c>
      <c r="AJ303" s="5">
        <f t="shared" si="363"/>
        <v>2.8916988483792352E-3</v>
      </c>
      <c r="AK303" s="5">
        <f t="shared" si="364"/>
        <v>1.3394511665147752E-3</v>
      </c>
      <c r="AL303" s="5">
        <f t="shared" si="365"/>
        <v>2.3876398467548057E-5</v>
      </c>
      <c r="AM303" s="5">
        <f t="shared" si="366"/>
        <v>4.2745575882063474E-3</v>
      </c>
      <c r="AN303" s="5">
        <f t="shared" si="367"/>
        <v>3.9458716154938591E-3</v>
      </c>
      <c r="AO303" s="5">
        <f t="shared" si="368"/>
        <v>1.8212297395311763E-3</v>
      </c>
      <c r="AP303" s="5">
        <f t="shared" si="369"/>
        <v>5.6039629725554928E-4</v>
      </c>
      <c r="AQ303" s="5">
        <f t="shared" si="370"/>
        <v>1.2932635700531041E-4</v>
      </c>
      <c r="AR303" s="5">
        <f t="shared" si="371"/>
        <v>5.5293575844662902E-4</v>
      </c>
      <c r="AS303" s="5">
        <f t="shared" si="372"/>
        <v>7.6836885736651021E-4</v>
      </c>
      <c r="AT303" s="5">
        <f t="shared" si="373"/>
        <v>5.3386916287464429E-4</v>
      </c>
      <c r="AU303" s="5">
        <f t="shared" si="374"/>
        <v>2.4729119817560176E-4</v>
      </c>
      <c r="AV303" s="5">
        <f t="shared" si="375"/>
        <v>8.5910005130063782E-5</v>
      </c>
      <c r="AW303" s="5">
        <f t="shared" si="376"/>
        <v>8.507719704381021E-7</v>
      </c>
      <c r="AX303" s="5">
        <f t="shared" si="377"/>
        <v>9.8999955529025657E-4</v>
      </c>
      <c r="AY303" s="5">
        <f t="shared" si="378"/>
        <v>9.1387495991381441E-4</v>
      </c>
      <c r="AZ303" s="5">
        <f t="shared" si="379"/>
        <v>4.2180192803855065E-4</v>
      </c>
      <c r="BA303" s="5">
        <f t="shared" si="380"/>
        <v>1.2978935799110318E-4</v>
      </c>
      <c r="BB303" s="5">
        <f t="shared" si="381"/>
        <v>2.9952347881758299E-5</v>
      </c>
      <c r="BC303" s="5">
        <f t="shared" si="382"/>
        <v>5.5298410132600776E-6</v>
      </c>
      <c r="BD303" s="5">
        <f t="shared" si="383"/>
        <v>8.5069759439971869E-5</v>
      </c>
      <c r="BE303" s="5">
        <f t="shared" si="384"/>
        <v>1.1821437275275133E-4</v>
      </c>
      <c r="BF303" s="5">
        <f t="shared" si="385"/>
        <v>8.2136343263010072E-5</v>
      </c>
      <c r="BG303" s="5">
        <f t="shared" si="386"/>
        <v>3.8046016049894162E-5</v>
      </c>
      <c r="BH303" s="5">
        <f t="shared" si="387"/>
        <v>1.3217346424533505E-5</v>
      </c>
      <c r="BI303" s="5">
        <f t="shared" si="388"/>
        <v>3.6734095107782389E-6</v>
      </c>
      <c r="BJ303" s="8">
        <f t="shared" si="389"/>
        <v>0.47673893131174888</v>
      </c>
      <c r="BK303" s="8">
        <f t="shared" si="390"/>
        <v>0.27390314484811051</v>
      </c>
      <c r="BL303" s="8">
        <f t="shared" si="391"/>
        <v>0.2366463812634767</v>
      </c>
      <c r="BM303" s="8">
        <f t="shared" si="392"/>
        <v>0.40668560075998827</v>
      </c>
      <c r="BN303" s="8">
        <f t="shared" si="393"/>
        <v>0.59266763363225972</v>
      </c>
    </row>
    <row r="304" spans="1:66" x14ac:dyDescent="0.25">
      <c r="A304" t="s">
        <v>89</v>
      </c>
      <c r="B304" t="s">
        <v>102</v>
      </c>
      <c r="C304" t="s">
        <v>104</v>
      </c>
      <c r="D304" t="s">
        <v>531</v>
      </c>
      <c r="E304">
        <f>VLOOKUP(A304,home!$A$2:$E$405,3,FALSE)</f>
        <v>1.4149</v>
      </c>
      <c r="F304">
        <f>VLOOKUP(B304,home!$B$2:$E$405,3,FALSE)</f>
        <v>1.0508999999999999</v>
      </c>
      <c r="G304">
        <f>VLOOKUP(C304,away!$B$2:$E$405,4,FALSE)</f>
        <v>0.8911</v>
      </c>
      <c r="H304">
        <f>VLOOKUP(A304,away!$A$2:$E$405,3,FALSE)</f>
        <v>1.1467000000000001</v>
      </c>
      <c r="I304">
        <f>VLOOKUP(C304,away!$B$2:$E$405,3,FALSE)</f>
        <v>1.4029</v>
      </c>
      <c r="J304">
        <f>VLOOKUP(B304,home!$B$2:$E$405,4,FALSE)</f>
        <v>0.81910000000000005</v>
      </c>
      <c r="K304" s="3">
        <f t="shared" si="338"/>
        <v>1.324992995151</v>
      </c>
      <c r="L304" s="3">
        <f t="shared" si="339"/>
        <v>1.3176906177130001</v>
      </c>
      <c r="M304" s="5">
        <f t="shared" si="340"/>
        <v>7.1170020269714029E-2</v>
      </c>
      <c r="N304" s="5">
        <f t="shared" si="341"/>
        <v>9.4299778322125771E-2</v>
      </c>
      <c r="O304" s="5">
        <f t="shared" si="342"/>
        <v>9.3780067971846223E-2</v>
      </c>
      <c r="P304" s="5">
        <f t="shared" si="343"/>
        <v>0.12425793314748088</v>
      </c>
      <c r="Q304" s="5">
        <f t="shared" si="344"/>
        <v>6.2473272860554395E-2</v>
      </c>
      <c r="R304" s="5">
        <f t="shared" si="345"/>
        <v>6.1786557847494608E-2</v>
      </c>
      <c r="S304" s="5">
        <f t="shared" si="346"/>
        <v>5.42364393447217E-2</v>
      </c>
      <c r="T304" s="5">
        <f t="shared" si="347"/>
        <v>8.2320445506176718E-2</v>
      </c>
      <c r="U304" s="5">
        <f t="shared" si="348"/>
        <v>8.1866756342422395E-2</v>
      </c>
      <c r="V304" s="5">
        <f t="shared" si="349"/>
        <v>1.0521452445400439E-2</v>
      </c>
      <c r="W304" s="5">
        <f t="shared" si="350"/>
        <v>2.7592216308130559E-2</v>
      </c>
      <c r="X304" s="5">
        <f t="shared" si="351"/>
        <v>3.6358004551131272E-2</v>
      </c>
      <c r="Y304" s="5">
        <f t="shared" si="352"/>
        <v>2.3954300737896124E-2</v>
      </c>
      <c r="Z304" s="5">
        <f t="shared" si="353"/>
        <v>2.7138522525475061E-2</v>
      </c>
      <c r="AA304" s="5">
        <f t="shared" si="354"/>
        <v>3.595835224500208E-2</v>
      </c>
      <c r="AB304" s="5">
        <f t="shared" si="355"/>
        <v>2.3822282420899999E-2</v>
      </c>
      <c r="AC304" s="5">
        <f t="shared" si="356"/>
        <v>1.1481080179726599E-3</v>
      </c>
      <c r="AD304" s="5">
        <f t="shared" si="357"/>
        <v>9.1398733322410435E-3</v>
      </c>
      <c r="AE304" s="5">
        <f t="shared" si="358"/>
        <v>1.2043525336979277E-2</v>
      </c>
      <c r="AF304" s="5">
        <f t="shared" si="359"/>
        <v>7.9348201703631979E-3</v>
      </c>
      <c r="AG304" s="5">
        <f t="shared" si="360"/>
        <v>3.4852126972424848E-3</v>
      </c>
      <c r="AH304" s="5">
        <f t="shared" si="361"/>
        <v>8.9400441276028478E-3</v>
      </c>
      <c r="AI304" s="5">
        <f t="shared" si="362"/>
        <v>1.1845495845414604E-2</v>
      </c>
      <c r="AJ304" s="5">
        <f t="shared" si="363"/>
        <v>7.847599509632314E-3</v>
      </c>
      <c r="AK304" s="5">
        <f t="shared" si="364"/>
        <v>3.4660047930044143E-3</v>
      </c>
      <c r="AL304" s="5">
        <f t="shared" si="365"/>
        <v>8.0180687768634628E-5</v>
      </c>
      <c r="AM304" s="5">
        <f t="shared" si="366"/>
        <v>2.4220536283573618E-3</v>
      </c>
      <c r="AN304" s="5">
        <f t="shared" si="367"/>
        <v>3.1915173416842248E-3</v>
      </c>
      <c r="AO304" s="5">
        <f t="shared" si="368"/>
        <v>2.1027162287028198E-3</v>
      </c>
      <c r="AP304" s="5">
        <f t="shared" si="369"/>
        <v>9.2357648209152291E-4</v>
      </c>
      <c r="AQ304" s="5">
        <f t="shared" si="370"/>
        <v>3.042470162980945E-4</v>
      </c>
      <c r="AR304" s="5">
        <f t="shared" si="371"/>
        <v>2.3560424537764938E-3</v>
      </c>
      <c r="AS304" s="5">
        <f t="shared" si="372"/>
        <v>3.1217397475322281E-3</v>
      </c>
      <c r="AT304" s="5">
        <f t="shared" si="373"/>
        <v>2.0681416490823269E-3</v>
      </c>
      <c r="AU304" s="5">
        <f t="shared" si="374"/>
        <v>9.1342439933804064E-4</v>
      </c>
      <c r="AV304" s="5">
        <f t="shared" si="375"/>
        <v>3.0257023268072836E-4</v>
      </c>
      <c r="AW304" s="5">
        <f t="shared" si="376"/>
        <v>3.8886093168618533E-6</v>
      </c>
      <c r="AX304" s="5">
        <f t="shared" si="377"/>
        <v>5.3486734857559456E-4</v>
      </c>
      <c r="AY304" s="5">
        <f t="shared" si="378"/>
        <v>7.0478968693908975E-4</v>
      </c>
      <c r="AZ304" s="5">
        <f t="shared" si="379"/>
        <v>4.6434737897026071E-4</v>
      </c>
      <c r="BA304" s="5">
        <f t="shared" si="380"/>
        <v>2.0395539487624514E-4</v>
      </c>
      <c r="BB304" s="5">
        <f t="shared" si="381"/>
        <v>6.7187527565094548E-5</v>
      </c>
      <c r="BC304" s="5">
        <f t="shared" si="382"/>
        <v>1.7706474939971726E-5</v>
      </c>
      <c r="BD304" s="5">
        <f t="shared" si="383"/>
        <v>5.1742250604580066E-4</v>
      </c>
      <c r="BE304" s="5">
        <f t="shared" si="384"/>
        <v>6.8558119604416169E-4</v>
      </c>
      <c r="BF304" s="5">
        <f t="shared" si="385"/>
        <v>4.5419514118287947E-4</v>
      </c>
      <c r="BG304" s="5">
        <f t="shared" si="386"/>
        <v>2.0060179349964502E-4</v>
      </c>
      <c r="BH304" s="5">
        <f t="shared" si="387"/>
        <v>6.6448992800439256E-5</v>
      </c>
      <c r="BI304" s="5">
        <f t="shared" si="388"/>
        <v>1.7608889999084245E-5</v>
      </c>
      <c r="BJ304" s="8">
        <f t="shared" si="389"/>
        <v>0.37053841433184109</v>
      </c>
      <c r="BK304" s="8">
        <f t="shared" si="390"/>
        <v>0.26211892359999744</v>
      </c>
      <c r="BL304" s="8">
        <f t="shared" si="391"/>
        <v>0.34001693810530137</v>
      </c>
      <c r="BM304" s="8">
        <f t="shared" si="392"/>
        <v>0.49134426706577683</v>
      </c>
      <c r="BN304" s="8">
        <f t="shared" si="393"/>
        <v>0.50776763041921591</v>
      </c>
    </row>
    <row r="305" spans="1:66" x14ac:dyDescent="0.25">
      <c r="A305" t="s">
        <v>89</v>
      </c>
      <c r="B305" t="s">
        <v>99</v>
      </c>
      <c r="C305" t="s">
        <v>116</v>
      </c>
      <c r="D305" t="s">
        <v>531</v>
      </c>
      <c r="E305">
        <f>VLOOKUP(A305,home!$A$2:$E$405,3,FALSE)</f>
        <v>1.4149</v>
      </c>
      <c r="F305">
        <f>VLOOKUP(B305,home!$B$2:$E$405,3,FALSE)</f>
        <v>1.0448</v>
      </c>
      <c r="G305">
        <f>VLOOKUP(C305,away!$B$2:$E$405,4,FALSE)</f>
        <v>1.0448</v>
      </c>
      <c r="H305">
        <f>VLOOKUP(A305,away!$A$2:$E$405,3,FALSE)</f>
        <v>1.1467000000000001</v>
      </c>
      <c r="I305">
        <f>VLOOKUP(C305,away!$B$2:$E$405,3,FALSE)</f>
        <v>0.75829999999999997</v>
      </c>
      <c r="J305">
        <f>VLOOKUP(B305,home!$B$2:$E$405,4,FALSE)</f>
        <v>0.83420000000000005</v>
      </c>
      <c r="K305" s="3">
        <f t="shared" si="338"/>
        <v>1.5445148008959999</v>
      </c>
      <c r="L305" s="3">
        <f t="shared" si="339"/>
        <v>0.72537244526200007</v>
      </c>
      <c r="M305" s="5">
        <f t="shared" si="340"/>
        <v>0.10332382958508068</v>
      </c>
      <c r="N305" s="5">
        <f t="shared" si="341"/>
        <v>0.15958518407941311</v>
      </c>
      <c r="O305" s="5">
        <f t="shared" si="342"/>
        <v>7.494825891996415E-2</v>
      </c>
      <c r="P305" s="5">
        <f t="shared" si="343"/>
        <v>0.11575869520327028</v>
      </c>
      <c r="Q305" s="5">
        <f t="shared" si="344"/>
        <v>0.12324083940718315</v>
      </c>
      <c r="R305" s="5">
        <f t="shared" si="345"/>
        <v>2.7182700920451948E-2</v>
      </c>
      <c r="S305" s="5">
        <f t="shared" si="346"/>
        <v>3.2422519492779529E-2</v>
      </c>
      <c r="T305" s="5">
        <f t="shared" si="347"/>
        <v>8.9395509036929888E-2</v>
      </c>
      <c r="U305" s="5">
        <f t="shared" si="348"/>
        <v>4.1984083899967356E-2</v>
      </c>
      <c r="V305" s="5">
        <f t="shared" si="349"/>
        <v>4.0360578180469661E-3</v>
      </c>
      <c r="W305" s="5">
        <f t="shared" si="350"/>
        <v>6.3449100179747128E-2</v>
      </c>
      <c r="X305" s="5">
        <f t="shared" si="351"/>
        <v>4.6024228947056774E-2</v>
      </c>
      <c r="Y305" s="5">
        <f t="shared" si="352"/>
        <v>1.6692353746312349E-2</v>
      </c>
      <c r="Z305" s="5">
        <f t="shared" si="353"/>
        <v>6.5725274118312851E-3</v>
      </c>
      <c r="AA305" s="5">
        <f t="shared" si="354"/>
        <v>1.0151365866868099E-2</v>
      </c>
      <c r="AB305" s="5">
        <f t="shared" si="355"/>
        <v>7.8394674153441177E-3</v>
      </c>
      <c r="AC305" s="5">
        <f t="shared" si="356"/>
        <v>2.8261195206508367E-4</v>
      </c>
      <c r="AD305" s="5">
        <f t="shared" si="357"/>
        <v>2.4499518582788135E-2</v>
      </c>
      <c r="AE305" s="5">
        <f t="shared" si="358"/>
        <v>1.7771275702138836E-2</v>
      </c>
      <c r="AF305" s="5">
        <f t="shared" si="359"/>
        <v>6.4453968557428073E-3</v>
      </c>
      <c r="AG305" s="5">
        <f t="shared" si="360"/>
        <v>1.5584377593113893E-3</v>
      </c>
      <c r="AH305" s="5">
        <f t="shared" si="361"/>
        <v>1.1918825700678957E-3</v>
      </c>
      <c r="AI305" s="5">
        <f t="shared" si="362"/>
        <v>1.8408802703998289E-3</v>
      </c>
      <c r="AJ305" s="5">
        <f t="shared" si="363"/>
        <v>1.4216334121549834E-3</v>
      </c>
      <c r="AK305" s="5">
        <f t="shared" si="364"/>
        <v>7.3191128217388497E-4</v>
      </c>
      <c r="AL305" s="5">
        <f t="shared" si="365"/>
        <v>1.2664954812951307E-5</v>
      </c>
      <c r="AM305" s="5">
        <f t="shared" si="366"/>
        <v>7.5679738131885603E-3</v>
      </c>
      <c r="AN305" s="5">
        <f t="shared" si="367"/>
        <v>5.4895996705513683E-3</v>
      </c>
      <c r="AO305" s="5">
        <f t="shared" si="368"/>
        <v>1.9910021682686577E-3</v>
      </c>
      <c r="AP305" s="5">
        <f t="shared" si="369"/>
        <v>4.8140603710632689E-4</v>
      </c>
      <c r="AQ305" s="5">
        <f t="shared" si="370"/>
        <v>8.7299668574926357E-5</v>
      </c>
      <c r="AR305" s="5">
        <f t="shared" si="371"/>
        <v>1.7291175486306137E-4</v>
      </c>
      <c r="AS305" s="5">
        <f t="shared" si="372"/>
        <v>2.670647646348992E-4</v>
      </c>
      <c r="AT305" s="5">
        <f t="shared" si="373"/>
        <v>2.0624274088820426E-4</v>
      </c>
      <c r="AU305" s="5">
        <f t="shared" si="374"/>
        <v>1.0618165529306336E-4</v>
      </c>
      <c r="AV305" s="5">
        <f t="shared" si="375"/>
        <v>4.0999784545943387E-5</v>
      </c>
      <c r="AW305" s="5">
        <f t="shared" si="376"/>
        <v>3.9414341241592356E-7</v>
      </c>
      <c r="AX305" s="5">
        <f t="shared" si="377"/>
        <v>1.9481412612105135E-3</v>
      </c>
      <c r="AY305" s="5">
        <f t="shared" si="378"/>
        <v>1.4131279903600669E-3</v>
      </c>
      <c r="AZ305" s="5">
        <f t="shared" si="379"/>
        <v>5.1252205291782882E-4</v>
      </c>
      <c r="BA305" s="5">
        <f t="shared" si="380"/>
        <v>1.2392312492523526E-4</v>
      </c>
      <c r="BB305" s="5">
        <f t="shared" si="381"/>
        <v>2.2472605037881549E-5</v>
      </c>
      <c r="BC305" s="5">
        <f t="shared" si="382"/>
        <v>3.2602016935470569E-6</v>
      </c>
      <c r="BD305" s="5">
        <f t="shared" si="383"/>
        <v>2.0904237073260385E-5</v>
      </c>
      <c r="BE305" s="5">
        <f t="shared" si="384"/>
        <v>3.2286903561089545E-5</v>
      </c>
      <c r="BF305" s="5">
        <f t="shared" si="385"/>
        <v>2.493380021260229E-5</v>
      </c>
      <c r="BG305" s="5">
        <f t="shared" si="386"/>
        <v>1.2836874490316021E-5</v>
      </c>
      <c r="BH305" s="5">
        <f t="shared" si="387"/>
        <v>4.9566856618843497E-6</v>
      </c>
      <c r="BI305" s="5">
        <f t="shared" si="388"/>
        <v>1.5311348736338704E-6</v>
      </c>
      <c r="BJ305" s="8">
        <f t="shared" si="389"/>
        <v>0.5683025728904586</v>
      </c>
      <c r="BK305" s="8">
        <f t="shared" si="390"/>
        <v>0.25724950699641558</v>
      </c>
      <c r="BL305" s="8">
        <f t="shared" si="391"/>
        <v>0.16818303489349021</v>
      </c>
      <c r="BM305" s="8">
        <f t="shared" si="392"/>
        <v>0.39485540022988469</v>
      </c>
      <c r="BN305" s="8">
        <f t="shared" si="393"/>
        <v>0.60403950811536333</v>
      </c>
    </row>
    <row r="306" spans="1:66" x14ac:dyDescent="0.25">
      <c r="A306" t="s">
        <v>89</v>
      </c>
      <c r="B306" t="s">
        <v>346</v>
      </c>
      <c r="C306" t="s">
        <v>130</v>
      </c>
      <c r="D306" t="s">
        <v>531</v>
      </c>
      <c r="E306">
        <f>VLOOKUP(A306,home!$A$2:$E$405,3,FALSE)</f>
        <v>1.4149</v>
      </c>
      <c r="F306">
        <f>VLOOKUP(B306,home!$B$2:$E$405,3,FALSE)</f>
        <v>1.0178</v>
      </c>
      <c r="G306">
        <f>VLOOKUP(C306,away!$B$2:$E$405,4,FALSE)</f>
        <v>0.77969999999999995</v>
      </c>
      <c r="H306">
        <f>VLOOKUP(A306,away!$A$2:$E$405,3,FALSE)</f>
        <v>1.1467000000000001</v>
      </c>
      <c r="I306">
        <f>VLOOKUP(C306,away!$B$2:$E$405,3,FALSE)</f>
        <v>0.86009999999999998</v>
      </c>
      <c r="J306">
        <f>VLOOKUP(B306,home!$B$2:$E$405,4,FALSE)</f>
        <v>0.94269999999999998</v>
      </c>
      <c r="K306" s="3">
        <f t="shared" si="338"/>
        <v>1.1228344460340001</v>
      </c>
      <c r="L306" s="3">
        <f t="shared" si="339"/>
        <v>0.92976301680899998</v>
      </c>
      <c r="M306" s="5">
        <f t="shared" si="340"/>
        <v>0.12840095335855192</v>
      </c>
      <c r="N306" s="5">
        <f t="shared" si="341"/>
        <v>0.14417301333458712</v>
      </c>
      <c r="O306" s="5">
        <f t="shared" si="342"/>
        <v>0.11938245775579895</v>
      </c>
      <c r="P306" s="5">
        <f t="shared" si="343"/>
        <v>0.13404673582040993</v>
      </c>
      <c r="Q306" s="5">
        <f t="shared" si="344"/>
        <v>8.0941212780296826E-2</v>
      </c>
      <c r="R306" s="5">
        <f t="shared" si="345"/>
        <v>5.5498697038552314E-2</v>
      </c>
      <c r="S306" s="5">
        <f t="shared" si="346"/>
        <v>3.4985190752304503E-2</v>
      </c>
      <c r="T306" s="5">
        <f t="shared" si="347"/>
        <v>7.5256146178787967E-2</v>
      </c>
      <c r="U306" s="5">
        <f t="shared" si="348"/>
        <v>6.2315848744891683E-2</v>
      </c>
      <c r="V306" s="5">
        <f t="shared" si="349"/>
        <v>4.0581652842000679E-3</v>
      </c>
      <c r="W306" s="5">
        <f t="shared" si="350"/>
        <v>3.0294527271161567E-2</v>
      </c>
      <c r="X306" s="5">
        <f t="shared" si="351"/>
        <v>2.81667310684377E-2</v>
      </c>
      <c r="Y306" s="5">
        <f t="shared" si="352"/>
        <v>1.3094192425919212E-2</v>
      </c>
      <c r="Z306" s="5">
        <f t="shared" si="353"/>
        <v>1.7200211995844372E-2</v>
      </c>
      <c r="AA306" s="5">
        <f t="shared" si="354"/>
        <v>1.9312990508021276E-2</v>
      </c>
      <c r="AB306" s="5">
        <f t="shared" si="355"/>
        <v>1.0842645499166987E-2</v>
      </c>
      <c r="AC306" s="5">
        <f t="shared" si="356"/>
        <v>2.6478766100342105E-4</v>
      </c>
      <c r="AD306" s="5">
        <f t="shared" si="357"/>
        <v>8.5039346865941525E-3</v>
      </c>
      <c r="AE306" s="5">
        <f t="shared" si="358"/>
        <v>7.9066439689544771E-3</v>
      </c>
      <c r="AF306" s="5">
        <f t="shared" si="359"/>
        <v>3.6756525747048997E-3</v>
      </c>
      <c r="AG306" s="5">
        <f t="shared" si="360"/>
        <v>1.1391619421997987E-3</v>
      </c>
      <c r="AH306" s="5">
        <f t="shared" si="361"/>
        <v>3.9980302487526527E-3</v>
      </c>
      <c r="AI306" s="5">
        <f t="shared" si="362"/>
        <v>4.4891260795853595E-3</v>
      </c>
      <c r="AJ306" s="5">
        <f t="shared" si="363"/>
        <v>2.5202726973740049E-3</v>
      </c>
      <c r="AK306" s="5">
        <f t="shared" si="364"/>
        <v>9.4328299933685181E-4</v>
      </c>
      <c r="AL306" s="5">
        <f t="shared" si="365"/>
        <v>1.1057214363172281E-5</v>
      </c>
      <c r="AM306" s="5">
        <f t="shared" si="366"/>
        <v>1.9097021585862532E-3</v>
      </c>
      <c r="AN306" s="5">
        <f t="shared" si="367"/>
        <v>1.775570440173814E-3</v>
      </c>
      <c r="AO306" s="5">
        <f t="shared" si="368"/>
        <v>8.2542986450644465E-4</v>
      </c>
      <c r="AP306" s="5">
        <f t="shared" si="369"/>
        <v>2.5581805366258538E-4</v>
      </c>
      <c r="AQ306" s="5">
        <f t="shared" si="370"/>
        <v>5.9462541331882987E-5</v>
      </c>
      <c r="AR306" s="5">
        <f t="shared" si="371"/>
        <v>7.434441330747808E-4</v>
      </c>
      <c r="AS306" s="5">
        <f t="shared" si="372"/>
        <v>8.3476468131824888E-4</v>
      </c>
      <c r="AT306" s="5">
        <f t="shared" si="373"/>
        <v>4.6865126925836235E-4</v>
      </c>
      <c r="AU306" s="5">
        <f t="shared" si="374"/>
        <v>1.7540592943361471E-4</v>
      </c>
      <c r="AV306" s="5">
        <f t="shared" si="375"/>
        <v>4.9237954901667927E-5</v>
      </c>
      <c r="AW306" s="5">
        <f t="shared" si="376"/>
        <v>3.2064998434822228E-7</v>
      </c>
      <c r="AX306" s="5">
        <f t="shared" si="377"/>
        <v>3.5737989422102108E-4</v>
      </c>
      <c r="AY306" s="5">
        <f t="shared" si="378"/>
        <v>3.3227860859781785E-4</v>
      </c>
      <c r="AZ306" s="5">
        <f t="shared" si="379"/>
        <v>1.5447018077550202E-4</v>
      </c>
      <c r="BA306" s="5">
        <f t="shared" si="380"/>
        <v>4.7873553761620788E-5</v>
      </c>
      <c r="BB306" s="5">
        <f t="shared" si="381"/>
        <v>1.1127764942693095E-5</v>
      </c>
      <c r="BC306" s="5">
        <f t="shared" si="382"/>
        <v>2.069236860691953E-6</v>
      </c>
      <c r="BD306" s="5">
        <f t="shared" si="383"/>
        <v>1.1520447666609325E-4</v>
      </c>
      <c r="BE306" s="5">
        <f t="shared" si="384"/>
        <v>1.293555547380097E-4</v>
      </c>
      <c r="BF306" s="5">
        <f t="shared" si="385"/>
        <v>7.2622436322836948E-5</v>
      </c>
      <c r="BG306" s="5">
        <f t="shared" si="386"/>
        <v>2.7180991019397351E-5</v>
      </c>
      <c r="BH306" s="5">
        <f t="shared" si="387"/>
        <v>7.6299382484800392E-6</v>
      </c>
      <c r="BI306" s="5">
        <f t="shared" si="388"/>
        <v>1.7134314973011433E-6</v>
      </c>
      <c r="BJ306" s="8">
        <f t="shared" si="389"/>
        <v>0.3988823985290641</v>
      </c>
      <c r="BK306" s="8">
        <f t="shared" si="390"/>
        <v>0.30209916869943082</v>
      </c>
      <c r="BL306" s="8">
        <f t="shared" si="391"/>
        <v>0.28192856236795882</v>
      </c>
      <c r="BM306" s="8">
        <f t="shared" si="392"/>
        <v>0.33733531354548757</v>
      </c>
      <c r="BN306" s="8">
        <f t="shared" si="393"/>
        <v>0.66244307008819714</v>
      </c>
    </row>
    <row r="307" spans="1:66" x14ac:dyDescent="0.25">
      <c r="A307" t="s">
        <v>89</v>
      </c>
      <c r="B307" t="s">
        <v>350</v>
      </c>
      <c r="C307" t="s">
        <v>330</v>
      </c>
      <c r="D307" t="s">
        <v>531</v>
      </c>
      <c r="E307">
        <f>VLOOKUP(A307,home!$A$2:$E$405,3,FALSE)</f>
        <v>1.4149</v>
      </c>
      <c r="F307">
        <f>VLOOKUP(B307,home!$B$2:$E$405,3,FALSE)</f>
        <v>0.98329999999999995</v>
      </c>
      <c r="G307">
        <f>VLOOKUP(C307,away!$B$2:$E$405,4,FALSE)</f>
        <v>0.92190000000000005</v>
      </c>
      <c r="H307">
        <f>VLOOKUP(A307,away!$A$2:$E$405,3,FALSE)</f>
        <v>1.1467000000000001</v>
      </c>
      <c r="I307">
        <f>VLOOKUP(C307,away!$B$2:$E$405,3,FALSE)</f>
        <v>0.94789999999999996</v>
      </c>
      <c r="J307">
        <f>VLOOKUP(B307,home!$B$2:$E$405,4,FALSE)</f>
        <v>1.2133</v>
      </c>
      <c r="K307" s="3">
        <f t="shared" si="338"/>
        <v>1.2826128916230002</v>
      </c>
      <c r="L307" s="3">
        <f t="shared" si="339"/>
        <v>1.318804843169</v>
      </c>
      <c r="M307" s="5">
        <f t="shared" si="340"/>
        <v>7.4168352587014541E-2</v>
      </c>
      <c r="N307" s="5">
        <f t="shared" si="341"/>
        <v>9.5129285178544951E-2</v>
      </c>
      <c r="O307" s="5">
        <f t="shared" si="342"/>
        <v>9.7813582601620805E-2</v>
      </c>
      <c r="P307" s="5">
        <f t="shared" si="343"/>
        <v>0.12545696202067005</v>
      </c>
      <c r="Q307" s="5">
        <f t="shared" si="344"/>
        <v>6.1007023770441281E-2</v>
      </c>
      <c r="R307" s="5">
        <f t="shared" si="345"/>
        <v>6.449851323136431E-2</v>
      </c>
      <c r="S307" s="5">
        <f t="shared" si="346"/>
        <v>5.3053117571238637E-2</v>
      </c>
      <c r="T307" s="5">
        <f t="shared" si="347"/>
        <v>8.0456358415784274E-2</v>
      </c>
      <c r="U307" s="5">
        <f t="shared" si="348"/>
        <v>8.2726624561064499E-2</v>
      </c>
      <c r="V307" s="5">
        <f t="shared" si="349"/>
        <v>9.9711335751013607E-3</v>
      </c>
      <c r="W307" s="5">
        <f t="shared" si="350"/>
        <v>2.6082798389172938E-2</v>
      </c>
      <c r="X307" s="5">
        <f t="shared" si="351"/>
        <v>3.4398120839041861E-2</v>
      </c>
      <c r="Y307" s="5">
        <f t="shared" si="352"/>
        <v>2.2682204179220466E-2</v>
      </c>
      <c r="Z307" s="5">
        <f t="shared" si="353"/>
        <v>2.8353650542241027E-2</v>
      </c>
      <c r="AA307" s="5">
        <f t="shared" si="354"/>
        <v>3.6366757710051809E-2</v>
      </c>
      <c r="AB307" s="5">
        <f t="shared" si="355"/>
        <v>2.3322236132721295E-2</v>
      </c>
      <c r="AC307" s="5">
        <f t="shared" si="356"/>
        <v>1.0541458069724748E-3</v>
      </c>
      <c r="AD307" s="5">
        <f t="shared" si="357"/>
        <v>8.3635333658892089E-3</v>
      </c>
      <c r="AE307" s="5">
        <f t="shared" si="358"/>
        <v>1.1029868308940217E-2</v>
      </c>
      <c r="AF307" s="5">
        <f t="shared" si="359"/>
        <v>7.273121872673316E-3</v>
      </c>
      <c r="AG307" s="5">
        <f t="shared" si="360"/>
        <v>3.1972761168799855E-3</v>
      </c>
      <c r="AH307" s="5">
        <f t="shared" si="361"/>
        <v>9.3482329141572045E-3</v>
      </c>
      <c r="AI307" s="5">
        <f t="shared" si="362"/>
        <v>1.1990164049592477E-2</v>
      </c>
      <c r="AJ307" s="5">
        <f t="shared" si="363"/>
        <v>7.6893694913409754E-3</v>
      </c>
      <c r="AK307" s="5">
        <f t="shared" si="364"/>
        <v>3.2874948126821761E-3</v>
      </c>
      <c r="AL307" s="5">
        <f t="shared" si="365"/>
        <v>7.132418389066307E-5</v>
      </c>
      <c r="AM307" s="5">
        <f t="shared" si="366"/>
        <v>2.1454351429217177E-3</v>
      </c>
      <c r="AN307" s="5">
        <f t="shared" si="367"/>
        <v>2.8294102571901365E-3</v>
      </c>
      <c r="AO307" s="5">
        <f t="shared" si="368"/>
        <v>1.8657199752471999E-3</v>
      </c>
      <c r="AP307" s="5">
        <f t="shared" si="369"/>
        <v>8.2017351311771802E-4</v>
      </c>
      <c r="AQ307" s="5">
        <f t="shared" si="370"/>
        <v>2.7041220033464502E-4</v>
      </c>
      <c r="AR307" s="5">
        <f t="shared" si="371"/>
        <v>2.4656989684524724E-3</v>
      </c>
      <c r="AS307" s="5">
        <f t="shared" si="372"/>
        <v>3.1625372837986742E-3</v>
      </c>
      <c r="AT307" s="5">
        <f t="shared" si="373"/>
        <v>2.0281555452192836E-3</v>
      </c>
      <c r="AU307" s="5">
        <f t="shared" si="374"/>
        <v>8.6711281617164271E-4</v>
      </c>
      <c r="AV307" s="5">
        <f t="shared" si="375"/>
        <v>2.7804251912831845E-4</v>
      </c>
      <c r="AW307" s="5">
        <f t="shared" si="376"/>
        <v>3.3512779138470696E-6</v>
      </c>
      <c r="AX307" s="5">
        <f t="shared" si="377"/>
        <v>4.5862712874207182E-4</v>
      </c>
      <c r="AY307" s="5">
        <f t="shared" si="378"/>
        <v>6.0483967859373679E-4</v>
      </c>
      <c r="AZ307" s="5">
        <f t="shared" si="379"/>
        <v>3.9883274873510089E-4</v>
      </c>
      <c r="BA307" s="5">
        <f t="shared" si="380"/>
        <v>1.7532752021541865E-4</v>
      </c>
      <c r="BB307" s="5">
        <f t="shared" si="381"/>
        <v>5.7805695700226228E-5</v>
      </c>
      <c r="BC307" s="5">
        <f t="shared" si="382"/>
        <v>1.5246886290442341E-5</v>
      </c>
      <c r="BD307" s="5">
        <f t="shared" si="383"/>
        <v>5.419626235653221E-4</v>
      </c>
      <c r="BE307" s="5">
        <f t="shared" si="384"/>
        <v>6.9512824776270536E-4</v>
      </c>
      <c r="BF307" s="5">
        <f t="shared" si="385"/>
        <v>4.4579022595587646E-4</v>
      </c>
      <c r="BG307" s="5">
        <f t="shared" si="386"/>
        <v>1.9059209692351246E-4</v>
      </c>
      <c r="BH307" s="5">
        <f t="shared" si="387"/>
        <v>6.1113970138889371E-5</v>
      </c>
      <c r="BI307" s="5">
        <f t="shared" si="388"/>
        <v>1.5677113191680495E-5</v>
      </c>
      <c r="BJ307" s="8">
        <f t="shared" si="389"/>
        <v>0.35926142118367688</v>
      </c>
      <c r="BK307" s="8">
        <f t="shared" si="390"/>
        <v>0.26437987542348151</v>
      </c>
      <c r="BL307" s="8">
        <f t="shared" si="391"/>
        <v>0.3477947869149039</v>
      </c>
      <c r="BM307" s="8">
        <f t="shared" si="392"/>
        <v>0.48111452627396745</v>
      </c>
      <c r="BN307" s="8">
        <f t="shared" si="393"/>
        <v>0.51807371938965596</v>
      </c>
    </row>
    <row r="308" spans="1:66" x14ac:dyDescent="0.25">
      <c r="A308" t="s">
        <v>89</v>
      </c>
      <c r="B308" t="s">
        <v>367</v>
      </c>
      <c r="C308" t="s">
        <v>96</v>
      </c>
      <c r="D308" t="s">
        <v>531</v>
      </c>
      <c r="E308">
        <f>VLOOKUP(A308,home!$A$2:$E$405,3,FALSE)</f>
        <v>1.4149</v>
      </c>
      <c r="F308">
        <f>VLOOKUP(B308,home!$B$2:$E$405,3,FALSE)</f>
        <v>0.98329999999999995</v>
      </c>
      <c r="G308">
        <f>VLOOKUP(C308,away!$B$2:$E$405,4,FALSE)</f>
        <v>1.4135</v>
      </c>
      <c r="H308">
        <f>VLOOKUP(A308,away!$A$2:$E$405,3,FALSE)</f>
        <v>1.1467000000000001</v>
      </c>
      <c r="I308">
        <f>VLOOKUP(C308,away!$B$2:$E$405,3,FALSE)</f>
        <v>1.0995999999999999</v>
      </c>
      <c r="J308">
        <f>VLOOKUP(B308,home!$B$2:$E$405,4,FALSE)</f>
        <v>0.91</v>
      </c>
      <c r="K308" s="3">
        <f t="shared" si="338"/>
        <v>1.9665617987949999</v>
      </c>
      <c r="L308" s="3">
        <f t="shared" si="339"/>
        <v>1.1474293012000001</v>
      </c>
      <c r="M308" s="5">
        <f t="shared" si="340"/>
        <v>4.4423303217149358E-2</v>
      </c>
      <c r="N308" s="5">
        <f t="shared" si="341"/>
        <v>8.7361171083132946E-2</v>
      </c>
      <c r="O308" s="5">
        <f t="shared" si="342"/>
        <v>5.0972599767449403E-2</v>
      </c>
      <c r="P308" s="5">
        <f t="shared" si="343"/>
        <v>0.10024076748793288</v>
      </c>
      <c r="Q308" s="5">
        <f t="shared" si="344"/>
        <v>8.5900570875041854E-2</v>
      </c>
      <c r="R308" s="5">
        <f t="shared" si="345"/>
        <v>2.924372726575588E-2</v>
      </c>
      <c r="S308" s="5">
        <f t="shared" si="346"/>
        <v>5.6548088159114947E-2</v>
      </c>
      <c r="T308" s="5">
        <f t="shared" si="347"/>
        <v>9.8564832011830347E-2</v>
      </c>
      <c r="U308" s="5">
        <f t="shared" si="348"/>
        <v>5.7509596895215259E-2</v>
      </c>
      <c r="V308" s="5">
        <f t="shared" si="349"/>
        <v>1.417780345633427E-2</v>
      </c>
      <c r="W308" s="5">
        <f t="shared" si="350"/>
        <v>5.6309593725846541E-2</v>
      </c>
      <c r="X308" s="5">
        <f t="shared" si="351"/>
        <v>6.4611277779704004E-2</v>
      </c>
      <c r="Y308" s="5">
        <f t="shared" si="352"/>
        <v>3.7068436656202429E-2</v>
      </c>
      <c r="Z308" s="5">
        <f t="shared" si="353"/>
        <v>1.118503651367655E-2</v>
      </c>
      <c r="AA308" s="5">
        <f t="shared" si="354"/>
        <v>2.1996065525923508E-2</v>
      </c>
      <c r="AB308" s="5">
        <f t="shared" si="355"/>
        <v>2.1628311093536415E-2</v>
      </c>
      <c r="AC308" s="5">
        <f t="shared" si="356"/>
        <v>1.9995050413194114E-3</v>
      </c>
      <c r="AD308" s="5">
        <f t="shared" si="357"/>
        <v>2.7684073981729108E-2</v>
      </c>
      <c r="AE308" s="5">
        <f t="shared" si="358"/>
        <v>3.1765517663224531E-2</v>
      </c>
      <c r="AF308" s="5">
        <f t="shared" si="359"/>
        <v>1.8224342867284995E-2</v>
      </c>
      <c r="AG308" s="5">
        <f t="shared" si="360"/>
        <v>6.9703816670126737E-3</v>
      </c>
      <c r="AH308" s="5">
        <f t="shared" si="361"/>
        <v>3.2085096576960929E-3</v>
      </c>
      <c r="AI308" s="5">
        <f t="shared" si="362"/>
        <v>6.3097325238899568E-3</v>
      </c>
      <c r="AJ308" s="5">
        <f t="shared" si="363"/>
        <v>6.2042394710481756E-3</v>
      </c>
      <c r="AK308" s="5">
        <f t="shared" si="364"/>
        <v>4.0670067781131448E-3</v>
      </c>
      <c r="AL308" s="5">
        <f t="shared" si="365"/>
        <v>1.8047457565962679E-4</v>
      </c>
      <c r="AM308" s="5">
        <f t="shared" si="366"/>
        <v>1.0888488465496617E-2</v>
      </c>
      <c r="AN308" s="5">
        <f t="shared" si="367"/>
        <v>1.2493770711089045E-2</v>
      </c>
      <c r="AO308" s="5">
        <f t="shared" si="368"/>
        <v>7.1678592981889652E-3</v>
      </c>
      <c r="AP308" s="5">
        <f t="shared" si="369"/>
        <v>2.7415372618736283E-3</v>
      </c>
      <c r="AQ308" s="5">
        <f t="shared" si="370"/>
        <v>7.8643004615135494E-4</v>
      </c>
      <c r="AR308" s="5">
        <f t="shared" si="371"/>
        <v>7.3630759888473657E-4</v>
      </c>
      <c r="AS308" s="5">
        <f t="shared" si="372"/>
        <v>1.4479943961291945E-3</v>
      </c>
      <c r="AT308" s="5">
        <f t="shared" si="373"/>
        <v>1.4237852321484547E-3</v>
      </c>
      <c r="AU308" s="5">
        <f t="shared" si="374"/>
        <v>9.3332054907720695E-4</v>
      </c>
      <c r="AV308" s="5">
        <f t="shared" si="375"/>
        <v>4.5885813446140233E-4</v>
      </c>
      <c r="AW308" s="5">
        <f t="shared" si="376"/>
        <v>1.1312199695274171E-5</v>
      </c>
      <c r="AX308" s="5">
        <f t="shared" si="377"/>
        <v>3.5688142438109337E-3</v>
      </c>
      <c r="AY308" s="5">
        <f t="shared" si="378"/>
        <v>4.0949620338885861E-3</v>
      </c>
      <c r="AZ308" s="5">
        <f t="shared" si="379"/>
        <v>2.3493397124926558E-3</v>
      </c>
      <c r="BA308" s="5">
        <f t="shared" si="380"/>
        <v>8.985670748622855E-4</v>
      </c>
      <c r="BB308" s="5">
        <f t="shared" si="381"/>
        <v>2.5776054769764017E-4</v>
      </c>
      <c r="BC308" s="5">
        <f t="shared" si="382"/>
        <v>5.9152401024326565E-5</v>
      </c>
      <c r="BD308" s="5">
        <f t="shared" si="383"/>
        <v>1.4081015227609351E-4</v>
      </c>
      <c r="BE308" s="5">
        <f t="shared" si="384"/>
        <v>2.7691186634867229E-4</v>
      </c>
      <c r="BF308" s="5">
        <f t="shared" si="385"/>
        <v>2.7228214899716285E-4</v>
      </c>
      <c r="BG308" s="5">
        <f t="shared" si="386"/>
        <v>1.7848655757054288E-4</v>
      </c>
      <c r="BH308" s="5">
        <f t="shared" si="387"/>
        <v>8.7751211429163532E-5</v>
      </c>
      <c r="BI308" s="5">
        <f t="shared" si="388"/>
        <v>3.4513636038915261E-5</v>
      </c>
      <c r="BJ308" s="8">
        <f t="shared" si="389"/>
        <v>0.55976688010758535</v>
      </c>
      <c r="BK308" s="8">
        <f t="shared" si="390"/>
        <v>0.22166490397139907</v>
      </c>
      <c r="BL308" s="8">
        <f t="shared" si="391"/>
        <v>0.20713081046198936</v>
      </c>
      <c r="BM308" s="8">
        <f t="shared" si="392"/>
        <v>0.59752184152399501</v>
      </c>
      <c r="BN308" s="8">
        <f t="shared" si="393"/>
        <v>0.39814213969646228</v>
      </c>
    </row>
    <row r="309" spans="1:66" x14ac:dyDescent="0.25">
      <c r="A309" t="s">
        <v>112</v>
      </c>
      <c r="B309" t="s">
        <v>92</v>
      </c>
      <c r="C309" t="s">
        <v>124</v>
      </c>
      <c r="D309" t="s">
        <v>531</v>
      </c>
      <c r="E309">
        <f>VLOOKUP(A309,home!$A$2:$E$405,3,FALSE)</f>
        <v>1.2826</v>
      </c>
      <c r="F309">
        <f>VLOOKUP(B309,home!$B$2:$E$405,3,FALSE)</f>
        <v>0.82969999999999999</v>
      </c>
      <c r="G309">
        <f>VLOOKUP(C309,away!$B$2:$E$405,4,FALSE)</f>
        <v>1.2202999999999999</v>
      </c>
      <c r="H309">
        <f>VLOOKUP(A309,away!$A$2:$E$405,3,FALSE)</f>
        <v>1.0616000000000001</v>
      </c>
      <c r="I309">
        <f>VLOOKUP(C309,away!$B$2:$E$405,3,FALSE)</f>
        <v>1.1468</v>
      </c>
      <c r="J309">
        <f>VLOOKUP(B309,home!$B$2:$E$405,4,FALSE)</f>
        <v>1.4786999999999999</v>
      </c>
      <c r="K309" s="3">
        <f t="shared" si="338"/>
        <v>1.298610580366</v>
      </c>
      <c r="L309" s="3">
        <f t="shared" si="339"/>
        <v>1.800232786656</v>
      </c>
      <c r="M309" s="5">
        <f t="shared" si="340"/>
        <v>4.5101337931707924E-2</v>
      </c>
      <c r="N309" s="5">
        <f t="shared" si="341"/>
        <v>5.8569074626778322E-2</v>
      </c>
      <c r="O309" s="5">
        <f t="shared" si="342"/>
        <v>8.1192907266712508E-2</v>
      </c>
      <c r="P309" s="5">
        <f t="shared" si="343"/>
        <v>0.10543796842722836</v>
      </c>
      <c r="Q309" s="5">
        <f t="shared" si="344"/>
        <v>3.8029209996290093E-2</v>
      </c>
      <c r="R309" s="5">
        <f t="shared" si="345"/>
        <v>7.3083066852728043E-2</v>
      </c>
      <c r="S309" s="5">
        <f t="shared" si="346"/>
        <v>6.1623256071109953E-2</v>
      </c>
      <c r="T309" s="5">
        <f t="shared" si="347"/>
        <v>6.8461430685947511E-2</v>
      </c>
      <c r="U309" s="5">
        <f t="shared" si="348"/>
        <v>9.4906443860548334E-2</v>
      </c>
      <c r="V309" s="5">
        <f t="shared" si="349"/>
        <v>1.6006992317431801E-2</v>
      </c>
      <c r="W309" s="5">
        <f t="shared" si="350"/>
        <v>1.6461711488047585E-2</v>
      </c>
      <c r="X309" s="5">
        <f t="shared" si="351"/>
        <v>2.9634912745254992E-2</v>
      </c>
      <c r="Y309" s="5">
        <f t="shared" si="352"/>
        <v>2.6674870776848908E-2</v>
      </c>
      <c r="Z309" s="5">
        <f t="shared" si="353"/>
        <v>4.3855511032551114E-2</v>
      </c>
      <c r="AA309" s="5">
        <f t="shared" si="354"/>
        <v>5.6951230634228717E-2</v>
      </c>
      <c r="AB309" s="5">
        <f t="shared" si="355"/>
        <v>3.6978735333236847E-2</v>
      </c>
      <c r="AC309" s="5">
        <f t="shared" si="356"/>
        <v>2.3388230094413026E-3</v>
      </c>
      <c r="AD309" s="5">
        <f t="shared" si="357"/>
        <v>5.3443381773277824E-3</v>
      </c>
      <c r="AE309" s="5">
        <f t="shared" si="358"/>
        <v>9.6210528098028408E-3</v>
      </c>
      <c r="AF309" s="5">
        <f t="shared" si="359"/>
        <v>8.6600673551779552E-3</v>
      </c>
      <c r="AG309" s="5">
        <f t="shared" si="360"/>
        <v>5.1967123958135547E-3</v>
      </c>
      <c r="AH309" s="5">
        <f t="shared" si="361"/>
        <v>1.9737532209088103E-2</v>
      </c>
      <c r="AI309" s="5">
        <f t="shared" si="362"/>
        <v>2.5631368157036521E-2</v>
      </c>
      <c r="AJ309" s="5">
        <f t="shared" si="363"/>
        <v>1.6642582938991908E-2</v>
      </c>
      <c r="AK309" s="5">
        <f t="shared" si="364"/>
        <v>7.2040780963978568E-3</v>
      </c>
      <c r="AL309" s="5">
        <f t="shared" si="365"/>
        <v>2.1870814298214231E-4</v>
      </c>
      <c r="AM309" s="5">
        <f t="shared" si="366"/>
        <v>1.38804282042636E-3</v>
      </c>
      <c r="AN309" s="5">
        <f t="shared" si="367"/>
        <v>2.4988001946140001E-3</v>
      </c>
      <c r="AO309" s="5">
        <f t="shared" si="368"/>
        <v>2.2492110188232586E-3</v>
      </c>
      <c r="AP309" s="5">
        <f t="shared" si="369"/>
        <v>1.3497011400645251E-3</v>
      </c>
      <c r="AQ309" s="5">
        <f t="shared" si="370"/>
        <v>6.0744406113278488E-4</v>
      </c>
      <c r="AR309" s="5">
        <f t="shared" si="371"/>
        <v>7.1064305220958513E-3</v>
      </c>
      <c r="AS309" s="5">
        <f t="shared" si="372"/>
        <v>9.2284858646295501E-3</v>
      </c>
      <c r="AT309" s="5">
        <f t="shared" si="373"/>
        <v>5.9921046922830051E-3</v>
      </c>
      <c r="AU309" s="5">
        <f t="shared" si="374"/>
        <v>2.5938035173531547E-3</v>
      </c>
      <c r="AV309" s="5">
        <f t="shared" si="375"/>
        <v>8.4208517275633822E-4</v>
      </c>
      <c r="AW309" s="5">
        <f t="shared" si="376"/>
        <v>1.4202671960546537E-5</v>
      </c>
      <c r="AX309" s="5">
        <f t="shared" si="377"/>
        <v>3.004211821011228E-4</v>
      </c>
      <c r="AY309" s="5">
        <f t="shared" si="378"/>
        <v>5.4082806182439395E-4</v>
      </c>
      <c r="AZ309" s="5">
        <f t="shared" si="379"/>
        <v>4.8680820441994612E-4</v>
      </c>
      <c r="BA309" s="5">
        <f t="shared" si="380"/>
        <v>2.9212269680330778E-4</v>
      </c>
      <c r="BB309" s="5">
        <f t="shared" si="381"/>
        <v>1.3147221412792109E-4</v>
      </c>
      <c r="BC309" s="5">
        <f t="shared" si="382"/>
        <v>4.7336118081468372E-5</v>
      </c>
      <c r="BD309" s="5">
        <f t="shared" si="383"/>
        <v>2.1322048703283098E-3</v>
      </c>
      <c r="BE309" s="5">
        <f t="shared" si="384"/>
        <v>2.7689038041162585E-3</v>
      </c>
      <c r="BF309" s="5">
        <f t="shared" si="385"/>
        <v>1.7978638880205202E-3</v>
      </c>
      <c r="BG309" s="5">
        <f t="shared" si="386"/>
        <v>7.7824168901380027E-4</v>
      </c>
      <c r="BH309" s="5">
        <f t="shared" si="387"/>
        <v>2.5265822285880683E-4</v>
      </c>
      <c r="BI309" s="5">
        <f t="shared" si="388"/>
        <v>6.5620928284183461E-5</v>
      </c>
      <c r="BJ309" s="8">
        <f t="shared" si="389"/>
        <v>0.27654556876970854</v>
      </c>
      <c r="BK309" s="8">
        <f t="shared" si="390"/>
        <v>0.23126791396172586</v>
      </c>
      <c r="BL309" s="8">
        <f t="shared" si="391"/>
        <v>0.44588634852070863</v>
      </c>
      <c r="BM309" s="8">
        <f t="shared" si="392"/>
        <v>0.59561515179338498</v>
      </c>
      <c r="BN309" s="8">
        <f t="shared" si="393"/>
        <v>0.40141356510144527</v>
      </c>
    </row>
    <row r="310" spans="1:66" x14ac:dyDescent="0.25">
      <c r="A310" t="s">
        <v>112</v>
      </c>
      <c r="B310" t="s">
        <v>119</v>
      </c>
      <c r="C310" t="s">
        <v>105</v>
      </c>
      <c r="D310" t="s">
        <v>531</v>
      </c>
      <c r="E310">
        <f>VLOOKUP(A310,home!$A$2:$E$405,3,FALSE)</f>
        <v>1.2826</v>
      </c>
      <c r="F310">
        <f>VLOOKUP(B310,home!$B$2:$E$405,3,FALSE)</f>
        <v>0.84750000000000003</v>
      </c>
      <c r="G310">
        <f>VLOOKUP(C310,away!$B$2:$E$405,4,FALSE)</f>
        <v>1.0141</v>
      </c>
      <c r="H310">
        <f>VLOOKUP(A310,away!$A$2:$E$405,3,FALSE)</f>
        <v>1.0616000000000001</v>
      </c>
      <c r="I310">
        <f>VLOOKUP(C310,away!$B$2:$E$405,3,FALSE)</f>
        <v>0.91</v>
      </c>
      <c r="J310">
        <f>VLOOKUP(B310,home!$B$2:$E$405,4,FALSE)</f>
        <v>0.94199999999999995</v>
      </c>
      <c r="K310" s="3">
        <f t="shared" si="338"/>
        <v>1.10233024935</v>
      </c>
      <c r="L310" s="3">
        <f t="shared" si="339"/>
        <v>0.9100247520000001</v>
      </c>
      <c r="M310" s="5">
        <f t="shared" si="340"/>
        <v>0.13367350242027351</v>
      </c>
      <c r="N310" s="5">
        <f t="shared" si="341"/>
        <v>0.14735234525442795</v>
      </c>
      <c r="O310" s="5">
        <f t="shared" si="342"/>
        <v>0.1216461958889808</v>
      </c>
      <c r="P310" s="5">
        <f t="shared" si="343"/>
        <v>0.13409428144677918</v>
      </c>
      <c r="Q310" s="5">
        <f t="shared" si="344"/>
        <v>8.1215473743310437E-2</v>
      </c>
      <c r="R310" s="5">
        <f t="shared" si="345"/>
        <v>5.5350524622806589E-2</v>
      </c>
      <c r="S310" s="5">
        <f t="shared" si="346"/>
        <v>3.3629096251616031E-2</v>
      </c>
      <c r="T310" s="5">
        <f t="shared" si="347"/>
        <v>7.3908091351818597E-2</v>
      </c>
      <c r="U310" s="5">
        <f t="shared" si="348"/>
        <v>6.1014557609111703E-2</v>
      </c>
      <c r="V310" s="5">
        <f t="shared" si="349"/>
        <v>3.748328257464155E-3</v>
      </c>
      <c r="W310" s="5">
        <f t="shared" si="350"/>
        <v>2.9842091140847272E-2</v>
      </c>
      <c r="X310" s="5">
        <f t="shared" si="351"/>
        <v>2.7157041589610936E-2</v>
      </c>
      <c r="Y310" s="5">
        <f t="shared" si="352"/>
        <v>1.2356790018819688E-2</v>
      </c>
      <c r="Z310" s="5">
        <f t="shared" si="353"/>
        <v>1.679011581431316E-2</v>
      </c>
      <c r="AA310" s="5">
        <f t="shared" si="354"/>
        <v>1.8508252552207203E-2</v>
      </c>
      <c r="AB310" s="5">
        <f t="shared" si="355"/>
        <v>1.0201103325453672E-2</v>
      </c>
      <c r="AC310" s="5">
        <f t="shared" si="356"/>
        <v>2.3500795558336967E-4</v>
      </c>
      <c r="AD310" s="5">
        <f t="shared" si="357"/>
        <v>8.2239599421038978E-3</v>
      </c>
      <c r="AE310" s="5">
        <f t="shared" si="358"/>
        <v>7.4840071067710338E-3</v>
      </c>
      <c r="AF310" s="5">
        <f t="shared" si="359"/>
        <v>3.4053158556527738E-3</v>
      </c>
      <c r="AG310" s="5">
        <f t="shared" si="360"/>
        <v>1.0329739056740279E-3</v>
      </c>
      <c r="AH310" s="5">
        <f t="shared" si="361"/>
        <v>3.8198552449929023E-3</v>
      </c>
      <c r="AI310" s="5">
        <f t="shared" si="362"/>
        <v>4.210741984693931E-3</v>
      </c>
      <c r="AJ310" s="5">
        <f t="shared" si="363"/>
        <v>2.3208141309680884E-3</v>
      </c>
      <c r="AK310" s="5">
        <f t="shared" si="364"/>
        <v>8.5276787322835241E-4</v>
      </c>
      <c r="AL310" s="5">
        <f t="shared" si="365"/>
        <v>9.4299086558381678E-6</v>
      </c>
      <c r="AM310" s="5">
        <f t="shared" si="366"/>
        <v>1.8131039627247588E-3</v>
      </c>
      <c r="AN310" s="5">
        <f t="shared" si="367"/>
        <v>1.6499694840288158E-3</v>
      </c>
      <c r="AO310" s="5">
        <f t="shared" si="368"/>
        <v>7.5075653525544554E-4</v>
      </c>
      <c r="AP310" s="5">
        <f t="shared" si="369"/>
        <v>2.2773567660273875E-4</v>
      </c>
      <c r="AQ310" s="5">
        <f t="shared" si="370"/>
        <v>5.1811275655489885E-5</v>
      </c>
      <c r="AR310" s="5">
        <f t="shared" si="371"/>
        <v>6.9523256440011329E-4</v>
      </c>
      <c r="AS310" s="5">
        <f t="shared" si="372"/>
        <v>7.6637588607141689E-4</v>
      </c>
      <c r="AT310" s="5">
        <f t="shared" si="373"/>
        <v>4.2239966079446619E-4</v>
      </c>
      <c r="AU310" s="5">
        <f t="shared" si="374"/>
        <v>1.5520797446963983E-4</v>
      </c>
      <c r="AV310" s="5">
        <f t="shared" si="375"/>
        <v>4.2772611299556618E-5</v>
      </c>
      <c r="AW310" s="5">
        <f t="shared" si="376"/>
        <v>2.6276645092927122E-7</v>
      </c>
      <c r="AX310" s="5">
        <f t="shared" si="377"/>
        <v>3.3310655722130957E-4</v>
      </c>
      <c r="AY310" s="5">
        <f t="shared" si="378"/>
        <v>3.0313521212489605E-4</v>
      </c>
      <c r="AZ310" s="5">
        <f t="shared" si="379"/>
        <v>1.3793027311821294E-4</v>
      </c>
      <c r="BA310" s="5">
        <f t="shared" si="380"/>
        <v>4.1839987529231346E-5</v>
      </c>
      <c r="BB310" s="5">
        <f t="shared" si="381"/>
        <v>9.5188560687429622E-6</v>
      </c>
      <c r="BC310" s="5">
        <f t="shared" si="382"/>
        <v>1.7324789266563024E-6</v>
      </c>
      <c r="BD310" s="5">
        <f t="shared" si="383"/>
        <v>1.0544647366675615E-4</v>
      </c>
      <c r="BE310" s="5">
        <f t="shared" si="384"/>
        <v>1.1623683761015352E-4</v>
      </c>
      <c r="BF310" s="5">
        <f t="shared" si="385"/>
        <v>6.4065691093228018E-5</v>
      </c>
      <c r="BG310" s="5">
        <f t="shared" si="386"/>
        <v>2.3540516412526045E-5</v>
      </c>
      <c r="BH310" s="5">
        <f t="shared" si="387"/>
        <v>6.4873558317118993E-6</v>
      </c>
      <c r="BI310" s="5">
        <f t="shared" si="388"/>
        <v>1.4302417143186297E-6</v>
      </c>
      <c r="BJ310" s="8">
        <f t="shared" si="389"/>
        <v>0.39729873020829293</v>
      </c>
      <c r="BK310" s="8">
        <f t="shared" si="390"/>
        <v>0.3056927814524969</v>
      </c>
      <c r="BL310" s="8">
        <f t="shared" si="391"/>
        <v>0.28032400904580718</v>
      </c>
      <c r="BM310" s="8">
        <f t="shared" si="392"/>
        <v>0.32647044069865783</v>
      </c>
      <c r="BN310" s="8">
        <f t="shared" si="393"/>
        <v>0.67333232337657833</v>
      </c>
    </row>
    <row r="311" spans="1:66" x14ac:dyDescent="0.25">
      <c r="A311" t="s">
        <v>112</v>
      </c>
      <c r="B311" t="s">
        <v>118</v>
      </c>
      <c r="C311" t="s">
        <v>93</v>
      </c>
      <c r="D311" t="s">
        <v>531</v>
      </c>
      <c r="E311">
        <f>VLOOKUP(A311,home!$A$2:$E$405,3,FALSE)</f>
        <v>1.2826</v>
      </c>
      <c r="F311">
        <f>VLOOKUP(B311,home!$B$2:$E$405,3,FALSE)</f>
        <v>1.0508999999999999</v>
      </c>
      <c r="G311">
        <f>VLOOKUP(C311,away!$B$2:$E$405,4,FALSE)</f>
        <v>0.98309999999999997</v>
      </c>
      <c r="H311">
        <f>VLOOKUP(A311,away!$A$2:$E$405,3,FALSE)</f>
        <v>1.0616000000000001</v>
      </c>
      <c r="I311">
        <f>VLOOKUP(C311,away!$B$2:$E$405,3,FALSE)</f>
        <v>0.61429999999999996</v>
      </c>
      <c r="J311">
        <f>VLOOKUP(B311,home!$B$2:$E$405,4,FALSE)</f>
        <v>1.2286999999999999</v>
      </c>
      <c r="K311" s="3">
        <f t="shared" si="338"/>
        <v>1.3251050946539997</v>
      </c>
      <c r="L311" s="3">
        <f t="shared" si="339"/>
        <v>0.80128549925600001</v>
      </c>
      <c r="M311" s="5">
        <f t="shared" si="340"/>
        <v>0.11926700093172235</v>
      </c>
      <c r="N311" s="5">
        <f t="shared" si="341"/>
        <v>0.15804131055872861</v>
      </c>
      <c r="O311" s="5">
        <f t="shared" si="342"/>
        <v>9.556691838634096E-2</v>
      </c>
      <c r="P311" s="5">
        <f t="shared" si="343"/>
        <v>0.1266362104341234</v>
      </c>
      <c r="Q311" s="5">
        <f t="shared" si="344"/>
        <v>0.10471067289358314</v>
      </c>
      <c r="R311" s="5">
        <f t="shared" si="345"/>
        <v>3.8288192955778302E-2</v>
      </c>
      <c r="S311" s="5">
        <f t="shared" si="346"/>
        <v>3.3615186237256546E-2</v>
      </c>
      <c r="T311" s="5">
        <f t="shared" si="347"/>
        <v>8.3903143806966479E-2</v>
      </c>
      <c r="U311" s="5">
        <f t="shared" si="348"/>
        <v>5.0735879550797211E-2</v>
      </c>
      <c r="V311" s="5">
        <f t="shared" si="349"/>
        <v>3.9657982741507745E-3</v>
      </c>
      <c r="W311" s="5">
        <f t="shared" si="350"/>
        <v>4.6250882038645171E-2</v>
      </c>
      <c r="X311" s="5">
        <f t="shared" si="351"/>
        <v>3.7060161105366154E-2</v>
      </c>
      <c r="Y311" s="5">
        <f t="shared" si="352"/>
        <v>1.4847884846910554E-2</v>
      </c>
      <c r="Z311" s="5">
        <f t="shared" si="353"/>
        <v>1.0226591269393629E-2</v>
      </c>
      <c r="AA311" s="5">
        <f t="shared" si="354"/>
        <v>1.3551308192017612E-2</v>
      </c>
      <c r="AB311" s="5">
        <f t="shared" si="355"/>
        <v>8.9784537622345107E-3</v>
      </c>
      <c r="AC311" s="5">
        <f t="shared" si="356"/>
        <v>2.6317718902824739E-4</v>
      </c>
      <c r="AD311" s="5">
        <f t="shared" si="357"/>
        <v>1.5321819855412469E-2</v>
      </c>
      <c r="AE311" s="5">
        <f t="shared" si="358"/>
        <v>1.2277152072354674E-2</v>
      </c>
      <c r="AF311" s="5">
        <f t="shared" si="359"/>
        <v>4.9187519638692742E-3</v>
      </c>
      <c r="AG311" s="5">
        <f t="shared" si="360"/>
        <v>1.3137748743618075E-3</v>
      </c>
      <c r="AH311" s="5">
        <f t="shared" si="361"/>
        <v>2.0486048227457811E-3</v>
      </c>
      <c r="AI311" s="5">
        <f t="shared" si="362"/>
        <v>2.714616687553188E-3</v>
      </c>
      <c r="AJ311" s="5">
        <f t="shared" si="363"/>
        <v>1.7985762013547478E-3</v>
      </c>
      <c r="AK311" s="5">
        <f t="shared" si="364"/>
        <v>7.9443416251287144E-4</v>
      </c>
      <c r="AL311" s="5">
        <f t="shared" si="365"/>
        <v>1.1177529955774292E-5</v>
      </c>
      <c r="AM311" s="5">
        <f t="shared" si="366"/>
        <v>4.0606043099555705E-3</v>
      </c>
      <c r="AN311" s="5">
        <f t="shared" si="367"/>
        <v>3.2537033517838145E-3</v>
      </c>
      <c r="AO311" s="5">
        <f t="shared" si="368"/>
        <v>1.303572657332507E-3</v>
      </c>
      <c r="AP311" s="5">
        <f t="shared" si="369"/>
        <v>3.4817795584904957E-4</v>
      </c>
      <c r="AQ311" s="5">
        <f t="shared" si="370"/>
        <v>6.9747486795609798E-5</v>
      </c>
      <c r="AR311" s="5">
        <f t="shared" si="371"/>
        <v>3.283034676344205E-4</v>
      </c>
      <c r="AS311" s="5">
        <f t="shared" si="372"/>
        <v>4.3503659755494506E-4</v>
      </c>
      <c r="AT311" s="5">
        <f t="shared" si="373"/>
        <v>2.8823460589049978E-4</v>
      </c>
      <c r="AU311" s="5">
        <f t="shared" si="374"/>
        <v>1.273137149070297E-4</v>
      </c>
      <c r="AV311" s="5">
        <f t="shared" si="375"/>
        <v>4.2176013060657974E-5</v>
      </c>
      <c r="AW311" s="5">
        <f t="shared" si="376"/>
        <v>3.2967115439292632E-7</v>
      </c>
      <c r="AX311" s="5">
        <f t="shared" si="377"/>
        <v>8.9678790974935345E-4</v>
      </c>
      <c r="AY311" s="5">
        <f t="shared" si="378"/>
        <v>7.1858314799025532E-4</v>
      </c>
      <c r="AZ311" s="5">
        <f t="shared" si="379"/>
        <v>2.8789512824715989E-4</v>
      </c>
      <c r="BA311" s="5">
        <f t="shared" si="380"/>
        <v>7.689539719029857E-5</v>
      </c>
      <c r="BB311" s="5">
        <f t="shared" si="381"/>
        <v>1.54037916820292E-5</v>
      </c>
      <c r="BC311" s="5">
        <f t="shared" si="382"/>
        <v>2.4685669816740374E-6</v>
      </c>
      <c r="BD311" s="5">
        <f t="shared" si="383"/>
        <v>4.3844134661820434E-5</v>
      </c>
      <c r="BE311" s="5">
        <f t="shared" si="384"/>
        <v>5.8098086211074275E-5</v>
      </c>
      <c r="BF311" s="5">
        <f t="shared" si="385"/>
        <v>3.8493035013970915E-5</v>
      </c>
      <c r="BG311" s="5">
        <f t="shared" si="386"/>
        <v>1.7002438935235886E-5</v>
      </c>
      <c r="BH311" s="5">
        <f t="shared" si="387"/>
        <v>5.6325046136561494E-6</v>
      </c>
      <c r="BI311" s="5">
        <f t="shared" si="388"/>
        <v>1.492732111843583E-6</v>
      </c>
      <c r="BJ311" s="8">
        <f t="shared" si="389"/>
        <v>0.48967939371975577</v>
      </c>
      <c r="BK311" s="8">
        <f t="shared" si="390"/>
        <v>0.2844771337442274</v>
      </c>
      <c r="BL311" s="8">
        <f t="shared" si="391"/>
        <v>0.21586261205193036</v>
      </c>
      <c r="BM311" s="8">
        <f t="shared" si="392"/>
        <v>0.35701717114819437</v>
      </c>
      <c r="BN311" s="8">
        <f t="shared" si="393"/>
        <v>0.64251030616027682</v>
      </c>
    </row>
    <row r="312" spans="1:66" x14ac:dyDescent="0.25">
      <c r="A312" t="s">
        <v>112</v>
      </c>
      <c r="B312" t="s">
        <v>107</v>
      </c>
      <c r="C312" t="s">
        <v>132</v>
      </c>
      <c r="D312" t="s">
        <v>531</v>
      </c>
      <c r="E312">
        <f>VLOOKUP(A312,home!$A$2:$E$405,3,FALSE)</f>
        <v>1.2826</v>
      </c>
      <c r="F312">
        <f>VLOOKUP(B312,home!$B$2:$E$405,3,FALSE)</f>
        <v>1.0848</v>
      </c>
      <c r="G312">
        <f>VLOOKUP(C312,away!$B$2:$E$405,4,FALSE)</f>
        <v>1.0169999999999999</v>
      </c>
      <c r="H312">
        <f>VLOOKUP(A312,away!$A$2:$E$405,3,FALSE)</f>
        <v>1.0616000000000001</v>
      </c>
      <c r="I312">
        <f>VLOOKUP(C312,away!$B$2:$E$405,3,FALSE)</f>
        <v>0.73719999999999997</v>
      </c>
      <c r="J312">
        <f>VLOOKUP(B312,home!$B$2:$E$405,4,FALSE)</f>
        <v>1.0648</v>
      </c>
      <c r="K312" s="3">
        <f t="shared" si="338"/>
        <v>1.41501767616</v>
      </c>
      <c r="L312" s="3">
        <f t="shared" si="339"/>
        <v>0.83332474649599997</v>
      </c>
      <c r="M312" s="5">
        <f t="shared" si="340"/>
        <v>0.10557407680409611</v>
      </c>
      <c r="N312" s="5">
        <f t="shared" si="341"/>
        <v>0.14938918482206942</v>
      </c>
      <c r="O312" s="5">
        <f t="shared" si="342"/>
        <v>8.7977490789322627E-2</v>
      </c>
      <c r="P312" s="5">
        <f t="shared" si="343"/>
        <v>0.12448970457109509</v>
      </c>
      <c r="Q312" s="5">
        <f t="shared" si="344"/>
        <v>0.10569416857518071</v>
      </c>
      <c r="R312" s="5">
        <f t="shared" si="345"/>
        <v>3.6656910104683221E-2</v>
      </c>
      <c r="S312" s="5">
        <f t="shared" si="346"/>
        <v>3.6698607776973827E-2</v>
      </c>
      <c r="T312" s="5">
        <f t="shared" si="347"/>
        <v>8.8077566234017954E-2</v>
      </c>
      <c r="U312" s="5">
        <f t="shared" si="348"/>
        <v>5.1870175751534867E-2</v>
      </c>
      <c r="V312" s="5">
        <f t="shared" si="349"/>
        <v>4.8082077412952232E-3</v>
      </c>
      <c r="W312" s="5">
        <f t="shared" si="350"/>
        <v>4.9853038933638481E-2</v>
      </c>
      <c r="X312" s="5">
        <f t="shared" si="351"/>
        <v>4.1543771031429505E-2</v>
      </c>
      <c r="Y312" s="5">
        <f t="shared" si="352"/>
        <v>1.7309726231626927E-2</v>
      </c>
      <c r="Z312" s="5">
        <f t="shared" si="353"/>
        <v>1.0182370106770602E-2</v>
      </c>
      <c r="AA312" s="5">
        <f t="shared" si="354"/>
        <v>1.4408233686283587E-2</v>
      </c>
      <c r="AB312" s="5">
        <f t="shared" si="355"/>
        <v>1.0193952674167617E-2</v>
      </c>
      <c r="AC312" s="5">
        <f t="shared" si="356"/>
        <v>3.5435566863931101E-4</v>
      </c>
      <c r="AD312" s="5">
        <f t="shared" si="357"/>
        <v>1.7635732825347798E-2</v>
      </c>
      <c r="AE312" s="5">
        <f t="shared" si="358"/>
        <v>1.4696292585954139E-2</v>
      </c>
      <c r="AF312" s="5">
        <f t="shared" si="359"/>
        <v>6.1233921468106375E-3</v>
      </c>
      <c r="AG312" s="5">
        <f t="shared" si="360"/>
        <v>1.700924736145524E-3</v>
      </c>
      <c r="AH312" s="5">
        <f t="shared" si="361"/>
        <v>2.1213052469882645E-3</v>
      </c>
      <c r="AI312" s="5">
        <f t="shared" si="362"/>
        <v>3.0016844210193484E-3</v>
      </c>
      <c r="AJ312" s="5">
        <f t="shared" si="363"/>
        <v>2.1237182569982366E-3</v>
      </c>
      <c r="AK312" s="5">
        <f t="shared" si="364"/>
        <v>1.0016996242787363E-3</v>
      </c>
      <c r="AL312" s="5">
        <f t="shared" si="365"/>
        <v>1.6713812268084802E-5</v>
      </c>
      <c r="AM312" s="5">
        <f t="shared" si="366"/>
        <v>4.9909747359804541E-3</v>
      </c>
      <c r="AN312" s="5">
        <f t="shared" si="367"/>
        <v>4.1591027566288529E-3</v>
      </c>
      <c r="AO312" s="5">
        <f t="shared" si="368"/>
        <v>1.7329416251592766E-3</v>
      </c>
      <c r="AP312" s="5">
        <f t="shared" si="369"/>
        <v>4.8136771349274011E-4</v>
      </c>
      <c r="AQ312" s="5">
        <f t="shared" si="370"/>
        <v>1.0028390695442416E-4</v>
      </c>
      <c r="AR312" s="5">
        <f t="shared" si="371"/>
        <v>3.5354723143742614E-4</v>
      </c>
      <c r="AS312" s="5">
        <f t="shared" si="372"/>
        <v>5.0027558184138833E-4</v>
      </c>
      <c r="AT312" s="5">
        <f t="shared" si="373"/>
        <v>3.5394939562839663E-4</v>
      </c>
      <c r="AU312" s="5">
        <f t="shared" si="374"/>
        <v>1.6694821709344336E-4</v>
      </c>
      <c r="AV312" s="5">
        <f t="shared" si="375"/>
        <v>5.9058669547654898E-5</v>
      </c>
      <c r="AW312" s="5">
        <f t="shared" si="376"/>
        <v>5.4745592818090152E-7</v>
      </c>
      <c r="AX312" s="5">
        <f t="shared" si="377"/>
        <v>1.177052912113386E-3</v>
      </c>
      <c r="AY312" s="5">
        <f t="shared" si="378"/>
        <v>9.8086731959926574E-4</v>
      </c>
      <c r="AZ312" s="5">
        <f t="shared" si="379"/>
        <v>4.0869050522563457E-4</v>
      </c>
      <c r="BA312" s="5">
        <f t="shared" si="380"/>
        <v>1.1352397055415803E-4</v>
      </c>
      <c r="BB312" s="5">
        <f t="shared" si="381"/>
        <v>2.3650583495815767E-5</v>
      </c>
      <c r="BC312" s="5">
        <f t="shared" si="382"/>
        <v>3.9417232992266328E-6</v>
      </c>
      <c r="BD312" s="5">
        <f t="shared" si="383"/>
        <v>4.9103276168659278E-5</v>
      </c>
      <c r="BE312" s="5">
        <f t="shared" si="384"/>
        <v>6.9482003736018951E-5</v>
      </c>
      <c r="BF312" s="5">
        <f t="shared" si="385"/>
        <v>4.9159131730740995E-5</v>
      </c>
      <c r="BG312" s="5">
        <f t="shared" si="386"/>
        <v>2.3187013447892136E-5</v>
      </c>
      <c r="BH312" s="5">
        <f t="shared" si="387"/>
        <v>8.202508471531756E-6</v>
      </c>
      <c r="BI312" s="5">
        <f t="shared" si="388"/>
        <v>2.3213388952139159E-6</v>
      </c>
      <c r="BJ312" s="8">
        <f t="shared" si="389"/>
        <v>0.5061961958747242</v>
      </c>
      <c r="BK312" s="8">
        <f t="shared" si="390"/>
        <v>0.27292253369396691</v>
      </c>
      <c r="BL312" s="8">
        <f t="shared" si="391"/>
        <v>0.21099040492327481</v>
      </c>
      <c r="BM312" s="8">
        <f t="shared" si="392"/>
        <v>0.38952964906861842</v>
      </c>
      <c r="BN312" s="8">
        <f t="shared" si="393"/>
        <v>0.60978153566644711</v>
      </c>
    </row>
    <row r="313" spans="1:66" s="10" customFormat="1" x14ac:dyDescent="0.25">
      <c r="A313" t="s">
        <v>112</v>
      </c>
      <c r="B313" t="s">
        <v>111</v>
      </c>
      <c r="C313" t="s">
        <v>338</v>
      </c>
      <c r="D313" t="s">
        <v>531</v>
      </c>
      <c r="E313">
        <f>VLOOKUP(A313,home!$A$2:$E$405,3,FALSE)</f>
        <v>1.2826</v>
      </c>
      <c r="F313">
        <f>VLOOKUP(B313,home!$B$2:$E$405,3,FALSE)</f>
        <v>0.9153</v>
      </c>
      <c r="G313">
        <f>VLOOKUP(C313,away!$B$2:$E$405,4,FALSE)</f>
        <v>0.84699999999999998</v>
      </c>
      <c r="H313">
        <f>VLOOKUP(A313,away!$A$2:$E$405,3,FALSE)</f>
        <v>1.0616000000000001</v>
      </c>
      <c r="I313">
        <f>VLOOKUP(C313,away!$B$2:$E$405,3,FALSE)</f>
        <v>2.1913</v>
      </c>
      <c r="J313">
        <f>VLOOKUP(B313,home!$B$2:$E$405,4,FALSE)</f>
        <v>1.2286999999999999</v>
      </c>
      <c r="K313" s="3">
        <f t="shared" si="338"/>
        <v>0.99434732165999995</v>
      </c>
      <c r="L313" s="3">
        <f t="shared" si="339"/>
        <v>2.8583052490959999</v>
      </c>
      <c r="M313" s="5">
        <f t="shared" si="340"/>
        <v>2.1223365229168793E-2</v>
      </c>
      <c r="N313" s="5">
        <f t="shared" si="341"/>
        <v>2.1103396372235957E-2</v>
      </c>
      <c r="O313" s="5">
        <f t="shared" si="342"/>
        <v>6.0662856238014692E-2</v>
      </c>
      <c r="P313" s="5">
        <f t="shared" si="343"/>
        <v>6.0319948624515528E-2</v>
      </c>
      <c r="Q313" s="5">
        <f t="shared" si="344"/>
        <v>1.0492052830331092E-2</v>
      </c>
      <c r="R313" s="5">
        <f t="shared" si="345"/>
        <v>8.6696480205136719E-2</v>
      </c>
      <c r="S313" s="5">
        <f t="shared" si="346"/>
        <v>4.2859557883209144E-2</v>
      </c>
      <c r="T313" s="5">
        <f t="shared" si="347"/>
        <v>2.9989489678727905E-2</v>
      </c>
      <c r="U313" s="5">
        <f t="shared" si="348"/>
        <v>8.62064128893269E-2</v>
      </c>
      <c r="V313" s="5">
        <f t="shared" si="349"/>
        <v>1.3534801550967993E-2</v>
      </c>
      <c r="W313" s="5">
        <f t="shared" si="350"/>
        <v>3.477581543518315E-3</v>
      </c>
      <c r="X313" s="5">
        <f t="shared" si="351"/>
        <v>9.9399895799977701E-3</v>
      </c>
      <c r="Y313" s="5">
        <f t="shared" si="352"/>
        <v>1.4205762196233587E-2</v>
      </c>
      <c r="Z313" s="5">
        <f t="shared" si="353"/>
        <v>8.2601668149496571E-2</v>
      </c>
      <c r="AA313" s="5">
        <f t="shared" si="354"/>
        <v>8.2134747489100046E-2</v>
      </c>
      <c r="AB313" s="5">
        <f t="shared" si="355"/>
        <v>4.0835233090503513E-2</v>
      </c>
      <c r="AC313" s="5">
        <f t="shared" si="356"/>
        <v>2.404244465303209E-3</v>
      </c>
      <c r="AD313" s="5">
        <f t="shared" si="357"/>
        <v>8.6448097341292117E-4</v>
      </c>
      <c r="AE313" s="5">
        <f t="shared" si="358"/>
        <v>2.4709505040497724E-3</v>
      </c>
      <c r="AF313" s="5">
        <f t="shared" si="359"/>
        <v>3.5313653979909356E-3</v>
      </c>
      <c r="AG313" s="5">
        <f t="shared" si="360"/>
        <v>3.3645734178511587E-3</v>
      </c>
      <c r="AH313" s="5">
        <f t="shared" si="361"/>
        <v>5.9025195413947983E-2</v>
      </c>
      <c r="AI313" s="5">
        <f t="shared" si="362"/>
        <v>5.8691544970317283E-2</v>
      </c>
      <c r="AJ313" s="5">
        <f t="shared" si="363"/>
        <v>2.9179890272661217E-2</v>
      </c>
      <c r="AK313" s="5">
        <f t="shared" si="364"/>
        <v>9.6716485796511237E-3</v>
      </c>
      <c r="AL313" s="5">
        <f t="shared" si="365"/>
        <v>2.7332876018841469E-4</v>
      </c>
      <c r="AM313" s="5">
        <f t="shared" si="366"/>
        <v>1.719188681078336E-4</v>
      </c>
      <c r="AN313" s="5">
        <f t="shared" si="367"/>
        <v>4.9139660313126375E-4</v>
      </c>
      <c r="AO313" s="5">
        <f t="shared" si="368"/>
        <v>7.0228074505901752E-4</v>
      </c>
      <c r="AP313" s="5">
        <f t="shared" si="369"/>
        <v>6.6911091331374657E-4</v>
      </c>
      <c r="AQ313" s="5">
        <f t="shared" si="370"/>
        <v>4.7813080893802508E-4</v>
      </c>
      <c r="AR313" s="5">
        <f t="shared" si="371"/>
        <v>3.3742405176120933E-2</v>
      </c>
      <c r="AS313" s="5">
        <f t="shared" si="372"/>
        <v>3.3551670213242367E-2</v>
      </c>
      <c r="AT313" s="5">
        <f t="shared" si="373"/>
        <v>1.6681006706878571E-2</v>
      </c>
      <c r="AU313" s="5">
        <f t="shared" si="374"/>
        <v>5.5289047805257355E-3</v>
      </c>
      <c r="AV313" s="5">
        <f t="shared" si="375"/>
        <v>1.3744129150572335E-3</v>
      </c>
      <c r="AW313" s="5">
        <f t="shared" si="376"/>
        <v>2.1578912091225886E-5</v>
      </c>
      <c r="AX313" s="5">
        <f t="shared" si="377"/>
        <v>2.8491177674307171E-5</v>
      </c>
      <c r="AY313" s="5">
        <f t="shared" si="378"/>
        <v>8.1436482699398963E-5</v>
      </c>
      <c r="AZ313" s="5">
        <f t="shared" si="379"/>
        <v>1.1638516298380381E-4</v>
      </c>
      <c r="BA313" s="5">
        <f t="shared" si="380"/>
        <v>1.1088810742449997E-4</v>
      </c>
      <c r="BB313" s="5">
        <f t="shared" si="381"/>
        <v>7.9238014878442353E-5</v>
      </c>
      <c r="BC313" s="5">
        <f t="shared" si="382"/>
        <v>4.5297286770999739E-5</v>
      </c>
      <c r="BD313" s="5">
        <f t="shared" si="383"/>
        <v>1.6074348972005076E-2</v>
      </c>
      <c r="BE313" s="5">
        <f t="shared" si="384"/>
        <v>1.5983485847741421E-2</v>
      </c>
      <c r="BF313" s="5">
        <f t="shared" si="385"/>
        <v>7.9465681717460976E-3</v>
      </c>
      <c r="BG313" s="5">
        <f t="shared" si="386"/>
        <v>2.6338829259881123E-3</v>
      </c>
      <c r="BH313" s="5">
        <f t="shared" si="387"/>
        <v>6.5474860825557072E-4</v>
      </c>
      <c r="BI313" s="5">
        <f t="shared" si="388"/>
        <v>1.3020950499590788E-4</v>
      </c>
      <c r="BJ313" s="8">
        <f t="shared" si="389"/>
        <v>0.10241421666533074</v>
      </c>
      <c r="BK313" s="8">
        <f t="shared" si="390"/>
        <v>0.14069668299605245</v>
      </c>
      <c r="BL313" s="8">
        <f t="shared" si="391"/>
        <v>0.64740565297121633</v>
      </c>
      <c r="BM313" s="8">
        <f t="shared" si="392"/>
        <v>0.71256026371208536</v>
      </c>
      <c r="BN313" s="8">
        <f t="shared" si="393"/>
        <v>0.26049809949940278</v>
      </c>
    </row>
    <row r="314" spans="1:66" x14ac:dyDescent="0.25">
      <c r="A314" t="s">
        <v>112</v>
      </c>
      <c r="B314" t="s">
        <v>121</v>
      </c>
      <c r="C314" t="s">
        <v>128</v>
      </c>
      <c r="D314" t="s">
        <v>531</v>
      </c>
      <c r="E314">
        <f>VLOOKUP(A314,home!$A$2:$E$405,3,FALSE)</f>
        <v>1.2826</v>
      </c>
      <c r="F314">
        <f>VLOOKUP(B314,home!$B$2:$E$405,3,FALSE)</f>
        <v>0.46089999999999998</v>
      </c>
      <c r="G314">
        <f>VLOOKUP(C314,away!$B$2:$E$405,4,FALSE)</f>
        <v>0.88139999999999996</v>
      </c>
      <c r="H314">
        <f>VLOOKUP(A314,away!$A$2:$E$405,3,FALSE)</f>
        <v>1.0616000000000001</v>
      </c>
      <c r="I314">
        <f>VLOOKUP(C314,away!$B$2:$E$405,3,FALSE)</f>
        <v>1.0648</v>
      </c>
      <c r="J314">
        <f>VLOOKUP(B314,home!$B$2:$E$405,4,FALSE)</f>
        <v>1.5925</v>
      </c>
      <c r="K314" s="3">
        <f t="shared" si="338"/>
        <v>0.521039909676</v>
      </c>
      <c r="L314" s="3">
        <f t="shared" si="339"/>
        <v>1.8001487504</v>
      </c>
      <c r="M314" s="5">
        <f t="shared" si="340"/>
        <v>9.8156841115130788E-2</v>
      </c>
      <c r="N314" s="5">
        <f t="shared" si="341"/>
        <v>5.1143631628709232E-2</v>
      </c>
      <c r="O314" s="5">
        <f t="shared" si="342"/>
        <v>0.17669691487661404</v>
      </c>
      <c r="P314" s="5">
        <f t="shared" si="343"/>
        <v>9.2066144567338845E-2</v>
      </c>
      <c r="Q314" s="5">
        <f t="shared" si="344"/>
        <v>1.3323936602162634E-2</v>
      </c>
      <c r="R314" s="5">
        <f t="shared" si="345"/>
        <v>0.159040365257336</v>
      </c>
      <c r="S314" s="5">
        <f t="shared" si="346"/>
        <v>2.1588344936529186E-2</v>
      </c>
      <c r="T314" s="5">
        <f t="shared" si="347"/>
        <v>2.398506782479189E-2</v>
      </c>
      <c r="U314" s="5">
        <f t="shared" si="348"/>
        <v>8.2866377548520401E-2</v>
      </c>
      <c r="V314" s="5">
        <f t="shared" si="349"/>
        <v>2.2498637705352675E-3</v>
      </c>
      <c r="W314" s="5">
        <f t="shared" si="350"/>
        <v>2.3141009079065233E-3</v>
      </c>
      <c r="X314" s="5">
        <f t="shared" si="351"/>
        <v>4.1657258576674339E-3</v>
      </c>
      <c r="Y314" s="5">
        <f t="shared" si="352"/>
        <v>3.7494630985944999E-3</v>
      </c>
      <c r="Z314" s="5">
        <f t="shared" si="353"/>
        <v>9.5432104927051009E-2</v>
      </c>
      <c r="AA314" s="5">
        <f t="shared" si="354"/>
        <v>4.9723935331381218E-2</v>
      </c>
      <c r="AB314" s="5">
        <f t="shared" si="355"/>
        <v>1.2954077386899064E-2</v>
      </c>
      <c r="AC314" s="5">
        <f t="shared" si="356"/>
        <v>1.3189114024154098E-4</v>
      </c>
      <c r="AD314" s="5">
        <f t="shared" si="357"/>
        <v>3.0143473200919111E-4</v>
      </c>
      <c r="AE314" s="5">
        <f t="shared" si="358"/>
        <v>5.4262735615350432E-4</v>
      </c>
      <c r="AF314" s="5">
        <f t="shared" si="359"/>
        <v>4.884049785562934E-4</v>
      </c>
      <c r="AG314" s="5">
        <f t="shared" si="360"/>
        <v>2.9306720394575014E-4</v>
      </c>
      <c r="AH314" s="5">
        <f t="shared" si="361"/>
        <v>4.2947996108118128E-2</v>
      </c>
      <c r="AI314" s="5">
        <f t="shared" si="362"/>
        <v>2.2377620012939067E-2</v>
      </c>
      <c r="AJ314" s="5">
        <f t="shared" si="363"/>
        <v>5.8298165551528098E-3</v>
      </c>
      <c r="AK314" s="5">
        <f t="shared" si="364"/>
        <v>1.0125223637748233E-3</v>
      </c>
      <c r="AL314" s="5">
        <f t="shared" si="365"/>
        <v>4.9482883298521635E-6</v>
      </c>
      <c r="AM314" s="5">
        <f t="shared" si="366"/>
        <v>3.1411905107855656E-5</v>
      </c>
      <c r="AN314" s="5">
        <f t="shared" si="367"/>
        <v>5.6546101727589741E-5</v>
      </c>
      <c r="AO314" s="5">
        <f t="shared" si="368"/>
        <v>5.0895697182455979E-5</v>
      </c>
      <c r="AP314" s="5">
        <f t="shared" si="369"/>
        <v>3.0539941894578317E-5</v>
      </c>
      <c r="AQ314" s="5">
        <f t="shared" si="370"/>
        <v>1.3744109559703438E-5</v>
      </c>
      <c r="AR314" s="5">
        <f t="shared" si="371"/>
        <v>1.546255630524257E-2</v>
      </c>
      <c r="AS314" s="5">
        <f t="shared" si="372"/>
        <v>8.0566089406436531E-3</v>
      </c>
      <c r="AT314" s="5">
        <f t="shared" si="373"/>
        <v>2.098907397363911E-3</v>
      </c>
      <c r="AU314" s="5">
        <f t="shared" si="374"/>
        <v>3.6453817358026016E-4</v>
      </c>
      <c r="AV314" s="5">
        <f t="shared" si="375"/>
        <v>4.7484734258928196E-5</v>
      </c>
      <c r="AW314" s="5">
        <f t="shared" si="376"/>
        <v>1.2892343845983044E-7</v>
      </c>
      <c r="AX314" s="5">
        <f t="shared" si="377"/>
        <v>2.7278093666913642E-6</v>
      </c>
      <c r="AY314" s="5">
        <f t="shared" si="378"/>
        <v>4.9104626227788747E-6</v>
      </c>
      <c r="AZ314" s="5">
        <f t="shared" si="379"/>
        <v>4.4197815771406498E-6</v>
      </c>
      <c r="BA314" s="5">
        <f t="shared" si="380"/>
        <v>2.6520880943768947E-6</v>
      </c>
      <c r="BB314" s="5">
        <f t="shared" si="381"/>
        <v>1.1935382672608206E-6</v>
      </c>
      <c r="BC314" s="5">
        <f t="shared" si="382"/>
        <v>4.2970928407282916E-7</v>
      </c>
      <c r="BD314" s="5">
        <f t="shared" si="383"/>
        <v>4.6391502351453458E-3</v>
      </c>
      <c r="BE314" s="5">
        <f t="shared" si="384"/>
        <v>2.4171824194935253E-3</v>
      </c>
      <c r="BF314" s="5">
        <f t="shared" si="385"/>
        <v>6.2972425476166068E-4</v>
      </c>
      <c r="BG314" s="5">
        <f t="shared" si="386"/>
        <v>1.0937048960726736E-4</v>
      </c>
      <c r="BH314" s="5">
        <f t="shared" si="387"/>
        <v>1.4246597506547621E-5</v>
      </c>
      <c r="BI314" s="5">
        <f t="shared" si="388"/>
        <v>1.4846091756003804E-6</v>
      </c>
      <c r="BJ314" s="8">
        <f t="shared" si="389"/>
        <v>0.10050693133518145</v>
      </c>
      <c r="BK314" s="8">
        <f t="shared" si="390"/>
        <v>0.21420294428072828</v>
      </c>
      <c r="BL314" s="8">
        <f t="shared" si="391"/>
        <v>0.58729087959751503</v>
      </c>
      <c r="BM314" s="8">
        <f t="shared" si="392"/>
        <v>0.40700024455399958</v>
      </c>
      <c r="BN314" s="8">
        <f t="shared" si="393"/>
        <v>0.59042783404729149</v>
      </c>
    </row>
    <row r="315" spans="1:66" x14ac:dyDescent="0.25">
      <c r="A315" t="s">
        <v>112</v>
      </c>
      <c r="B315" t="s">
        <v>447</v>
      </c>
      <c r="C315" t="s">
        <v>335</v>
      </c>
      <c r="D315" t="s">
        <v>531</v>
      </c>
      <c r="E315">
        <f>VLOOKUP(A315,home!$A$2:$E$405,3,FALSE)</f>
        <v>1.2826</v>
      </c>
      <c r="F315">
        <f>VLOOKUP(B315,home!$B$2:$E$405,3,FALSE)</f>
        <v>0.81359999999999999</v>
      </c>
      <c r="G315">
        <f>VLOOKUP(C315,away!$B$2:$E$405,4,FALSE)</f>
        <v>0.81359999999999999</v>
      </c>
      <c r="H315">
        <f>VLOOKUP(A315,away!$A$2:$E$405,3,FALSE)</f>
        <v>1.0616000000000001</v>
      </c>
      <c r="I315">
        <f>VLOOKUP(C315,away!$B$2:$E$405,3,FALSE)</f>
        <v>1.4334</v>
      </c>
      <c r="J315">
        <f>VLOOKUP(B315,home!$B$2:$E$405,4,FALSE)</f>
        <v>1.0239</v>
      </c>
      <c r="K315" s="3">
        <f t="shared" si="338"/>
        <v>0.84901060569599995</v>
      </c>
      <c r="L315" s="3">
        <f t="shared" si="339"/>
        <v>1.5580660088160001</v>
      </c>
      <c r="M315" s="5">
        <f t="shared" si="340"/>
        <v>9.0078243464220623E-2</v>
      </c>
      <c r="N315" s="5">
        <f t="shared" si="341"/>
        <v>7.6477384043589697E-2</v>
      </c>
      <c r="O315" s="5">
        <f t="shared" si="342"/>
        <v>0.14034784927545418</v>
      </c>
      <c r="P315" s="5">
        <f t="shared" si="343"/>
        <v>0.11915681252148426</v>
      </c>
      <c r="Q315" s="5">
        <f t="shared" si="344"/>
        <v>3.2465055074446844E-2</v>
      </c>
      <c r="R315" s="5">
        <f t="shared" si="345"/>
        <v>0.10933560668325823</v>
      </c>
      <c r="S315" s="5">
        <f t="shared" si="346"/>
        <v>3.9405591806193963E-2</v>
      </c>
      <c r="T315" s="5">
        <f t="shared" si="347"/>
        <v>5.0582698785835024E-2</v>
      </c>
      <c r="U315" s="5">
        <f t="shared" si="348"/>
        <v>9.2827089654292691E-2</v>
      </c>
      <c r="V315" s="5">
        <f t="shared" si="349"/>
        <v>5.7918100908373529E-3</v>
      </c>
      <c r="W315" s="5">
        <f t="shared" si="350"/>
        <v>9.1877253575700368E-3</v>
      </c>
      <c r="X315" s="5">
        <f t="shared" si="351"/>
        <v>1.4315082577966707E-2</v>
      </c>
      <c r="Y315" s="5">
        <f t="shared" si="352"/>
        <v>1.1151921789062023E-2</v>
      </c>
      <c r="Z315" s="5">
        <f t="shared" si="353"/>
        <v>5.678403077548673E-2</v>
      </c>
      <c r="AA315" s="5">
        <f t="shared" si="354"/>
        <v>4.821024436255629E-2</v>
      </c>
      <c r="AB315" s="5">
        <f t="shared" si="355"/>
        <v>2.0465504383503041E-2</v>
      </c>
      <c r="AC315" s="5">
        <f t="shared" si="356"/>
        <v>4.7884317192812924E-4</v>
      </c>
      <c r="AD315" s="5">
        <f t="shared" si="357"/>
        <v>1.9501190676997583E-3</v>
      </c>
      <c r="AE315" s="5">
        <f t="shared" si="358"/>
        <v>3.0384142325269418E-3</v>
      </c>
      <c r="AF315" s="5">
        <f t="shared" si="359"/>
        <v>2.3670249682014913E-3</v>
      </c>
      <c r="AG315" s="5">
        <f t="shared" si="360"/>
        <v>1.2293270483245062E-3</v>
      </c>
      <c r="AH315" s="5">
        <f t="shared" si="361"/>
        <v>2.2118317048711877E-2</v>
      </c>
      <c r="AI315" s="5">
        <f t="shared" si="362"/>
        <v>1.8778685754503033E-2</v>
      </c>
      <c r="AJ315" s="5">
        <f t="shared" si="363"/>
        <v>7.9716516833027318E-3</v>
      </c>
      <c r="AK315" s="5">
        <f t="shared" si="364"/>
        <v>2.256005608012797E-3</v>
      </c>
      <c r="AL315" s="5">
        <f t="shared" si="365"/>
        <v>2.5336828903550425E-5</v>
      </c>
      <c r="AM315" s="5">
        <f t="shared" si="366"/>
        <v>3.3113435416941826E-4</v>
      </c>
      <c r="AN315" s="5">
        <f t="shared" si="367"/>
        <v>5.1592918158260934E-4</v>
      </c>
      <c r="AO315" s="5">
        <f t="shared" si="368"/>
        <v>4.0192586039006082E-4</v>
      </c>
      <c r="AP315" s="5">
        <f t="shared" si="369"/>
        <v>2.0874234037929304E-4</v>
      </c>
      <c r="AQ315" s="5">
        <f t="shared" si="370"/>
        <v>8.1308586286419005E-5</v>
      </c>
      <c r="AR315" s="5">
        <f t="shared" si="371"/>
        <v>6.8923595931626768E-3</v>
      </c>
      <c r="AS315" s="5">
        <f t="shared" si="372"/>
        <v>5.8516863928656801E-3</v>
      </c>
      <c r="AT315" s="5">
        <f t="shared" si="373"/>
        <v>2.484071904374966E-3</v>
      </c>
      <c r="AU315" s="5">
        <f t="shared" si="374"/>
        <v>7.0300113070860201E-4</v>
      </c>
      <c r="AV315" s="5">
        <f t="shared" si="375"/>
        <v>1.4921385394697071E-4</v>
      </c>
      <c r="AW315" s="5">
        <f t="shared" si="376"/>
        <v>9.3099795350831776E-7</v>
      </c>
      <c r="AX315" s="5">
        <f t="shared" si="377"/>
        <v>4.6856096433355231E-5</v>
      </c>
      <c r="AY315" s="5">
        <f t="shared" si="378"/>
        <v>7.3004891158615415E-5</v>
      </c>
      <c r="AZ315" s="5">
        <f t="shared" si="379"/>
        <v>5.6873219695775206E-5</v>
      </c>
      <c r="BA315" s="5">
        <f t="shared" si="380"/>
        <v>2.953741013997068E-5</v>
      </c>
      <c r="BB315" s="5">
        <f t="shared" si="381"/>
        <v>1.1505308681886339E-5</v>
      </c>
      <c r="BC315" s="5">
        <f t="shared" si="382"/>
        <v>3.5852060756365424E-6</v>
      </c>
      <c r="BD315" s="5">
        <f t="shared" si="383"/>
        <v>1.7897918671072751E-3</v>
      </c>
      <c r="BE315" s="5">
        <f t="shared" si="384"/>
        <v>1.5195522771625223E-3</v>
      </c>
      <c r="BF315" s="5">
        <f t="shared" si="385"/>
        <v>6.450579996102445E-4</v>
      </c>
      <c r="BG315" s="5">
        <f t="shared" si="386"/>
        <v>1.8255369431938127E-4</v>
      </c>
      <c r="BH315" s="5">
        <f t="shared" si="387"/>
        <v>3.8747505646535066E-5</v>
      </c>
      <c r="BI315" s="5">
        <f t="shared" si="388"/>
        <v>6.5794086476347857E-6</v>
      </c>
      <c r="BJ315" s="8">
        <f t="shared" si="389"/>
        <v>0.20452515540021604</v>
      </c>
      <c r="BK315" s="8">
        <f t="shared" si="390"/>
        <v>0.25500964277472654</v>
      </c>
      <c r="BL315" s="8">
        <f t="shared" si="391"/>
        <v>0.48257357008114721</v>
      </c>
      <c r="BM315" s="8">
        <f t="shared" si="392"/>
        <v>0.43095937407591756</v>
      </c>
      <c r="BN315" s="8">
        <f t="shared" si="393"/>
        <v>0.56786095106245382</v>
      </c>
    </row>
    <row r="316" spans="1:66" x14ac:dyDescent="0.25">
      <c r="A316" t="s">
        <v>112</v>
      </c>
      <c r="B316" t="s">
        <v>127</v>
      </c>
      <c r="C316" t="s">
        <v>117</v>
      </c>
      <c r="D316" t="s">
        <v>531</v>
      </c>
      <c r="E316">
        <f>VLOOKUP(A316,home!$A$2:$E$405,3,FALSE)</f>
        <v>1.2826</v>
      </c>
      <c r="F316">
        <f>VLOOKUP(B316,home!$B$2:$E$405,3,FALSE)</f>
        <v>0.92190000000000005</v>
      </c>
      <c r="G316">
        <f>VLOOKUP(C316,away!$B$2:$E$405,4,FALSE)</f>
        <v>0.67800000000000005</v>
      </c>
      <c r="H316">
        <f>VLOOKUP(A316,away!$A$2:$E$405,3,FALSE)</f>
        <v>1.0616000000000001</v>
      </c>
      <c r="I316">
        <f>VLOOKUP(C316,away!$B$2:$E$405,3,FALSE)</f>
        <v>1.1468</v>
      </c>
      <c r="J316">
        <f>VLOOKUP(B316,home!$B$2:$E$405,4,FALSE)</f>
        <v>1.1754</v>
      </c>
      <c r="K316" s="3">
        <f t="shared" si="338"/>
        <v>0.80168682132000013</v>
      </c>
      <c r="L316" s="3">
        <f t="shared" si="339"/>
        <v>1.4309823611520001</v>
      </c>
      <c r="M316" s="5">
        <f t="shared" si="340"/>
        <v>0.10724179983929209</v>
      </c>
      <c r="N316" s="5">
        <f t="shared" si="341"/>
        <v>8.5974337625797773E-2</v>
      </c>
      <c r="O316" s="5">
        <f t="shared" si="342"/>
        <v>0.1534611239482204</v>
      </c>
      <c r="P316" s="5">
        <f t="shared" si="343"/>
        <v>0.12302776065424333</v>
      </c>
      <c r="Q316" s="5">
        <f t="shared" si="344"/>
        <v>3.4462246723159146E-2</v>
      </c>
      <c r="R316" s="5">
        <f t="shared" si="345"/>
        <v>0.10980008074623208</v>
      </c>
      <c r="S316" s="5">
        <f t="shared" si="346"/>
        <v>3.5284352543224019E-2</v>
      </c>
      <c r="T316" s="5">
        <f t="shared" si="347"/>
        <v>4.9314867186509057E-2</v>
      </c>
      <c r="U316" s="5">
        <f t="shared" si="348"/>
        <v>8.8025277714126146E-2</v>
      </c>
      <c r="V316" s="5">
        <f t="shared" si="349"/>
        <v>4.497577629901022E-3</v>
      </c>
      <c r="W316" s="5">
        <f t="shared" si="350"/>
        <v>9.2093096770116834E-3</v>
      </c>
      <c r="X316" s="5">
        <f t="shared" si="351"/>
        <v>1.3178359706190143E-2</v>
      </c>
      <c r="Y316" s="5">
        <f t="shared" si="352"/>
        <v>9.4290001442371759E-3</v>
      </c>
      <c r="Z316" s="5">
        <f t="shared" si="353"/>
        <v>5.2373992933641166E-2</v>
      </c>
      <c r="AA316" s="5">
        <f t="shared" si="354"/>
        <v>4.1987539914806929E-2</v>
      </c>
      <c r="AB316" s="5">
        <f t="shared" si="355"/>
        <v>1.6830428704674098E-2</v>
      </c>
      <c r="AC316" s="5">
        <f t="shared" si="356"/>
        <v>3.2247623186838856E-4</v>
      </c>
      <c r="AD316" s="5">
        <f t="shared" si="357"/>
        <v>1.845745550378753E-3</v>
      </c>
      <c r="AE316" s="5">
        <f t="shared" si="358"/>
        <v>2.6412293257667861E-3</v>
      </c>
      <c r="AF316" s="5">
        <f t="shared" si="359"/>
        <v>1.8897762884648305E-3</v>
      </c>
      <c r="AG316" s="5">
        <f t="shared" si="360"/>
        <v>9.014121784388224E-4</v>
      </c>
      <c r="AH316" s="5">
        <f t="shared" si="361"/>
        <v>1.8736565017785003E-2</v>
      </c>
      <c r="AI316" s="5">
        <f t="shared" si="362"/>
        <v>1.5020857251563569E-2</v>
      </c>
      <c r="AJ316" s="5">
        <f t="shared" si="363"/>
        <v>6.0210116517537358E-3</v>
      </c>
      <c r="AK316" s="5">
        <f t="shared" si="364"/>
        <v>1.6089885640750454E-3</v>
      </c>
      <c r="AL316" s="5">
        <f t="shared" si="365"/>
        <v>1.4797785464413833E-5</v>
      </c>
      <c r="AM316" s="5">
        <f t="shared" si="366"/>
        <v>2.9594197664973545E-4</v>
      </c>
      <c r="AN316" s="5">
        <f t="shared" si="367"/>
        <v>4.2348774851022852E-4</v>
      </c>
      <c r="AO316" s="5">
        <f t="shared" si="368"/>
        <v>3.0300174914105568E-4</v>
      </c>
      <c r="AP316" s="5">
        <f t="shared" si="369"/>
        <v>1.4453005280635133E-4</v>
      </c>
      <c r="AQ316" s="5">
        <f t="shared" si="370"/>
        <v>5.1704989055563976E-5</v>
      </c>
      <c r="AR316" s="5">
        <f t="shared" si="371"/>
        <v>5.3623388098055832E-3</v>
      </c>
      <c r="AS316" s="5">
        <f t="shared" si="372"/>
        <v>4.29891635527391E-3</v>
      </c>
      <c r="AT316" s="5">
        <f t="shared" si="373"/>
        <v>1.7231922939900507E-3</v>
      </c>
      <c r="AU316" s="5">
        <f t="shared" si="374"/>
        <v>4.6048685089733439E-4</v>
      </c>
      <c r="AV316" s="5">
        <f t="shared" si="375"/>
        <v>9.229155993888519E-5</v>
      </c>
      <c r="AW316" s="5">
        <f t="shared" si="376"/>
        <v>4.7155597368048607E-7</v>
      </c>
      <c r="AX316" s="5">
        <f t="shared" si="377"/>
        <v>3.9542130425914008E-5</v>
      </c>
      <c r="AY316" s="5">
        <f t="shared" si="378"/>
        <v>5.6584091161854777E-5</v>
      </c>
      <c r="AZ316" s="5">
        <f t="shared" si="379"/>
        <v>4.0485418187215491E-5</v>
      </c>
      <c r="BA316" s="5">
        <f t="shared" si="380"/>
        <v>1.9311306436589254E-5</v>
      </c>
      <c r="BB316" s="5">
        <f t="shared" si="381"/>
        <v>6.9085347203900779E-6</v>
      </c>
      <c r="BC316" s="5">
        <f t="shared" si="382"/>
        <v>1.9771982652568706E-6</v>
      </c>
      <c r="BD316" s="5">
        <f t="shared" si="383"/>
        <v>1.2789020418921004E-3</v>
      </c>
      <c r="BE316" s="5">
        <f t="shared" si="384"/>
        <v>1.0252789127441354E-3</v>
      </c>
      <c r="BF316" s="5">
        <f t="shared" si="385"/>
        <v>4.1097629626213588E-4</v>
      </c>
      <c r="BG316" s="5">
        <f t="shared" si="386"/>
        <v>1.0982476019608613E-4</v>
      </c>
      <c r="BH316" s="5">
        <f t="shared" si="387"/>
        <v>2.2011265725957886E-5</v>
      </c>
      <c r="BI316" s="5">
        <f t="shared" si="388"/>
        <v>3.5292283306146102E-6</v>
      </c>
      <c r="BJ316" s="8">
        <f t="shared" si="389"/>
        <v>0.21022975960131429</v>
      </c>
      <c r="BK316" s="8">
        <f t="shared" si="390"/>
        <v>0.27044534877515514</v>
      </c>
      <c r="BL316" s="8">
        <f t="shared" si="391"/>
        <v>0.4662796218882938</v>
      </c>
      <c r="BM316" s="8">
        <f t="shared" si="392"/>
        <v>0.38530526112627139</v>
      </c>
      <c r="BN316" s="8">
        <f t="shared" si="393"/>
        <v>0.61396734953694476</v>
      </c>
    </row>
    <row r="317" spans="1:66" x14ac:dyDescent="0.25">
      <c r="A317" t="s">
        <v>112</v>
      </c>
      <c r="B317" t="s">
        <v>356</v>
      </c>
      <c r="C317" t="s">
        <v>113</v>
      </c>
      <c r="D317" t="s">
        <v>531</v>
      </c>
      <c r="E317">
        <f>VLOOKUP(A317,home!$A$2:$E$405,3,FALSE)</f>
        <v>1.2826</v>
      </c>
      <c r="F317">
        <f>VLOOKUP(B317,home!$B$2:$E$405,3,FALSE)</f>
        <v>1.0848</v>
      </c>
      <c r="G317">
        <f>VLOOKUP(C317,away!$B$2:$E$405,4,FALSE)</f>
        <v>1.1526000000000001</v>
      </c>
      <c r="H317">
        <f>VLOOKUP(A317,away!$A$2:$E$405,3,FALSE)</f>
        <v>1.0616000000000001</v>
      </c>
      <c r="I317">
        <f>VLOOKUP(C317,away!$B$2:$E$405,3,FALSE)</f>
        <v>0.73719999999999997</v>
      </c>
      <c r="J317">
        <f>VLOOKUP(B317,home!$B$2:$E$405,4,FALSE)</f>
        <v>0.65529999999999999</v>
      </c>
      <c r="K317" s="3">
        <f t="shared" ref="K317:K380" si="394">E317*F317*G317</f>
        <v>1.6036866996480001</v>
      </c>
      <c r="L317" s="3">
        <f t="shared" ref="L317:L380" si="395">H317*I317*J317</f>
        <v>0.512845329056</v>
      </c>
      <c r="M317" s="5">
        <f t="shared" ref="M317:M380" si="396">_xlfn.POISSON.DIST(0,K317,FALSE) * _xlfn.POISSON.DIST(0,L317,FALSE)</f>
        <v>0.12044861738855392</v>
      </c>
      <c r="N317" s="5">
        <f t="shared" ref="N317:N380" si="397">_xlfn.POISSON.DIST(1,K317,FALSE) * _xlfn.POISSON.DIST(0,L317,FALSE)</f>
        <v>0.19316184569701472</v>
      </c>
      <c r="O317" s="5">
        <f t="shared" ref="O317:O380" si="398">_xlfn.POISSON.DIST(0,K317,FALSE) * _xlfn.POISSON.DIST(1,L317,FALSE)</f>
        <v>6.1771510818973183E-2</v>
      </c>
      <c r="P317" s="5">
        <f t="shared" ref="P317:P380" si="399">_xlfn.POISSON.DIST(1,K317,FALSE) * _xlfn.POISSON.DIST(1,L317,FALSE)</f>
        <v>9.9062150317549821E-2</v>
      </c>
      <c r="Q317" s="5">
        <f t="shared" ref="Q317:Q380" si="400">_xlfn.POISSON.DIST(2,K317,FALSE) * _xlfn.POISSON.DIST(0,L317,FALSE)</f>
        <v>0.15488554141188093</v>
      </c>
      <c r="R317" s="5">
        <f t="shared" ref="R317:R380" si="401">_xlfn.POISSON.DIST(0,K317,FALSE) * _xlfn.POISSON.DIST(2,L317,FALSE)</f>
        <v>1.5839615396121283E-2</v>
      </c>
      <c r="S317" s="5">
        <f t="shared" ref="S317:S380" si="402">_xlfn.POISSON.DIST(2,K317,FALSE) * _xlfn.POISSON.DIST(2,L317,FALSE)</f>
        <v>2.0368248798324076E-2</v>
      </c>
      <c r="T317" s="5">
        <f t="shared" ref="T317:T380" si="403">_xlfn.POISSON.DIST(2,K317,FALSE) * _xlfn.POISSON.DIST(1,L317,FALSE)</f>
        <v>7.9432326451392796E-2</v>
      </c>
      <c r="U317" s="5">
        <f t="shared" ref="U317:U380" si="404">_xlfn.POISSON.DIST(1,K317,FALSE) * _xlfn.POISSON.DIST(2,L317,FALSE)</f>
        <v>2.5401780538299383E-2</v>
      </c>
      <c r="V317" s="5">
        <f t="shared" ref="V317:V380" si="405">_xlfn.POISSON.DIST(3,K317,FALSE) * _xlfn.POISSON.DIST(3,L317,FALSE)</f>
        <v>1.8613031551093168E-3</v>
      </c>
      <c r="W317" s="5">
        <f t="shared" ref="W317:W380" si="406">_xlfn.POISSON.DIST(3,K317,FALSE) * _xlfn.POISSON.DIST(0,L317,FALSE)</f>
        <v>8.2795960910004324E-2</v>
      </c>
      <c r="X317" s="5">
        <f t="shared" ref="X317:X380" si="407">_xlfn.POISSON.DIST(3,K317,FALSE) * _xlfn.POISSON.DIST(1,L317,FALSE)</f>
        <v>4.246152181739888E-2</v>
      </c>
      <c r="Y317" s="5">
        <f t="shared" ref="Y317:Y380" si="408">_xlfn.POISSON.DIST(3,K317,FALSE) * _xlfn.POISSON.DIST(2,L317,FALSE)</f>
        <v>1.0888096564331226E-2</v>
      </c>
      <c r="Z317" s="5">
        <f t="shared" ref="Z317:Z380" si="409">_xlfn.POISSON.DIST(0,K317,FALSE) * _xlfn.POISSON.DIST(3,L317,FALSE)</f>
        <v>2.7077575899814342E-3</v>
      </c>
      <c r="AA317" s="5">
        <f t="shared" ref="AA317:AA380" si="410">_xlfn.POISSON.DIST(1,K317,FALSE) * _xlfn.POISSON.DIST(3,L317,FALSE)</f>
        <v>4.3423948329241483E-3</v>
      </c>
      <c r="AB317" s="5">
        <f t="shared" ref="AB317:AB380" si="411">_xlfn.POISSON.DIST(2,K317,FALSE) * _xlfn.POISSON.DIST(3,L317,FALSE)</f>
        <v>3.4819204190903292E-3</v>
      </c>
      <c r="AC317" s="5">
        <f t="shared" ref="AC317:AC380" si="412">_xlfn.POISSON.DIST(4,K317,FALSE) * _xlfn.POISSON.DIST(4,L317,FALSE)</f>
        <v>9.5676011551446577E-5</v>
      </c>
      <c r="AD317" s="5">
        <f t="shared" ref="AD317:AD380" si="413">_xlfn.POISSON.DIST(4,K317,FALSE) * _xlfn.POISSON.DIST(0,L317,FALSE)</f>
        <v>3.319469532398741E-2</v>
      </c>
      <c r="AE317" s="5">
        <f t="shared" ref="AE317:AE380" si="414">_xlfn.POISSON.DIST(4,K317,FALSE) * _xlfn.POISSON.DIST(1,L317,FALSE)</f>
        <v>1.702374444634399E-2</v>
      </c>
      <c r="AF317" s="5">
        <f t="shared" ref="AF317:AF380" si="415">_xlfn.POISSON.DIST(4,K317,FALSE) * _xlfn.POISSON.DIST(2,L317,FALSE)</f>
        <v>4.3652739111752674E-3</v>
      </c>
      <c r="AG317" s="5">
        <f t="shared" ref="AG317:AG380" si="416">_xlfn.POISSON.DIST(4,K317,FALSE) * _xlfn.POISSON.DIST(3,L317,FALSE)</f>
        <v>7.462367784654174E-4</v>
      </c>
      <c r="AH317" s="5">
        <f t="shared" ref="AH317:AH380" si="417">_xlfn.POISSON.DIST(0,K317,FALSE) * _xlfn.POISSON.DIST(4,L317,FALSE)</f>
        <v>3.471652080594775E-4</v>
      </c>
      <c r="AI317" s="5">
        <f t="shared" ref="AI317:AI380" si="418">_xlfn.POISSON.DIST(1,K317,FALSE) * _xlfn.POISSON.DIST(4,L317,FALSE)</f>
        <v>5.5674422674551469E-4</v>
      </c>
      <c r="AJ317" s="5">
        <f t="shared" ref="AJ317:AJ380" si="419">_xlfn.POISSON.DIST(2,K317,FALSE) * _xlfn.POISSON.DIST(4,L317,FALSE)</f>
        <v>4.4642165576879627E-4</v>
      </c>
      <c r="AK317" s="5">
        <f t="shared" ref="AK317:AK380" si="420">_xlfn.POISSON.DIST(3,K317,FALSE) * _xlfn.POISSON.DIST(4,L317,FALSE)</f>
        <v>2.3864015726375213E-4</v>
      </c>
      <c r="AL317" s="5">
        <f t="shared" ref="AL317:AL380" si="421">_xlfn.POISSON.DIST(5,K317,FALSE) * _xlfn.POISSON.DIST(5,L317,FALSE)</f>
        <v>3.147523531139748E-6</v>
      </c>
      <c r="AM317" s="5">
        <f t="shared" ref="AM317:AM380" si="422">_xlfn.POISSON.DIST(5,K317,FALSE) * _xlfn.POISSON.DIST(0,L317,FALSE)</f>
        <v>1.0646778277989254E-2</v>
      </c>
      <c r="AN317" s="5">
        <f t="shared" ref="AN317:AN380" si="423">_xlfn.POISSON.DIST(5,K317,FALSE) * _xlfn.POISSON.DIST(1,L317,FALSE)</f>
        <v>5.4601505093616722E-3</v>
      </c>
      <c r="AO317" s="5">
        <f t="shared" ref="AO317:AO380" si="424">_xlfn.POISSON.DIST(5,K317,FALSE) * _xlfn.POISSON.DIST(2,L317,FALSE)</f>
        <v>1.4001063423344363E-3</v>
      </c>
      <c r="AP317" s="5">
        <f t="shared" ref="AP317:AP380" si="425">_xlfn.POISSON.DIST(5,K317,FALSE) * _xlfn.POISSON.DIST(3,L317,FALSE)</f>
        <v>2.3934599928263219E-4</v>
      </c>
      <c r="AQ317" s="5">
        <f t="shared" ref="AQ317:AQ380" si="426">_xlfn.POISSON.DIST(5,K317,FALSE) * _xlfn.POISSON.DIST(4,L317,FALSE)</f>
        <v>3.0686869440084656E-5</v>
      </c>
      <c r="AR317" s="5">
        <f t="shared" ref="AR317:AR380" si="427">_xlfn.POISSON.DIST(0,K317,FALSE) * _xlfn.POISSON.DIST(5,L317,FALSE)</f>
        <v>3.5608411072811514E-5</v>
      </c>
      <c r="AS317" s="5">
        <f t="shared" ref="AS317:AS380" si="428">_xlfn.POISSON.DIST(1,K317,FALSE) * _xlfn.POISSON.DIST(5,L317,FALSE)</f>
        <v>5.7104735233066392E-5</v>
      </c>
      <c r="AT317" s="5">
        <f t="shared" ref="AT317:AT380" si="429">_xlfn.POISSON.DIST(2,K317,FALSE) * _xlfn.POISSON.DIST(5,L317,FALSE)</f>
        <v>4.578905219009457E-5</v>
      </c>
      <c r="AU317" s="5">
        <f t="shared" ref="AU317:AU380" si="430">_xlfn.POISSON.DIST(3,K317,FALSE) * _xlfn.POISSON.DIST(5,L317,FALSE)</f>
        <v>2.4477097995580929E-5</v>
      </c>
      <c r="AV317" s="5">
        <f t="shared" ref="AV317:AV380" si="431">_xlfn.POISSON.DIST(4,K317,FALSE) * _xlfn.POISSON.DIST(5,L317,FALSE)</f>
        <v>9.8133991253734636E-6</v>
      </c>
      <c r="AW317" s="5">
        <f t="shared" ref="AW317:AW380" si="432">_xlfn.POISSON.DIST(6,K317,FALSE) * _xlfn.POISSON.DIST(6,L317,FALSE)</f>
        <v>7.1907206374232725E-8</v>
      </c>
      <c r="AX317" s="5">
        <f t="shared" ref="AX317:AX380" si="433">_xlfn.POISSON.DIST(6,K317,FALSE) * _xlfn.POISSON.DIST(0,L317,FALSE)</f>
        <v>2.8456827864187695E-3</v>
      </c>
      <c r="AY317" s="5">
        <f t="shared" ref="AY317:AY380" si="434">_xlfn.POISSON.DIST(6,K317,FALSE) * _xlfn.POISSON.DIST(1,L317,FALSE)</f>
        <v>1.4593951249899288E-3</v>
      </c>
      <c r="AZ317" s="5">
        <f t="shared" ref="AZ317:AZ380" si="435">_xlfn.POISSON.DIST(6,K317,FALSE) * _xlfn.POISSON.DIST(2,L317,FALSE)</f>
        <v>3.7422198654909111E-4</v>
      </c>
      <c r="BA317" s="5">
        <f t="shared" ref="BA317:BA380" si="436">_xlfn.POISSON.DIST(6,K317,FALSE) * _xlfn.POISSON.DIST(3,L317,FALSE)</f>
        <v>6.3972665943919546E-5</v>
      </c>
      <c r="BB317" s="5">
        <f t="shared" ref="BB317:BB380" si="437">_xlfn.POISSON.DIST(6,K317,FALSE) * _xlfn.POISSON.DIST(4,L317,FALSE)</f>
        <v>8.2020207291497458E-6</v>
      </c>
      <c r="BC317" s="5">
        <f t="shared" ref="BC317:BC380" si="438">_xlfn.POISSON.DIST(6,K317,FALSE) * _xlfn.POISSON.DIST(5,L317,FALSE)</f>
        <v>8.4127360395298751E-7</v>
      </c>
      <c r="BD317" s="5">
        <f t="shared" ref="BD317:BD380" si="439">_xlfn.POISSON.DIST(0,K317,FALSE) * _xlfn.POISSON.DIST(6,L317,FALSE)</f>
        <v>3.0436012156328855E-6</v>
      </c>
      <c r="BE317" s="5">
        <f t="shared" ref="BE317:BE380" si="440">_xlfn.POISSON.DIST(1,K317,FALSE) * _xlfn.POISSON.DIST(6,L317,FALSE)</f>
        <v>4.8809827885429424E-6</v>
      </c>
      <c r="BF317" s="5">
        <f t="shared" ref="BF317:BF380" si="441">_xlfn.POISSON.DIST(2,K317,FALSE) * _xlfn.POISSON.DIST(6,L317,FALSE)</f>
        <v>3.9137835895985628E-6</v>
      </c>
      <c r="BG317" s="5">
        <f t="shared" ref="BG317:BG380" si="442">_xlfn.POISSON.DIST(3,K317,FALSE) * _xlfn.POISSON.DIST(6,L317,FALSE)</f>
        <v>2.0921608959799407E-6</v>
      </c>
      <c r="BH317" s="5">
        <f t="shared" ref="BH317:BH380" si="443">_xlfn.POISSON.DIST(4,K317,FALSE) * _xlfn.POISSON.DIST(6,L317,FALSE)</f>
        <v>8.387926506016684E-7</v>
      </c>
      <c r="BI317" s="5">
        <f t="shared" ref="BI317:BI380" si="444">_xlfn.POISSON.DIST(5,K317,FALSE) * _xlfn.POISSON.DIST(6,L317,FALSE)</f>
        <v>2.6903212350647752E-7</v>
      </c>
      <c r="BJ317" s="8">
        <f t="shared" ref="BJ317:BJ380" si="445">SUM(N317,Q317,T317,W317,X317,Y317,AD317,AE317,AF317,AG317,AM317,AN317,AO317,AP317,AQ317,AX317,AY317,AZ317,BA317,BB317,BC317)</f>
        <v>0.64148462716863797</v>
      </c>
      <c r="BK317" s="8">
        <f t="shared" ref="BK317:BK380" si="446">SUM(M317,P317,S317,V317,AC317,AL317,AY317)</f>
        <v>0.24329853831960965</v>
      </c>
      <c r="BL317" s="8">
        <f t="shared" ref="BL317:BL380" si="447">SUM(O317,R317,U317,AA317,AB317,AH317,AI317,AJ317,AK317,AR317,AS317,AT317,AU317,AV317,BD317,BE317,BF317,BG317,BH317,BI317)</f>
        <v>0.11261402430212668</v>
      </c>
      <c r="BM317" s="8">
        <f t="shared" ref="BM317:BM380" si="448">SUM(S317:BI317)</f>
        <v>0.35347634313247822</v>
      </c>
      <c r="BN317" s="8">
        <f t="shared" ref="BN317:BN380" si="449">SUM(M317:R317)</f>
        <v>0.64516928103009397</v>
      </c>
    </row>
    <row r="318" spans="1:66" x14ac:dyDescent="0.25">
      <c r="A318" t="s">
        <v>112</v>
      </c>
      <c r="B318" t="s">
        <v>358</v>
      </c>
      <c r="C318" t="s">
        <v>90</v>
      </c>
      <c r="D318" t="s">
        <v>531</v>
      </c>
      <c r="E318">
        <f>VLOOKUP(A318,home!$A$2:$E$405,3,FALSE)</f>
        <v>1.2826</v>
      </c>
      <c r="F318">
        <f>VLOOKUP(B318,home!$B$2:$E$405,3,FALSE)</f>
        <v>0.88139999999999996</v>
      </c>
      <c r="G318">
        <f>VLOOKUP(C318,away!$B$2:$E$405,4,FALSE)</f>
        <v>1.0169999999999999</v>
      </c>
      <c r="H318">
        <f>VLOOKUP(A318,away!$A$2:$E$405,3,FALSE)</f>
        <v>1.0616000000000001</v>
      </c>
      <c r="I318">
        <f>VLOOKUP(C318,away!$B$2:$E$405,3,FALSE)</f>
        <v>0.90100000000000002</v>
      </c>
      <c r="J318">
        <f>VLOOKUP(B318,home!$B$2:$E$405,4,FALSE)</f>
        <v>0.86009999999999998</v>
      </c>
      <c r="K318" s="3">
        <f t="shared" si="394"/>
        <v>1.1497018618799999</v>
      </c>
      <c r="L318" s="3">
        <f t="shared" si="395"/>
        <v>0.82268702616</v>
      </c>
      <c r="M318" s="5">
        <f t="shared" si="396"/>
        <v>0.13912410700768774</v>
      </c>
      <c r="N318" s="5">
        <f t="shared" si="397"/>
        <v>0.15995124485913093</v>
      </c>
      <c r="O318" s="5">
        <f t="shared" si="398"/>
        <v>0.11445559786132023</v>
      </c>
      <c r="P318" s="5">
        <f t="shared" si="399"/>
        <v>0.13158981396374839</v>
      </c>
      <c r="Q318" s="5">
        <f t="shared" si="400"/>
        <v>9.1948122012283334E-2</v>
      </c>
      <c r="R318" s="5">
        <f t="shared" si="401"/>
        <v>4.7080567715947187E-2</v>
      </c>
      <c r="S318" s="5">
        <f t="shared" si="402"/>
        <v>3.1115885505840254E-2</v>
      </c>
      <c r="T318" s="5">
        <f t="shared" si="403"/>
        <v>7.5644527059282207E-2</v>
      </c>
      <c r="U318" s="5">
        <f t="shared" si="404"/>
        <v>5.4128616361391893E-2</v>
      </c>
      <c r="V318" s="5">
        <f t="shared" si="405"/>
        <v>3.270088742344239E-3</v>
      </c>
      <c r="W318" s="5">
        <f t="shared" si="406"/>
        <v>3.5237642357963839E-2</v>
      </c>
      <c r="X318" s="5">
        <f t="shared" si="407"/>
        <v>2.898955120036292E-2</v>
      </c>
      <c r="Y318" s="5">
        <f t="shared" si="408"/>
        <v>1.1924663833369811E-2</v>
      </c>
      <c r="Z318" s="5">
        <f t="shared" si="409"/>
        <v>1.2910857414719033E-2</v>
      </c>
      <c r="AA318" s="5">
        <f t="shared" si="410"/>
        <v>1.4843636808169674E-2</v>
      </c>
      <c r="AB318" s="5">
        <f t="shared" si="411"/>
        <v>8.5328784377115899E-3</v>
      </c>
      <c r="AC318" s="5">
        <f t="shared" si="412"/>
        <v>1.9331227819949652E-4</v>
      </c>
      <c r="AD318" s="5">
        <f t="shared" si="413"/>
        <v>1.0128195756803146E-2</v>
      </c>
      <c r="AE318" s="5">
        <f t="shared" si="414"/>
        <v>8.3323352475307109E-3</v>
      </c>
      <c r="AF318" s="5">
        <f t="shared" si="415"/>
        <v>3.4274520528795932E-3</v>
      </c>
      <c r="AG318" s="5">
        <f t="shared" si="416"/>
        <v>9.3990677889649993E-4</v>
      </c>
      <c r="AH318" s="5">
        <f t="shared" si="417"/>
        <v>2.6553987229227462E-3</v>
      </c>
      <c r="AI318" s="5">
        <f t="shared" si="418"/>
        <v>3.0529168557780549E-3</v>
      </c>
      <c r="AJ318" s="5">
        <f t="shared" si="419"/>
        <v>1.7549720966264332E-3</v>
      </c>
      <c r="AK318" s="5">
        <f t="shared" si="420"/>
        <v>6.7256489567961897E-4</v>
      </c>
      <c r="AL318" s="5">
        <f t="shared" si="421"/>
        <v>7.3137365686809379E-6</v>
      </c>
      <c r="AM318" s="5">
        <f t="shared" si="422"/>
        <v>2.3288811038163393E-3</v>
      </c>
      <c r="AN318" s="5">
        <f t="shared" si="423"/>
        <v>1.9159402695788821E-3</v>
      </c>
      <c r="AO318" s="5">
        <f t="shared" si="424"/>
        <v>7.8810960134001939E-4</v>
      </c>
      <c r="AP318" s="5">
        <f t="shared" si="425"/>
        <v>2.1612251473818793E-4</v>
      </c>
      <c r="AQ318" s="5">
        <f t="shared" si="426"/>
        <v>4.4450297234045139E-5</v>
      </c>
      <c r="AR318" s="5">
        <f t="shared" si="427"/>
        <v>4.3691241572607538E-4</v>
      </c>
      <c r="AS318" s="5">
        <f t="shared" si="428"/>
        <v>5.0231901783875737E-4</v>
      </c>
      <c r="AT318" s="5">
        <f t="shared" si="429"/>
        <v>2.8875855503347628E-4</v>
      </c>
      <c r="AU318" s="5">
        <f t="shared" si="430"/>
        <v>1.1066208278525533E-4</v>
      </c>
      <c r="AV318" s="5">
        <f t="shared" si="431"/>
        <v>3.1807100654431691E-5</v>
      </c>
      <c r="AW318" s="5">
        <f t="shared" si="432"/>
        <v>1.9215721510822731E-7</v>
      </c>
      <c r="AX318" s="5">
        <f t="shared" si="433"/>
        <v>4.4625315685913177E-4</v>
      </c>
      <c r="AY318" s="5">
        <f t="shared" si="434"/>
        <v>3.6712668253095109E-4</v>
      </c>
      <c r="AZ318" s="5">
        <f t="shared" si="435"/>
        <v>1.5101517933768725E-4</v>
      </c>
      <c r="BA318" s="5">
        <f t="shared" si="436"/>
        <v>4.141274293144701E-5</v>
      </c>
      <c r="BB318" s="5">
        <f t="shared" si="437"/>
        <v>8.517431581850173E-6</v>
      </c>
      <c r="BC318" s="5">
        <f t="shared" si="438"/>
        <v>1.4014360917187174E-6</v>
      </c>
      <c r="BD318" s="5">
        <f t="shared" si="439"/>
        <v>5.9907029331011064E-5</v>
      </c>
      <c r="BE318" s="5">
        <f t="shared" si="440"/>
        <v>6.8875223161563183E-5</v>
      </c>
      <c r="BF318" s="5">
        <f t="shared" si="441"/>
        <v>3.9592986153124861E-5</v>
      </c>
      <c r="BG318" s="5">
        <f t="shared" si="442"/>
        <v>1.5173376632545564E-5</v>
      </c>
      <c r="BH318" s="5">
        <f t="shared" si="443"/>
        <v>4.3612148413610306E-6</v>
      </c>
      <c r="BI318" s="5">
        <f t="shared" si="444"/>
        <v>1.0028193646342933E-6</v>
      </c>
      <c r="BJ318" s="8">
        <f t="shared" si="445"/>
        <v>0.4328328715745432</v>
      </c>
      <c r="BK318" s="8">
        <f t="shared" si="446"/>
        <v>0.3056676479169198</v>
      </c>
      <c r="BL318" s="8">
        <f t="shared" si="447"/>
        <v>0.2487365215770696</v>
      </c>
      <c r="BM318" s="8">
        <f t="shared" si="448"/>
        <v>0.31563151053781818</v>
      </c>
      <c r="BN318" s="8">
        <f t="shared" si="449"/>
        <v>0.68414945342011768</v>
      </c>
    </row>
    <row r="319" spans="1:66" x14ac:dyDescent="0.25">
      <c r="A319" t="s">
        <v>112</v>
      </c>
      <c r="B319" t="s">
        <v>131</v>
      </c>
      <c r="C319" t="s">
        <v>129</v>
      </c>
      <c r="D319" t="s">
        <v>531</v>
      </c>
      <c r="E319">
        <f>VLOOKUP(A319,home!$A$2:$E$405,3,FALSE)</f>
        <v>1.2826</v>
      </c>
      <c r="F319">
        <f>VLOOKUP(B319,home!$B$2:$E$405,3,FALSE)</f>
        <v>0.9153</v>
      </c>
      <c r="G319">
        <f>VLOOKUP(C319,away!$B$2:$E$405,4,FALSE)</f>
        <v>1.0508999999999999</v>
      </c>
      <c r="H319">
        <f>VLOOKUP(A319,away!$A$2:$E$405,3,FALSE)</f>
        <v>1.0616000000000001</v>
      </c>
      <c r="I319">
        <f>VLOOKUP(C319,away!$B$2:$E$405,3,FALSE)</f>
        <v>1.802</v>
      </c>
      <c r="J319">
        <f>VLOOKUP(B319,home!$B$2:$E$405,4,FALSE)</f>
        <v>0.81910000000000005</v>
      </c>
      <c r="K319" s="3">
        <f t="shared" si="394"/>
        <v>1.233718536402</v>
      </c>
      <c r="L319" s="3">
        <f t="shared" si="395"/>
        <v>1.5669409211200003</v>
      </c>
      <c r="M319" s="5">
        <f t="shared" si="396"/>
        <v>6.0769974191768772E-2</v>
      </c>
      <c r="N319" s="5">
        <f t="shared" si="397"/>
        <v>7.497304361705627E-2</v>
      </c>
      <c r="O319" s="5">
        <f t="shared" si="398"/>
        <v>9.5222959336488791E-2</v>
      </c>
      <c r="P319" s="5">
        <f t="shared" si="399"/>
        <v>0.11747833002448009</v>
      </c>
      <c r="Q319" s="5">
        <f t="shared" si="400"/>
        <v>4.6247816820419001E-2</v>
      </c>
      <c r="R319" s="5">
        <f t="shared" si="401"/>
        <v>7.4604375807245077E-2</v>
      </c>
      <c r="S319" s="5">
        <f t="shared" si="402"/>
        <v>5.6776221353118612E-2</v>
      </c>
      <c r="T319" s="5">
        <f t="shared" si="403"/>
        <v>7.2467596688376379E-2</v>
      </c>
      <c r="U319" s="5">
        <f t="shared" si="404"/>
        <v>9.2040801330099162E-2</v>
      </c>
      <c r="V319" s="5">
        <f t="shared" si="405"/>
        <v>1.2195305619216373E-2</v>
      </c>
      <c r="W319" s="5">
        <f t="shared" si="406"/>
        <v>1.9018929626491713E-2</v>
      </c>
      <c r="X319" s="5">
        <f t="shared" si="407"/>
        <v>2.9801539107651383E-2</v>
      </c>
      <c r="Y319" s="5">
        <f t="shared" si="408"/>
        <v>2.3348625570068497E-2</v>
      </c>
      <c r="Z319" s="5">
        <f t="shared" si="409"/>
        <v>3.8966883115662411E-2</v>
      </c>
      <c r="AA319" s="5">
        <f t="shared" si="410"/>
        <v>4.8074166005602832E-2</v>
      </c>
      <c r="AB319" s="5">
        <f t="shared" si="411"/>
        <v>2.9654994861589564E-2</v>
      </c>
      <c r="AC319" s="5">
        <f t="shared" si="412"/>
        <v>1.473470407608953E-3</v>
      </c>
      <c r="AD319" s="5">
        <f t="shared" si="413"/>
        <v>5.866001505681998E-3</v>
      </c>
      <c r="AE319" s="5">
        <f t="shared" si="414"/>
        <v>9.1916778026046569E-3</v>
      </c>
      <c r="AF319" s="5">
        <f t="shared" si="415"/>
        <v>7.2014080413258042E-3</v>
      </c>
      <c r="AG319" s="5">
        <f t="shared" si="416"/>
        <v>3.7613936498786769E-3</v>
      </c>
      <c r="AH319" s="5">
        <f t="shared" si="417"/>
        <v>1.5264700930607859E-2</v>
      </c>
      <c r="AI319" s="5">
        <f t="shared" si="418"/>
        <v>1.8832344490723775E-2</v>
      </c>
      <c r="AJ319" s="5">
        <f t="shared" si="419"/>
        <v>1.1616906241057004E-2</v>
      </c>
      <c r="AK319" s="5">
        <f t="shared" si="420"/>
        <v>4.7773308550787029E-3</v>
      </c>
      <c r="AL319" s="5">
        <f t="shared" si="421"/>
        <v>1.1393840140865887E-4</v>
      </c>
      <c r="AM319" s="5">
        <f t="shared" si="422"/>
        <v>1.4473989584243847E-3</v>
      </c>
      <c r="AN319" s="5">
        <f t="shared" si="423"/>
        <v>2.2679886571416339E-3</v>
      </c>
      <c r="AO319" s="5">
        <f t="shared" si="424"/>
        <v>1.7769021177556131E-3</v>
      </c>
      <c r="AP319" s="5">
        <f t="shared" si="425"/>
        <v>9.2810021371201982E-4</v>
      </c>
      <c r="AQ319" s="5">
        <f t="shared" si="426"/>
        <v>3.6356955094139526E-4</v>
      </c>
      <c r="AR319" s="5">
        <f t="shared" si="427"/>
        <v>4.7837769073655967E-3</v>
      </c>
      <c r="AS319" s="5">
        <f t="shared" si="428"/>
        <v>5.9018342446287694E-3</v>
      </c>
      <c r="AT319" s="5">
        <f t="shared" si="429"/>
        <v>3.6406011531853054E-3</v>
      </c>
      <c r="AU319" s="5">
        <f t="shared" si="430"/>
        <v>1.4971590421104031E-3</v>
      </c>
      <c r="AV319" s="5">
        <f t="shared" si="431"/>
        <v>4.6176821554836669E-4</v>
      </c>
      <c r="AW319" s="5">
        <f t="shared" si="432"/>
        <v>6.1183784066109957E-6</v>
      </c>
      <c r="AX319" s="5">
        <f t="shared" si="433"/>
        <v>2.9761382076285163E-4</v>
      </c>
      <c r="AY319" s="5">
        <f t="shared" si="434"/>
        <v>4.6634327444418534E-4</v>
      </c>
      <c r="AZ319" s="5">
        <f t="shared" si="435"/>
        <v>3.6536618000784462E-4</v>
      </c>
      <c r="BA319" s="5">
        <f t="shared" si="436"/>
        <v>1.9083573954919593E-4</v>
      </c>
      <c r="BB319" s="5">
        <f t="shared" si="437"/>
        <v>7.4757082377958366E-5</v>
      </c>
      <c r="BC319" s="5">
        <f t="shared" si="438"/>
        <v>2.3427986304312346E-5</v>
      </c>
      <c r="BD319" s="5">
        <f t="shared" si="439"/>
        <v>1.2493159656100071E-3</v>
      </c>
      <c r="BE319" s="5">
        <f t="shared" si="440"/>
        <v>1.5413042645960292E-3</v>
      </c>
      <c r="BF319" s="5">
        <f t="shared" si="441"/>
        <v>9.5076782073378718E-4</v>
      </c>
      <c r="BG319" s="5">
        <f t="shared" si="442"/>
        <v>3.9099329475126914E-4</v>
      </c>
      <c r="BH319" s="5">
        <f t="shared" si="443"/>
        <v>1.2059391883588287E-4</v>
      </c>
      <c r="BI319" s="5">
        <f t="shared" si="444"/>
        <v>2.9755790609037404E-5</v>
      </c>
      <c r="BJ319" s="8">
        <f t="shared" si="445"/>
        <v>0.30008033601097578</v>
      </c>
      <c r="BK319" s="8">
        <f t="shared" si="446"/>
        <v>0.24927358327204566</v>
      </c>
      <c r="BL319" s="8">
        <f t="shared" si="447"/>
        <v>0.41065645047646726</v>
      </c>
      <c r="BM319" s="8">
        <f t="shared" si="448"/>
        <v>0.52922052818165521</v>
      </c>
      <c r="BN319" s="8">
        <f t="shared" si="449"/>
        <v>0.46929649979745802</v>
      </c>
    </row>
    <row r="320" spans="1:66" x14ac:dyDescent="0.25">
      <c r="A320" t="s">
        <v>112</v>
      </c>
      <c r="B320" t="s">
        <v>136</v>
      </c>
      <c r="C320" t="s">
        <v>110</v>
      </c>
      <c r="D320" t="s">
        <v>531</v>
      </c>
      <c r="E320">
        <f>VLOOKUP(A320,home!$A$2:$E$405,3,FALSE)</f>
        <v>1.2826</v>
      </c>
      <c r="F320">
        <f>VLOOKUP(B320,home!$B$2:$E$405,3,FALSE)</f>
        <v>2.0893999999999999</v>
      </c>
      <c r="G320">
        <f>VLOOKUP(C320,away!$B$2:$E$405,4,FALSE)</f>
        <v>1.0508999999999999</v>
      </c>
      <c r="H320">
        <f>VLOOKUP(A320,away!$A$2:$E$405,3,FALSE)</f>
        <v>1.0616000000000001</v>
      </c>
      <c r="I320">
        <f>VLOOKUP(C320,away!$B$2:$E$405,3,FALSE)</f>
        <v>1.2286999999999999</v>
      </c>
      <c r="J320">
        <f>VLOOKUP(B320,home!$B$2:$E$405,4,FALSE)</f>
        <v>0.66090000000000004</v>
      </c>
      <c r="K320" s="3">
        <f t="shared" si="394"/>
        <v>2.8162695399959996</v>
      </c>
      <c r="L320" s="3">
        <f t="shared" si="395"/>
        <v>0.86206997632799998</v>
      </c>
      <c r="M320" s="5">
        <f t="shared" si="396"/>
        <v>2.5264891964924902E-2</v>
      </c>
      <c r="N320" s="5">
        <f t="shared" si="397"/>
        <v>7.1152745672107692E-2</v>
      </c>
      <c r="O320" s="5">
        <f t="shared" si="398"/>
        <v>2.1780104818132286E-2</v>
      </c>
      <c r="P320" s="5">
        <f t="shared" si="399"/>
        <v>6.1338645777226079E-2</v>
      </c>
      <c r="Q320" s="5">
        <f t="shared" si="400"/>
        <v>0.10019265516171953</v>
      </c>
      <c r="R320" s="5">
        <f t="shared" si="401"/>
        <v>9.3879872224943289E-3</v>
      </c>
      <c r="S320" s="5">
        <f t="shared" si="402"/>
        <v>3.7229819456653247E-2</v>
      </c>
      <c r="T320" s="5">
        <f t="shared" si="403"/>
        <v>8.6373079863503024E-2</v>
      </c>
      <c r="U320" s="5">
        <f t="shared" si="404"/>
        <v>2.6439102456582431E-2</v>
      </c>
      <c r="V320" s="5">
        <f t="shared" si="405"/>
        <v>1.0043039219852673E-2</v>
      </c>
      <c r="W320" s="5">
        <f t="shared" si="406"/>
        <v>9.4056507621091232E-2</v>
      </c>
      <c r="X320" s="5">
        <f t="shared" si="407"/>
        <v>8.1083291298408466E-2</v>
      </c>
      <c r="Y320" s="5">
        <f t="shared" si="408"/>
        <v>3.4949735505107653E-2</v>
      </c>
      <c r="Z320" s="5">
        <f t="shared" si="409"/>
        <v>2.6977006408877508E-3</v>
      </c>
      <c r="AA320" s="5">
        <f t="shared" si="410"/>
        <v>7.5974521429598612E-3</v>
      </c>
      <c r="AB320" s="5">
        <f t="shared" si="411"/>
        <v>1.0698236525897594E-2</v>
      </c>
      <c r="AC320" s="5">
        <f t="shared" si="412"/>
        <v>1.5239191060280352E-3</v>
      </c>
      <c r="AD320" s="5">
        <f t="shared" si="413"/>
        <v>6.6222119362920218E-2</v>
      </c>
      <c r="AE320" s="5">
        <f t="shared" si="414"/>
        <v>5.7088100871582614E-2</v>
      </c>
      <c r="AF320" s="5">
        <f t="shared" si="415"/>
        <v>2.4606968883487849E-2</v>
      </c>
      <c r="AG320" s="5">
        <f t="shared" si="416"/>
        <v>7.0709763609640673E-3</v>
      </c>
      <c r="AH320" s="5">
        <f t="shared" si="417"/>
        <v>5.8140168190753342E-4</v>
      </c>
      <c r="AI320" s="5">
        <f t="shared" si="418"/>
        <v>1.6373838472586299E-3</v>
      </c>
      <c r="AJ320" s="5">
        <f t="shared" si="419"/>
        <v>2.3056571271579708E-3</v>
      </c>
      <c r="AK320" s="5">
        <f t="shared" si="420"/>
        <v>2.1644506456298921E-3</v>
      </c>
      <c r="AL320" s="5">
        <f t="shared" si="421"/>
        <v>1.4799213765500629E-4</v>
      </c>
      <c r="AM320" s="5">
        <f t="shared" si="422"/>
        <v>3.7299867527154307E-2</v>
      </c>
      <c r="AN320" s="5">
        <f t="shared" si="423"/>
        <v>3.2155095916171446E-2</v>
      </c>
      <c r="AO320" s="5">
        <f t="shared" si="424"/>
        <v>1.3859971387639244E-2</v>
      </c>
      <c r="AP320" s="5">
        <f t="shared" si="425"/>
        <v>3.9827550686829735E-3</v>
      </c>
      <c r="AQ320" s="5">
        <f t="shared" si="426"/>
        <v>8.5835339194493816E-4</v>
      </c>
      <c r="AR320" s="5">
        <f t="shared" si="427"/>
        <v>1.0024178683181736E-4</v>
      </c>
      <c r="AS320" s="5">
        <f t="shared" si="428"/>
        <v>2.8230789088921936E-4</v>
      </c>
      <c r="AT320" s="5">
        <f t="shared" si="429"/>
        <v>3.9752755700591129E-4</v>
      </c>
      <c r="AU320" s="5">
        <f t="shared" si="430"/>
        <v>3.7318158336825712E-4</v>
      </c>
      <c r="AV320" s="5">
        <f t="shared" si="431"/>
        <v>2.6274498153187507E-4</v>
      </c>
      <c r="AW320" s="5">
        <f t="shared" si="432"/>
        <v>9.9805133652981756E-6</v>
      </c>
      <c r="AX320" s="5">
        <f t="shared" si="433"/>
        <v>1.7507746793768431E-2</v>
      </c>
      <c r="AY320" s="5">
        <f t="shared" si="434"/>
        <v>1.509290286406057E-2</v>
      </c>
      <c r="AZ320" s="5">
        <f t="shared" si="435"/>
        <v>6.5055692073707483E-3</v>
      </c>
      <c r="BA320" s="5">
        <f t="shared" si="436"/>
        <v>1.869418630866089E-3</v>
      </c>
      <c r="BB320" s="5">
        <f t="shared" si="437"/>
        <v>4.0289241871446286E-4</v>
      </c>
      <c r="BC320" s="5">
        <f t="shared" si="438"/>
        <v>6.9464291572781542E-5</v>
      </c>
      <c r="BD320" s="5">
        <f t="shared" si="439"/>
        <v>1.440257246686353E-5</v>
      </c>
      <c r="BE320" s="5">
        <f t="shared" si="440"/>
        <v>4.0561526136012816E-5</v>
      </c>
      <c r="BF320" s="5">
        <f t="shared" si="441"/>
        <v>5.7116095276302256E-5</v>
      </c>
      <c r="BG320" s="5">
        <f t="shared" si="442"/>
        <v>5.3618106456719817E-5</v>
      </c>
      <c r="BH320" s="5">
        <f t="shared" si="443"/>
        <v>3.7750760001580714E-5</v>
      </c>
      <c r="BI320" s="5">
        <f t="shared" si="444"/>
        <v>2.1263263100830225E-5</v>
      </c>
      <c r="BJ320" s="8">
        <f t="shared" si="445"/>
        <v>0.7524002180988385</v>
      </c>
      <c r="BK320" s="8">
        <f t="shared" si="446"/>
        <v>0.1506412105264005</v>
      </c>
      <c r="BL320" s="8">
        <f t="shared" si="447"/>
        <v>8.4232492591085922E-2</v>
      </c>
      <c r="BM320" s="8">
        <f t="shared" si="448"/>
        <v>0.68577166888991281</v>
      </c>
      <c r="BN320" s="8">
        <f t="shared" si="449"/>
        <v>0.28911703061660482</v>
      </c>
    </row>
    <row r="321" spans="1:66" x14ac:dyDescent="0.25">
      <c r="A321" t="s">
        <v>134</v>
      </c>
      <c r="B321" t="s">
        <v>306</v>
      </c>
      <c r="C321" t="s">
        <v>133</v>
      </c>
      <c r="D321" t="s">
        <v>531</v>
      </c>
      <c r="E321">
        <f>VLOOKUP(A321,home!$A$2:$E$405,3,FALSE)</f>
        <v>1.5399</v>
      </c>
      <c r="F321">
        <f>VLOOKUP(B321,home!$B$2:$E$405,3,FALSE)</f>
        <v>1.3552999999999999</v>
      </c>
      <c r="G321">
        <f>VLOOKUP(C321,away!$B$2:$E$405,4,FALSE)</f>
        <v>0.96</v>
      </c>
      <c r="H321">
        <f>VLOOKUP(A321,away!$A$2:$E$405,3,FALSE)</f>
        <v>1.25</v>
      </c>
      <c r="I321">
        <f>VLOOKUP(C321,away!$B$2:$E$405,3,FALSE)</f>
        <v>0.90429999999999999</v>
      </c>
      <c r="J321">
        <f>VLOOKUP(B321,home!$B$2:$E$405,4,FALSE)</f>
        <v>0.93910000000000005</v>
      </c>
      <c r="K321" s="3">
        <f t="shared" si="394"/>
        <v>2.0035454112000002</v>
      </c>
      <c r="L321" s="3">
        <f t="shared" si="395"/>
        <v>1.0615351625</v>
      </c>
      <c r="M321" s="5">
        <f t="shared" si="396"/>
        <v>4.6650082943250508E-2</v>
      </c>
      <c r="N321" s="5">
        <f t="shared" si="397"/>
        <v>9.3465559613048949E-2</v>
      </c>
      <c r="O321" s="5">
        <f t="shared" si="398"/>
        <v>4.9520703377801907E-2</v>
      </c>
      <c r="P321" s="5">
        <f t="shared" si="399"/>
        <v>9.921697801199135E-2</v>
      </c>
      <c r="Q321" s="5">
        <f t="shared" si="400"/>
        <v>9.3631246533982179E-2</v>
      </c>
      <c r="R321" s="5">
        <f t="shared" si="401"/>
        <v>2.628398395363462E-2</v>
      </c>
      <c r="S321" s="5">
        <f t="shared" si="402"/>
        <v>5.2754508163507151E-2</v>
      </c>
      <c r="T321" s="5">
        <f t="shared" si="403"/>
        <v>9.9392860504528321E-2</v>
      </c>
      <c r="U321" s="5">
        <f t="shared" si="404"/>
        <v>5.2661155438359079E-2</v>
      </c>
      <c r="V321" s="5">
        <f t="shared" si="405"/>
        <v>1.2466675170306186E-2</v>
      </c>
      <c r="W321" s="5">
        <f t="shared" si="406"/>
        <v>6.2531484779365279E-2</v>
      </c>
      <c r="X321" s="5">
        <f t="shared" si="407"/>
        <v>6.6379369856629802E-2</v>
      </c>
      <c r="Y321" s="5">
        <f t="shared" si="408"/>
        <v>3.5232017583702556E-2</v>
      </c>
      <c r="Z321" s="5">
        <f t="shared" si="409"/>
        <v>9.3004577257896417E-3</v>
      </c>
      <c r="AA321" s="5">
        <f t="shared" si="410"/>
        <v>1.8633889398565424E-2</v>
      </c>
      <c r="AB321" s="5">
        <f t="shared" si="411"/>
        <v>1.866692179865205E-2</v>
      </c>
      <c r="AC321" s="5">
        <f t="shared" si="412"/>
        <v>1.6571592136282946E-3</v>
      </c>
      <c r="AD321" s="5">
        <f t="shared" si="413"/>
        <v>3.1321167346305002E-2</v>
      </c>
      <c r="AE321" s="5">
        <f t="shared" si="414"/>
        <v>3.3248520468649574E-2</v>
      </c>
      <c r="AF321" s="5">
        <f t="shared" si="415"/>
        <v>1.7647236789286251E-2</v>
      </c>
      <c r="AG321" s="5">
        <f t="shared" si="416"/>
        <v>6.2443874575969878E-3</v>
      </c>
      <c r="AH321" s="5">
        <f t="shared" si="417"/>
        <v>2.4681907258176212E-3</v>
      </c>
      <c r="AI321" s="5">
        <f t="shared" si="418"/>
        <v>4.9451322026782931E-3</v>
      </c>
      <c r="AJ321" s="5">
        <f t="shared" si="419"/>
        <v>4.953898466226723E-3</v>
      </c>
      <c r="AK321" s="5">
        <f t="shared" si="420"/>
        <v>3.3084535131864224E-3</v>
      </c>
      <c r="AL321" s="5">
        <f t="shared" si="421"/>
        <v>1.409800959719117E-4</v>
      </c>
      <c r="AM321" s="5">
        <f t="shared" si="422"/>
        <v>1.2550676222023334E-2</v>
      </c>
      <c r="AN321" s="5">
        <f t="shared" si="423"/>
        <v>1.3322984122830426E-2</v>
      </c>
      <c r="AO321" s="5">
        <f t="shared" si="424"/>
        <v>7.0714080579068576E-3</v>
      </c>
      <c r="AP321" s="5">
        <f t="shared" si="425"/>
        <v>2.5021827672846559E-3</v>
      </c>
      <c r="AQ321" s="5">
        <f t="shared" si="426"/>
        <v>6.6403874761855402E-4</v>
      </c>
      <c r="AR321" s="5">
        <f t="shared" si="427"/>
        <v>5.2401424864236055E-4</v>
      </c>
      <c r="AS321" s="5">
        <f t="shared" si="428"/>
        <v>1.0498863432708175E-3</v>
      </c>
      <c r="AT321" s="5">
        <f t="shared" si="429"/>
        <v>1.0517474826708976E-3</v>
      </c>
      <c r="AU321" s="5">
        <f t="shared" si="430"/>
        <v>7.0240794754880922E-4</v>
      </c>
      <c r="AV321" s="5">
        <f t="shared" si="431"/>
        <v>3.5182655502545698E-4</v>
      </c>
      <c r="AW321" s="5">
        <f t="shared" si="432"/>
        <v>8.3289235514861575E-6</v>
      </c>
      <c r="AX321" s="5">
        <f t="shared" si="433"/>
        <v>4.1909749586819672E-3</v>
      </c>
      <c r="AY321" s="5">
        <f t="shared" si="434"/>
        <v>4.4488672837978928E-3</v>
      </c>
      <c r="AZ321" s="5">
        <f t="shared" si="435"/>
        <v>2.3613145275236647E-3</v>
      </c>
      <c r="BA321" s="5">
        <f t="shared" si="436"/>
        <v>8.3553946689614831E-4</v>
      </c>
      <c r="BB321" s="5">
        <f t="shared" si="437"/>
        <v>2.2173863094169147E-4</v>
      </c>
      <c r="BC321" s="5">
        <f t="shared" si="438"/>
        <v>4.7076670725843221E-5</v>
      </c>
      <c r="BD321" s="5">
        <f t="shared" si="439"/>
        <v>9.2709925097480563E-5</v>
      </c>
      <c r="BE321" s="5">
        <f t="shared" si="440"/>
        <v>1.8574854500175289E-4</v>
      </c>
      <c r="BF321" s="5">
        <f t="shared" si="441"/>
        <v>1.8607782248766943E-4</v>
      </c>
      <c r="BG321" s="5">
        <f t="shared" si="442"/>
        <v>1.2427178912375271E-4</v>
      </c>
      <c r="BH321" s="5">
        <f t="shared" si="443"/>
        <v>6.2246043210127235E-5</v>
      </c>
      <c r="BI321" s="5">
        <f t="shared" si="444"/>
        <v>2.4942554847801469E-5</v>
      </c>
      <c r="BJ321" s="8">
        <f t="shared" si="445"/>
        <v>0.58731065238932589</v>
      </c>
      <c r="BK321" s="8">
        <f t="shared" si="446"/>
        <v>0.21733525088245331</v>
      </c>
      <c r="BL321" s="8">
        <f t="shared" si="447"/>
        <v>0.18579820813184905</v>
      </c>
      <c r="BM321" s="8">
        <f t="shared" si="448"/>
        <v>0.5865354763354621</v>
      </c>
      <c r="BN321" s="8">
        <f t="shared" si="449"/>
        <v>0.40876855443370952</v>
      </c>
    </row>
    <row r="322" spans="1:66" x14ac:dyDescent="0.25">
      <c r="A322" t="s">
        <v>134</v>
      </c>
      <c r="B322" t="s">
        <v>290</v>
      </c>
      <c r="C322" t="s">
        <v>473</v>
      </c>
      <c r="D322" t="s">
        <v>531</v>
      </c>
      <c r="E322">
        <f>VLOOKUP(A322,home!$A$2:$E$405,3,FALSE)</f>
        <v>1.5399</v>
      </c>
      <c r="F322">
        <f>VLOOKUP(B322,home!$B$2:$E$405,3,FALSE)</f>
        <v>0.87529999999999997</v>
      </c>
      <c r="G322">
        <f>VLOOKUP(C322,away!$B$2:$E$405,4,FALSE)</f>
        <v>0.87529999999999997</v>
      </c>
      <c r="H322">
        <f>VLOOKUP(A322,away!$A$2:$E$405,3,FALSE)</f>
        <v>1.25</v>
      </c>
      <c r="I322">
        <f>VLOOKUP(C322,away!$B$2:$E$405,3,FALSE)</f>
        <v>0.97389999999999999</v>
      </c>
      <c r="J322">
        <f>VLOOKUP(B322,home!$B$2:$E$405,4,FALSE)</f>
        <v>1.2522</v>
      </c>
      <c r="K322" s="3">
        <f t="shared" si="394"/>
        <v>1.1797945235909999</v>
      </c>
      <c r="L322" s="3">
        <f t="shared" si="395"/>
        <v>1.5243969750000002</v>
      </c>
      <c r="M322" s="5">
        <f t="shared" si="396"/>
        <v>6.6924410459249087E-2</v>
      </c>
      <c r="N322" s="5">
        <f t="shared" si="397"/>
        <v>7.8957052954378298E-2</v>
      </c>
      <c r="O322" s="5">
        <f t="shared" si="398"/>
        <v>0.10201936885773767</v>
      </c>
      <c r="P322" s="5">
        <f t="shared" si="399"/>
        <v>0.1203618926785691</v>
      </c>
      <c r="Q322" s="5">
        <f t="shared" si="400"/>
        <v>4.6576549337230058E-2</v>
      </c>
      <c r="R322" s="5">
        <f t="shared" si="401"/>
        <v>7.7759008639072286E-2</v>
      </c>
      <c r="S322" s="5">
        <f t="shared" si="402"/>
        <v>5.4116969838638534E-2</v>
      </c>
      <c r="T322" s="5">
        <f t="shared" si="403"/>
        <v>7.1001150915611752E-2</v>
      </c>
      <c r="U322" s="5">
        <f t="shared" si="404"/>
        <v>9.1739652552242715E-2</v>
      </c>
      <c r="V322" s="5">
        <f t="shared" si="405"/>
        <v>1.0814225367777309E-2</v>
      </c>
      <c r="W322" s="5">
        <f t="shared" si="406"/>
        <v>1.8316919278610011E-2</v>
      </c>
      <c r="X322" s="5">
        <f t="shared" si="407"/>
        <v>2.7922256339632284E-2</v>
      </c>
      <c r="Y322" s="5">
        <f t="shared" si="408"/>
        <v>2.1282301549655019E-2</v>
      </c>
      <c r="Z322" s="5">
        <f t="shared" si="409"/>
        <v>3.9511865849466886E-2</v>
      </c>
      <c r="AA322" s="5">
        <f t="shared" si="410"/>
        <v>4.6615882946063281E-2</v>
      </c>
      <c r="AB322" s="5">
        <f t="shared" si="411"/>
        <v>2.7498581706062276E-2</v>
      </c>
      <c r="AC322" s="5">
        <f t="shared" si="412"/>
        <v>1.2155697601464502E-3</v>
      </c>
      <c r="AD322" s="5">
        <f t="shared" si="413"/>
        <v>5.402550263490625E-3</v>
      </c>
      <c r="AE322" s="5">
        <f t="shared" si="414"/>
        <v>8.2356312789505625E-3</v>
      </c>
      <c r="AF322" s="5">
        <f t="shared" si="415"/>
        <v>6.2771857044238112E-3</v>
      </c>
      <c r="AG322" s="5">
        <f t="shared" si="416"/>
        <v>3.1896409664456341E-3</v>
      </c>
      <c r="AH322" s="5">
        <f t="shared" si="417"/>
        <v>1.5057942194383282E-2</v>
      </c>
      <c r="AI322" s="5">
        <f t="shared" si="418"/>
        <v>1.7765277737483237E-2</v>
      </c>
      <c r="AJ322" s="5">
        <f t="shared" si="419"/>
        <v>1.0479688692377918E-2</v>
      </c>
      <c r="AK322" s="5">
        <f t="shared" si="420"/>
        <v>4.1212931094019977E-3</v>
      </c>
      <c r="AL322" s="5">
        <f t="shared" si="421"/>
        <v>8.7446882839946414E-5</v>
      </c>
      <c r="AM322" s="5">
        <f t="shared" si="422"/>
        <v>1.2747798428582693E-3</v>
      </c>
      <c r="AN322" s="5">
        <f t="shared" si="423"/>
        <v>1.9432705362441214E-3</v>
      </c>
      <c r="AO322" s="5">
        <f t="shared" si="424"/>
        <v>1.4811578635285836E-3</v>
      </c>
      <c r="AP322" s="5">
        <f t="shared" si="425"/>
        <v>7.5262418888681192E-4</v>
      </c>
      <c r="AQ322" s="5">
        <f t="shared" si="426"/>
        <v>2.8682450921272117E-4</v>
      </c>
      <c r="AR322" s="5">
        <f t="shared" si="427"/>
        <v>4.5908563061685505E-3</v>
      </c>
      <c r="AS322" s="5">
        <f t="shared" si="428"/>
        <v>5.4162671286108622E-3</v>
      </c>
      <c r="AT322" s="5">
        <f t="shared" si="429"/>
        <v>3.195041148320523E-3</v>
      </c>
      <c r="AU322" s="5">
        <f t="shared" si="430"/>
        <v>1.2564973498121507E-3</v>
      </c>
      <c r="AV322" s="5">
        <f t="shared" si="431"/>
        <v>3.7060217305374509E-4</v>
      </c>
      <c r="AW322" s="5">
        <f t="shared" si="432"/>
        <v>4.3686402876977418E-6</v>
      </c>
      <c r="AX322" s="5">
        <f t="shared" si="433"/>
        <v>2.5066304623139716E-4</v>
      </c>
      <c r="AY322" s="5">
        <f t="shared" si="434"/>
        <v>3.8210998941942703E-4</v>
      </c>
      <c r="AZ322" s="5">
        <f t="shared" si="435"/>
        <v>2.9124365599412832E-4</v>
      </c>
      <c r="BA322" s="5">
        <f t="shared" si="436"/>
        <v>1.4799031606179663E-4</v>
      </c>
      <c r="BB322" s="5">
        <f t="shared" si="437"/>
        <v>5.6398997533474169E-5</v>
      </c>
      <c r="BC322" s="5">
        <f t="shared" si="438"/>
        <v>1.719489224661211E-5</v>
      </c>
      <c r="BD322" s="5">
        <f t="shared" si="439"/>
        <v>1.1663812442971684E-3</v>
      </c>
      <c r="BE322" s="5">
        <f t="shared" si="440"/>
        <v>1.3760902044410554E-3</v>
      </c>
      <c r="BF322" s="5">
        <f t="shared" si="441"/>
        <v>8.1175184358338846E-4</v>
      </c>
      <c r="BG322" s="5">
        <f t="shared" si="442"/>
        <v>3.1923345985819318E-4</v>
      </c>
      <c r="BH322" s="5">
        <f t="shared" si="443"/>
        <v>9.4157471921925908E-5</v>
      </c>
      <c r="BI322" s="5">
        <f t="shared" si="444"/>
        <v>2.2217293945732285E-5</v>
      </c>
      <c r="BJ322" s="8">
        <f t="shared" si="445"/>
        <v>0.29404549642664546</v>
      </c>
      <c r="BK322" s="8">
        <f t="shared" si="446"/>
        <v>0.2539026249766399</v>
      </c>
      <c r="BL322" s="8">
        <f t="shared" si="447"/>
        <v>0.41167579205883803</v>
      </c>
      <c r="BM322" s="8">
        <f t="shared" si="448"/>
        <v>0.50615975503622201</v>
      </c>
      <c r="BN322" s="8">
        <f t="shared" si="449"/>
        <v>0.49259828292623653</v>
      </c>
    </row>
    <row r="323" spans="1:66" s="14" customFormat="1" x14ac:dyDescent="0.25">
      <c r="A323" t="s">
        <v>134</v>
      </c>
      <c r="B323" t="s">
        <v>292</v>
      </c>
      <c r="C323" t="s">
        <v>300</v>
      </c>
      <c r="D323" t="s">
        <v>531</v>
      </c>
      <c r="E323">
        <f>VLOOKUP(A323,home!$A$2:$E$405,3,FALSE)</f>
        <v>1.5399</v>
      </c>
      <c r="F323">
        <f>VLOOKUP(B323,home!$B$2:$E$405,3,FALSE)</f>
        <v>0.98819999999999997</v>
      </c>
      <c r="G323">
        <f>VLOOKUP(C323,away!$B$2:$E$405,4,FALSE)</f>
        <v>0.59289999999999998</v>
      </c>
      <c r="H323">
        <f>VLOOKUP(A323,away!$A$2:$E$405,3,FALSE)</f>
        <v>1.25</v>
      </c>
      <c r="I323">
        <f>VLOOKUP(C323,away!$B$2:$E$405,3,FALSE)</f>
        <v>1.0435000000000001</v>
      </c>
      <c r="J323">
        <f>VLOOKUP(B323,home!$B$2:$E$405,4,FALSE)</f>
        <v>1.0783</v>
      </c>
      <c r="K323" s="3">
        <f t="shared" si="394"/>
        <v>0.90223323082199991</v>
      </c>
      <c r="L323" s="3">
        <f t="shared" si="395"/>
        <v>1.4065075625000001</v>
      </c>
      <c r="M323" s="5">
        <f t="shared" si="396"/>
        <v>9.9386320717910037E-2</v>
      </c>
      <c r="N323" s="5">
        <f t="shared" si="397"/>
        <v>8.9669641240831433E-2</v>
      </c>
      <c r="O323" s="5">
        <f t="shared" si="398"/>
        <v>0.13978761169879089</v>
      </c>
      <c r="P323" s="5">
        <f t="shared" si="399"/>
        <v>0.1261210285318913</v>
      </c>
      <c r="Q323" s="5">
        <f t="shared" si="400"/>
        <v>4.0451465061682491E-2</v>
      </c>
      <c r="R323" s="5">
        <f t="shared" si="401"/>
        <v>9.8306166499081471E-2</v>
      </c>
      <c r="S323" s="5">
        <f t="shared" si="402"/>
        <v>4.0011828899195002E-2</v>
      </c>
      <c r="T323" s="5">
        <f t="shared" si="403"/>
        <v>5.6895291523460949E-2</v>
      </c>
      <c r="U323" s="5">
        <f t="shared" si="404"/>
        <v>8.8695090210191715E-2</v>
      </c>
      <c r="V323" s="5">
        <f t="shared" si="405"/>
        <v>5.6416583710433062E-3</v>
      </c>
      <c r="W323" s="5">
        <f t="shared" si="406"/>
        <v>1.2165552004695017E-2</v>
      </c>
      <c r="X323" s="5">
        <f t="shared" si="407"/>
        <v>1.7110940896590578E-2</v>
      </c>
      <c r="Y323" s="5">
        <f t="shared" si="408"/>
        <v>1.2033333886272592E-2</v>
      </c>
      <c r="Z323" s="5">
        <f t="shared" si="409"/>
        <v>4.6089455540447417E-2</v>
      </c>
      <c r="AA323" s="5">
        <f t="shared" si="410"/>
        <v>4.1583438379084792E-2</v>
      </c>
      <c r="AB323" s="5">
        <f t="shared" si="411"/>
        <v>1.8758979978724607E-2</v>
      </c>
      <c r="AC323" s="5">
        <f t="shared" si="412"/>
        <v>4.4745327578901023E-4</v>
      </c>
      <c r="AD323" s="5">
        <f t="shared" si="413"/>
        <v>2.7440413224822601E-3</v>
      </c>
      <c r="AE323" s="5">
        <f t="shared" si="414"/>
        <v>3.8595148718838001E-3</v>
      </c>
      <c r="AF323" s="5">
        <f t="shared" si="415"/>
        <v>2.7142184274428927E-3</v>
      </c>
      <c r="AG323" s="5">
        <f t="shared" si="416"/>
        <v>1.2725229148250956E-3</v>
      </c>
      <c r="AH323" s="5">
        <f t="shared" si="417"/>
        <v>1.6206291942286712E-2</v>
      </c>
      <c r="AI323" s="5">
        <f t="shared" si="418"/>
        <v>1.4621855138733882E-2</v>
      </c>
      <c r="AJ323" s="5">
        <f t="shared" si="419"/>
        <v>6.5961618012155658E-3</v>
      </c>
      <c r="AK323" s="5">
        <f t="shared" si="420"/>
        <v>1.9837587909784611E-3</v>
      </c>
      <c r="AL323" s="5">
        <f t="shared" si="421"/>
        <v>2.2712690018035577E-5</v>
      </c>
      <c r="AM323" s="5">
        <f t="shared" si="422"/>
        <v>4.9515305357844866E-4</v>
      </c>
      <c r="AN323" s="5">
        <f t="shared" si="423"/>
        <v>6.9643651445305571E-4</v>
      </c>
      <c r="AO323" s="5">
        <f t="shared" si="424"/>
        <v>4.8977161218968183E-4</v>
      </c>
      <c r="AP323" s="5">
        <f t="shared" si="425"/>
        <v>2.2962249214753493E-4</v>
      </c>
      <c r="AQ323" s="5">
        <f t="shared" si="426"/>
        <v>8.0741442931401224E-5</v>
      </c>
      <c r="AR323" s="5">
        <f t="shared" si="427"/>
        <v>4.5588544353818107E-3</v>
      </c>
      <c r="AS323" s="5">
        <f t="shared" si="428"/>
        <v>4.1131499660817345E-3</v>
      </c>
      <c r="AT323" s="5">
        <f t="shared" si="429"/>
        <v>1.8555102913766612E-3</v>
      </c>
      <c r="AU323" s="5">
        <f t="shared" si="430"/>
        <v>5.5803434833741198E-4</v>
      </c>
      <c r="AV323" s="5">
        <f t="shared" si="431"/>
        <v>1.2586928325252809E-4</v>
      </c>
      <c r="AW323" s="5">
        <f t="shared" si="432"/>
        <v>8.0062097443726304E-7</v>
      </c>
      <c r="AX323" s="5">
        <f t="shared" si="433"/>
        <v>7.4457256546910393E-5</v>
      </c>
      <c r="AY323" s="5">
        <f t="shared" si="434"/>
        <v>1.047246944162321E-4</v>
      </c>
      <c r="AZ323" s="5">
        <f t="shared" si="435"/>
        <v>7.3648037338466002E-5</v>
      </c>
      <c r="BA323" s="5">
        <f t="shared" si="436"/>
        <v>3.4528840493278273E-5</v>
      </c>
      <c r="BB323" s="5">
        <f t="shared" si="437"/>
        <v>1.2141268819538037E-5</v>
      </c>
      <c r="BC323" s="5">
        <f t="shared" si="438"/>
        <v>3.4153572826051362E-6</v>
      </c>
      <c r="BD323" s="5">
        <f t="shared" si="439"/>
        <v>1.068677206616865E-3</v>
      </c>
      <c r="BE323" s="5">
        <f t="shared" si="440"/>
        <v>9.6419608883176395E-4</v>
      </c>
      <c r="BF323" s="5">
        <f t="shared" si="441"/>
        <v>4.3496487618630914E-4</v>
      </c>
      <c r="BG323" s="5">
        <f t="shared" si="442"/>
        <v>1.3081325517855499E-4</v>
      </c>
      <c r="BH323" s="5">
        <f t="shared" si="443"/>
        <v>2.9506016463522587E-5</v>
      </c>
      <c r="BI323" s="5">
        <f t="shared" si="444"/>
        <v>5.3242617125142219E-6</v>
      </c>
      <c r="BJ323" s="8">
        <f t="shared" si="445"/>
        <v>0.2412111627203643</v>
      </c>
      <c r="BK323" s="8">
        <f t="shared" si="446"/>
        <v>0.2717357271802629</v>
      </c>
      <c r="BL323" s="8">
        <f t="shared" si="447"/>
        <v>0.44038425446850776</v>
      </c>
      <c r="BM323" s="8">
        <f t="shared" si="448"/>
        <v>0.40559444208595286</v>
      </c>
      <c r="BN323" s="8">
        <f t="shared" si="449"/>
        <v>0.59372223375018773</v>
      </c>
    </row>
    <row r="324" spans="1:66" x14ac:dyDescent="0.25">
      <c r="A324" t="s">
        <v>134</v>
      </c>
      <c r="B324" t="s">
        <v>298</v>
      </c>
      <c r="C324" t="s">
        <v>366</v>
      </c>
      <c r="D324" t="s">
        <v>531</v>
      </c>
      <c r="E324">
        <f>VLOOKUP(A324,home!$A$2:$E$405,3,FALSE)</f>
        <v>1.5399</v>
      </c>
      <c r="F324">
        <f>VLOOKUP(B324,home!$B$2:$E$405,3,FALSE)</f>
        <v>0.98819999999999997</v>
      </c>
      <c r="G324">
        <f>VLOOKUP(C324,away!$B$2:$E$405,4,FALSE)</f>
        <v>0.67759999999999998</v>
      </c>
      <c r="H324">
        <f>VLOOKUP(A324,away!$A$2:$E$405,3,FALSE)</f>
        <v>1.25</v>
      </c>
      <c r="I324">
        <f>VLOOKUP(C324,away!$B$2:$E$405,3,FALSE)</f>
        <v>1.1477999999999999</v>
      </c>
      <c r="J324">
        <f>VLOOKUP(B324,home!$B$2:$E$405,4,FALSE)</f>
        <v>1.0435000000000001</v>
      </c>
      <c r="K324" s="3">
        <f t="shared" si="394"/>
        <v>1.0311236923679998</v>
      </c>
      <c r="L324" s="3">
        <f t="shared" si="395"/>
        <v>1.4971616250000002</v>
      </c>
      <c r="M324" s="5">
        <f t="shared" si="396"/>
        <v>7.9795727395622948E-2</v>
      </c>
      <c r="N324" s="5">
        <f t="shared" si="397"/>
        <v>8.227926506736509E-2</v>
      </c>
      <c r="O324" s="5">
        <f t="shared" si="398"/>
        <v>0.11946710089568788</v>
      </c>
      <c r="P324" s="5">
        <f t="shared" si="399"/>
        <v>0.12318535819206206</v>
      </c>
      <c r="Q324" s="5">
        <f t="shared" si="400"/>
        <v>4.242004980079344E-2</v>
      </c>
      <c r="R324" s="5">
        <f t="shared" si="401"/>
        <v>8.9430779455513545E-2</v>
      </c>
      <c r="S324" s="5">
        <f t="shared" si="402"/>
        <v>4.7542120888476966E-2</v>
      </c>
      <c r="T324" s="5">
        <f t="shared" si="403"/>
        <v>6.3509670692336831E-2</v>
      </c>
      <c r="U324" s="5">
        <f t="shared" si="404"/>
        <v>9.2214195523517395E-2</v>
      </c>
      <c r="V324" s="5">
        <f t="shared" si="405"/>
        <v>8.1548409531324254E-3</v>
      </c>
      <c r="W324" s="5">
        <f t="shared" si="406"/>
        <v>1.4580106127009523E-2</v>
      </c>
      <c r="X324" s="5">
        <f t="shared" si="407"/>
        <v>2.1828775381786035E-2</v>
      </c>
      <c r="Y324" s="5">
        <f t="shared" si="408"/>
        <v>1.6340602411177397E-2</v>
      </c>
      <c r="Z324" s="5">
        <f t="shared" si="409"/>
        <v>4.4630777031544444E-2</v>
      </c>
      <c r="AA324" s="5">
        <f t="shared" si="410"/>
        <v>4.601985160601902E-2</v>
      </c>
      <c r="AB324" s="5">
        <f t="shared" si="411"/>
        <v>2.3726079655112878E-2</v>
      </c>
      <c r="AC324" s="5">
        <f t="shared" si="412"/>
        <v>7.8681922939179908E-4</v>
      </c>
      <c r="AD324" s="5">
        <f t="shared" si="413"/>
        <v>3.7584732161998389E-3</v>
      </c>
      <c r="AE324" s="5">
        <f t="shared" si="414"/>
        <v>5.6270418678847269E-3</v>
      </c>
      <c r="AF324" s="5">
        <f t="shared" si="415"/>
        <v>4.2122955734326681E-3</v>
      </c>
      <c r="AG324" s="5">
        <f t="shared" si="416"/>
        <v>2.102162428566921E-3</v>
      </c>
      <c r="AH324" s="5">
        <f t="shared" si="417"/>
        <v>1.6704871666389929E-2</v>
      </c>
      <c r="AI324" s="5">
        <f t="shared" si="418"/>
        <v>1.7224788953181566E-2</v>
      </c>
      <c r="AJ324" s="5">
        <f t="shared" si="419"/>
        <v>8.8804439928320544E-3</v>
      </c>
      <c r="AK324" s="5">
        <f t="shared" si="420"/>
        <v>3.0522787332520709E-3</v>
      </c>
      <c r="AL324" s="5">
        <f t="shared" si="421"/>
        <v>4.8586365094203098E-5</v>
      </c>
      <c r="AM324" s="5">
        <f t="shared" si="422"/>
        <v>7.750901560708421E-4</v>
      </c>
      <c r="AN324" s="5">
        <f t="shared" si="423"/>
        <v>1.1604352375845256E-3</v>
      </c>
      <c r="AO324" s="5">
        <f t="shared" si="424"/>
        <v>8.6867955300465511E-4</v>
      </c>
      <c r="AP324" s="5">
        <f t="shared" si="425"/>
        <v>4.3351789706024116E-4</v>
      </c>
      <c r="AQ324" s="5">
        <f t="shared" si="426"/>
        <v>1.6226158980732326E-4</v>
      </c>
      <c r="AR324" s="5">
        <f t="shared" si="427"/>
        <v>5.0019785618937605E-3</v>
      </c>
      <c r="AS324" s="5">
        <f t="shared" si="428"/>
        <v>5.1576586038854719E-3</v>
      </c>
      <c r="AT324" s="5">
        <f t="shared" si="429"/>
        <v>2.6590919918059851E-3</v>
      </c>
      <c r="AU324" s="5">
        <f t="shared" si="430"/>
        <v>9.1395091764572228E-4</v>
      </c>
      <c r="AV324" s="5">
        <f t="shared" si="431"/>
        <v>2.3559911121149468E-4</v>
      </c>
      <c r="AW324" s="5">
        <f t="shared" si="432"/>
        <v>2.0834897162217448E-6</v>
      </c>
      <c r="AX324" s="5">
        <f t="shared" si="433"/>
        <v>1.3320230394097595E-4</v>
      </c>
      <c r="AY324" s="5">
        <f t="shared" si="434"/>
        <v>1.9942537782201544E-4</v>
      </c>
      <c r="AZ324" s="5">
        <f t="shared" si="435"/>
        <v>1.4928601136312387E-4</v>
      </c>
      <c r="BA324" s="5">
        <f t="shared" si="436"/>
        <v>7.4501762454061025E-5</v>
      </c>
      <c r="BB324" s="5">
        <f t="shared" si="437"/>
        <v>2.7885294935271482E-5</v>
      </c>
      <c r="BC324" s="5">
        <f t="shared" si="438"/>
        <v>8.3497586957790626E-6</v>
      </c>
      <c r="BD324" s="5">
        <f t="shared" si="439"/>
        <v>1.2481283919900047E-3</v>
      </c>
      <c r="BE324" s="5">
        <f t="shared" si="440"/>
        <v>1.286974756098068E-3</v>
      </c>
      <c r="BF324" s="5">
        <f t="shared" si="441"/>
        <v>6.6351508124612283E-4</v>
      </c>
      <c r="BG324" s="5">
        <f t="shared" si="442"/>
        <v>2.2805537350545189E-4</v>
      </c>
      <c r="BH324" s="5">
        <f t="shared" si="443"/>
        <v>5.8788324698326217E-5</v>
      </c>
      <c r="BI324" s="5">
        <f t="shared" si="444"/>
        <v>1.2123606886213405E-5</v>
      </c>
      <c r="BJ324" s="8">
        <f t="shared" si="445"/>
        <v>0.26065107750929134</v>
      </c>
      <c r="BK324" s="8">
        <f t="shared" si="446"/>
        <v>0.2597128784016024</v>
      </c>
      <c r="BL324" s="8">
        <f t="shared" si="447"/>
        <v>0.43418625520237303</v>
      </c>
      <c r="BM324" s="8">
        <f t="shared" si="448"/>
        <v>0.46240536544966032</v>
      </c>
      <c r="BN324" s="8">
        <f t="shared" si="449"/>
        <v>0.53657828080704495</v>
      </c>
    </row>
    <row r="325" spans="1:66" x14ac:dyDescent="0.25">
      <c r="A325" t="s">
        <v>134</v>
      </c>
      <c r="B325" t="s">
        <v>471</v>
      </c>
      <c r="C325" t="s">
        <v>499</v>
      </c>
      <c r="D325" t="s">
        <v>531</v>
      </c>
      <c r="E325">
        <f>VLOOKUP(A325,home!$A$2:$E$405,3,FALSE)</f>
        <v>1.5399</v>
      </c>
      <c r="F325">
        <f>VLOOKUP(B325,home!$B$2:$E$405,3,FALSE)</f>
        <v>0.96</v>
      </c>
      <c r="G325" t="e">
        <f>VLOOKUP(C325,away!$B$2:$E$405,4,FALSE)</f>
        <v>#N/A</v>
      </c>
      <c r="H325">
        <f>VLOOKUP(A325,away!$A$2:$E$405,3,FALSE)</f>
        <v>1.25</v>
      </c>
      <c r="I325" t="e">
        <f>VLOOKUP(C325,away!$B$2:$E$405,3,FALSE)</f>
        <v>#N/A</v>
      </c>
      <c r="J325">
        <f>VLOOKUP(B325,home!$B$2:$E$405,4,FALSE)</f>
        <v>1.0086999999999999</v>
      </c>
      <c r="K325" s="3" t="e">
        <f t="shared" si="394"/>
        <v>#N/A</v>
      </c>
      <c r="L325" s="3" t="e">
        <f t="shared" si="395"/>
        <v>#N/A</v>
      </c>
      <c r="M325" s="5" t="e">
        <f t="shared" si="396"/>
        <v>#N/A</v>
      </c>
      <c r="N325" s="5" t="e">
        <f t="shared" si="397"/>
        <v>#N/A</v>
      </c>
      <c r="O325" s="5" t="e">
        <f t="shared" si="398"/>
        <v>#N/A</v>
      </c>
      <c r="P325" s="5" t="e">
        <f t="shared" si="399"/>
        <v>#N/A</v>
      </c>
      <c r="Q325" s="5" t="e">
        <f t="shared" si="400"/>
        <v>#N/A</v>
      </c>
      <c r="R325" s="5" t="e">
        <f t="shared" si="401"/>
        <v>#N/A</v>
      </c>
      <c r="S325" s="5" t="e">
        <f t="shared" si="402"/>
        <v>#N/A</v>
      </c>
      <c r="T325" s="5" t="e">
        <f t="shared" si="403"/>
        <v>#N/A</v>
      </c>
      <c r="U325" s="5" t="e">
        <f t="shared" si="404"/>
        <v>#N/A</v>
      </c>
      <c r="V325" s="5" t="e">
        <f t="shared" si="405"/>
        <v>#N/A</v>
      </c>
      <c r="W325" s="5" t="e">
        <f t="shared" si="406"/>
        <v>#N/A</v>
      </c>
      <c r="X325" s="5" t="e">
        <f t="shared" si="407"/>
        <v>#N/A</v>
      </c>
      <c r="Y325" s="5" t="e">
        <f t="shared" si="408"/>
        <v>#N/A</v>
      </c>
      <c r="Z325" s="5" t="e">
        <f t="shared" si="409"/>
        <v>#N/A</v>
      </c>
      <c r="AA325" s="5" t="e">
        <f t="shared" si="410"/>
        <v>#N/A</v>
      </c>
      <c r="AB325" s="5" t="e">
        <f t="shared" si="411"/>
        <v>#N/A</v>
      </c>
      <c r="AC325" s="5" t="e">
        <f t="shared" si="412"/>
        <v>#N/A</v>
      </c>
      <c r="AD325" s="5" t="e">
        <f t="shared" si="413"/>
        <v>#N/A</v>
      </c>
      <c r="AE325" s="5" t="e">
        <f t="shared" si="414"/>
        <v>#N/A</v>
      </c>
      <c r="AF325" s="5" t="e">
        <f t="shared" si="415"/>
        <v>#N/A</v>
      </c>
      <c r="AG325" s="5" t="e">
        <f t="shared" si="416"/>
        <v>#N/A</v>
      </c>
      <c r="AH325" s="5" t="e">
        <f t="shared" si="417"/>
        <v>#N/A</v>
      </c>
      <c r="AI325" s="5" t="e">
        <f t="shared" si="418"/>
        <v>#N/A</v>
      </c>
      <c r="AJ325" s="5" t="e">
        <f t="shared" si="419"/>
        <v>#N/A</v>
      </c>
      <c r="AK325" s="5" t="e">
        <f t="shared" si="420"/>
        <v>#N/A</v>
      </c>
      <c r="AL325" s="5" t="e">
        <f t="shared" si="421"/>
        <v>#N/A</v>
      </c>
      <c r="AM325" s="5" t="e">
        <f t="shared" si="422"/>
        <v>#N/A</v>
      </c>
      <c r="AN325" s="5" t="e">
        <f t="shared" si="423"/>
        <v>#N/A</v>
      </c>
      <c r="AO325" s="5" t="e">
        <f t="shared" si="424"/>
        <v>#N/A</v>
      </c>
      <c r="AP325" s="5" t="e">
        <f t="shared" si="425"/>
        <v>#N/A</v>
      </c>
      <c r="AQ325" s="5" t="e">
        <f t="shared" si="426"/>
        <v>#N/A</v>
      </c>
      <c r="AR325" s="5" t="e">
        <f t="shared" si="427"/>
        <v>#N/A</v>
      </c>
      <c r="AS325" s="5" t="e">
        <f t="shared" si="428"/>
        <v>#N/A</v>
      </c>
      <c r="AT325" s="5" t="e">
        <f t="shared" si="429"/>
        <v>#N/A</v>
      </c>
      <c r="AU325" s="5" t="e">
        <f t="shared" si="430"/>
        <v>#N/A</v>
      </c>
      <c r="AV325" s="5" t="e">
        <f t="shared" si="431"/>
        <v>#N/A</v>
      </c>
      <c r="AW325" s="5" t="e">
        <f t="shared" si="432"/>
        <v>#N/A</v>
      </c>
      <c r="AX325" s="5" t="e">
        <f t="shared" si="433"/>
        <v>#N/A</v>
      </c>
      <c r="AY325" s="5" t="e">
        <f t="shared" si="434"/>
        <v>#N/A</v>
      </c>
      <c r="AZ325" s="5" t="e">
        <f t="shared" si="435"/>
        <v>#N/A</v>
      </c>
      <c r="BA325" s="5" t="e">
        <f t="shared" si="436"/>
        <v>#N/A</v>
      </c>
      <c r="BB325" s="5" t="e">
        <f t="shared" si="437"/>
        <v>#N/A</v>
      </c>
      <c r="BC325" s="5" t="e">
        <f t="shared" si="438"/>
        <v>#N/A</v>
      </c>
      <c r="BD325" s="5" t="e">
        <f t="shared" si="439"/>
        <v>#N/A</v>
      </c>
      <c r="BE325" s="5" t="e">
        <f t="shared" si="440"/>
        <v>#N/A</v>
      </c>
      <c r="BF325" s="5" t="e">
        <f t="shared" si="441"/>
        <v>#N/A</v>
      </c>
      <c r="BG325" s="5" t="e">
        <f t="shared" si="442"/>
        <v>#N/A</v>
      </c>
      <c r="BH325" s="5" t="e">
        <f t="shared" si="443"/>
        <v>#N/A</v>
      </c>
      <c r="BI325" s="5" t="e">
        <f t="shared" si="444"/>
        <v>#N/A</v>
      </c>
      <c r="BJ325" s="8" t="e">
        <f t="shared" si="445"/>
        <v>#N/A</v>
      </c>
      <c r="BK325" s="8" t="e">
        <f t="shared" si="446"/>
        <v>#N/A</v>
      </c>
      <c r="BL325" s="8" t="e">
        <f t="shared" si="447"/>
        <v>#N/A</v>
      </c>
      <c r="BM325" s="8" t="e">
        <f t="shared" si="448"/>
        <v>#N/A</v>
      </c>
      <c r="BN325" s="8" t="e">
        <f t="shared" si="449"/>
        <v>#N/A</v>
      </c>
    </row>
    <row r="326" spans="1:66" x14ac:dyDescent="0.25">
      <c r="A326" t="s">
        <v>134</v>
      </c>
      <c r="B326" t="s">
        <v>324</v>
      </c>
      <c r="C326" t="s">
        <v>496</v>
      </c>
      <c r="D326" t="s">
        <v>531</v>
      </c>
      <c r="E326">
        <f>VLOOKUP(A326,home!$A$2:$E$405,3,FALSE)</f>
        <v>1.5399</v>
      </c>
      <c r="F326">
        <f>VLOOKUP(B326,home!$B$2:$E$405,3,FALSE)</f>
        <v>0.93169999999999997</v>
      </c>
      <c r="G326" t="e">
        <f>VLOOKUP(C326,away!$B$2:$E$405,4,FALSE)</f>
        <v>#N/A</v>
      </c>
      <c r="H326">
        <f>VLOOKUP(A326,away!$A$2:$E$405,3,FALSE)</f>
        <v>1.25</v>
      </c>
      <c r="I326" t="e">
        <f>VLOOKUP(C326,away!$B$2:$E$405,3,FALSE)</f>
        <v>#N/A</v>
      </c>
      <c r="J326">
        <f>VLOOKUP(B326,home!$B$2:$E$405,4,FALSE)</f>
        <v>0.8</v>
      </c>
      <c r="K326" s="3" t="e">
        <f t="shared" si="394"/>
        <v>#N/A</v>
      </c>
      <c r="L326" s="3" t="e">
        <f t="shared" si="395"/>
        <v>#N/A</v>
      </c>
      <c r="M326" s="5" t="e">
        <f t="shared" si="396"/>
        <v>#N/A</v>
      </c>
      <c r="N326" s="5" t="e">
        <f t="shared" si="397"/>
        <v>#N/A</v>
      </c>
      <c r="O326" s="5" t="e">
        <f t="shared" si="398"/>
        <v>#N/A</v>
      </c>
      <c r="P326" s="5" t="e">
        <f t="shared" si="399"/>
        <v>#N/A</v>
      </c>
      <c r="Q326" s="5" t="e">
        <f t="shared" si="400"/>
        <v>#N/A</v>
      </c>
      <c r="R326" s="5" t="e">
        <f t="shared" si="401"/>
        <v>#N/A</v>
      </c>
      <c r="S326" s="5" t="e">
        <f t="shared" si="402"/>
        <v>#N/A</v>
      </c>
      <c r="T326" s="5" t="e">
        <f t="shared" si="403"/>
        <v>#N/A</v>
      </c>
      <c r="U326" s="5" t="e">
        <f t="shared" si="404"/>
        <v>#N/A</v>
      </c>
      <c r="V326" s="5" t="e">
        <f t="shared" si="405"/>
        <v>#N/A</v>
      </c>
      <c r="W326" s="5" t="e">
        <f t="shared" si="406"/>
        <v>#N/A</v>
      </c>
      <c r="X326" s="5" t="e">
        <f t="shared" si="407"/>
        <v>#N/A</v>
      </c>
      <c r="Y326" s="5" t="e">
        <f t="shared" si="408"/>
        <v>#N/A</v>
      </c>
      <c r="Z326" s="5" t="e">
        <f t="shared" si="409"/>
        <v>#N/A</v>
      </c>
      <c r="AA326" s="5" t="e">
        <f t="shared" si="410"/>
        <v>#N/A</v>
      </c>
      <c r="AB326" s="5" t="e">
        <f t="shared" si="411"/>
        <v>#N/A</v>
      </c>
      <c r="AC326" s="5" t="e">
        <f t="shared" si="412"/>
        <v>#N/A</v>
      </c>
      <c r="AD326" s="5" t="e">
        <f t="shared" si="413"/>
        <v>#N/A</v>
      </c>
      <c r="AE326" s="5" t="e">
        <f t="shared" si="414"/>
        <v>#N/A</v>
      </c>
      <c r="AF326" s="5" t="e">
        <f t="shared" si="415"/>
        <v>#N/A</v>
      </c>
      <c r="AG326" s="5" t="e">
        <f t="shared" si="416"/>
        <v>#N/A</v>
      </c>
      <c r="AH326" s="5" t="e">
        <f t="shared" si="417"/>
        <v>#N/A</v>
      </c>
      <c r="AI326" s="5" t="e">
        <f t="shared" si="418"/>
        <v>#N/A</v>
      </c>
      <c r="AJ326" s="5" t="e">
        <f t="shared" si="419"/>
        <v>#N/A</v>
      </c>
      <c r="AK326" s="5" t="e">
        <f t="shared" si="420"/>
        <v>#N/A</v>
      </c>
      <c r="AL326" s="5" t="e">
        <f t="shared" si="421"/>
        <v>#N/A</v>
      </c>
      <c r="AM326" s="5" t="e">
        <f t="shared" si="422"/>
        <v>#N/A</v>
      </c>
      <c r="AN326" s="5" t="e">
        <f t="shared" si="423"/>
        <v>#N/A</v>
      </c>
      <c r="AO326" s="5" t="e">
        <f t="shared" si="424"/>
        <v>#N/A</v>
      </c>
      <c r="AP326" s="5" t="e">
        <f t="shared" si="425"/>
        <v>#N/A</v>
      </c>
      <c r="AQ326" s="5" t="e">
        <f t="shared" si="426"/>
        <v>#N/A</v>
      </c>
      <c r="AR326" s="5" t="e">
        <f t="shared" si="427"/>
        <v>#N/A</v>
      </c>
      <c r="AS326" s="5" t="e">
        <f t="shared" si="428"/>
        <v>#N/A</v>
      </c>
      <c r="AT326" s="5" t="e">
        <f t="shared" si="429"/>
        <v>#N/A</v>
      </c>
      <c r="AU326" s="5" t="e">
        <f t="shared" si="430"/>
        <v>#N/A</v>
      </c>
      <c r="AV326" s="5" t="e">
        <f t="shared" si="431"/>
        <v>#N/A</v>
      </c>
      <c r="AW326" s="5" t="e">
        <f t="shared" si="432"/>
        <v>#N/A</v>
      </c>
      <c r="AX326" s="5" t="e">
        <f t="shared" si="433"/>
        <v>#N/A</v>
      </c>
      <c r="AY326" s="5" t="e">
        <f t="shared" si="434"/>
        <v>#N/A</v>
      </c>
      <c r="AZ326" s="5" t="e">
        <f t="shared" si="435"/>
        <v>#N/A</v>
      </c>
      <c r="BA326" s="5" t="e">
        <f t="shared" si="436"/>
        <v>#N/A</v>
      </c>
      <c r="BB326" s="5" t="e">
        <f t="shared" si="437"/>
        <v>#N/A</v>
      </c>
      <c r="BC326" s="5" t="e">
        <f t="shared" si="438"/>
        <v>#N/A</v>
      </c>
      <c r="BD326" s="5" t="e">
        <f t="shared" si="439"/>
        <v>#N/A</v>
      </c>
      <c r="BE326" s="5" t="e">
        <f t="shared" si="440"/>
        <v>#N/A</v>
      </c>
      <c r="BF326" s="5" t="e">
        <f t="shared" si="441"/>
        <v>#N/A</v>
      </c>
      <c r="BG326" s="5" t="e">
        <f t="shared" si="442"/>
        <v>#N/A</v>
      </c>
      <c r="BH326" s="5" t="e">
        <f t="shared" si="443"/>
        <v>#N/A</v>
      </c>
      <c r="BI326" s="5" t="e">
        <f t="shared" si="444"/>
        <v>#N/A</v>
      </c>
      <c r="BJ326" s="8" t="e">
        <f t="shared" si="445"/>
        <v>#N/A</v>
      </c>
      <c r="BK326" s="8" t="e">
        <f t="shared" si="446"/>
        <v>#N/A</v>
      </c>
      <c r="BL326" s="8" t="e">
        <f t="shared" si="447"/>
        <v>#N/A</v>
      </c>
      <c r="BM326" s="8" t="e">
        <f t="shared" si="448"/>
        <v>#N/A</v>
      </c>
      <c r="BN326" s="8" t="e">
        <f t="shared" si="449"/>
        <v>#N/A</v>
      </c>
    </row>
    <row r="327" spans="1:66" x14ac:dyDescent="0.25">
      <c r="A327" t="s">
        <v>134</v>
      </c>
      <c r="B327" t="s">
        <v>497</v>
      </c>
      <c r="C327" t="s">
        <v>444</v>
      </c>
      <c r="D327" t="s">
        <v>531</v>
      </c>
      <c r="E327">
        <f>VLOOKUP(A327,home!$A$2:$E$405,3,FALSE)</f>
        <v>1.5399</v>
      </c>
      <c r="F327" t="e">
        <f>VLOOKUP(B327,home!$B$2:$E$405,3,FALSE)</f>
        <v>#N/A</v>
      </c>
      <c r="G327">
        <f>VLOOKUP(C327,away!$B$2:$E$405,4,FALSE)</f>
        <v>0.84699999999999998</v>
      </c>
      <c r="H327">
        <f>VLOOKUP(A327,away!$A$2:$E$405,3,FALSE)</f>
        <v>1.25</v>
      </c>
      <c r="I327">
        <f>VLOOKUP(C327,away!$B$2:$E$405,3,FALSE)</f>
        <v>1.1477999999999999</v>
      </c>
      <c r="J327" t="e">
        <f>VLOOKUP(B327,home!$B$2:$E$405,4,FALSE)</f>
        <v>#N/A</v>
      </c>
      <c r="K327" s="3" t="e">
        <f t="shared" si="394"/>
        <v>#N/A</v>
      </c>
      <c r="L327" s="3" t="e">
        <f t="shared" si="395"/>
        <v>#N/A</v>
      </c>
      <c r="M327" s="5" t="e">
        <f t="shared" si="396"/>
        <v>#N/A</v>
      </c>
      <c r="N327" s="5" t="e">
        <f t="shared" si="397"/>
        <v>#N/A</v>
      </c>
      <c r="O327" s="5" t="e">
        <f t="shared" si="398"/>
        <v>#N/A</v>
      </c>
      <c r="P327" s="5" t="e">
        <f t="shared" si="399"/>
        <v>#N/A</v>
      </c>
      <c r="Q327" s="5" t="e">
        <f t="shared" si="400"/>
        <v>#N/A</v>
      </c>
      <c r="R327" s="5" t="e">
        <f t="shared" si="401"/>
        <v>#N/A</v>
      </c>
      <c r="S327" s="5" t="e">
        <f t="shared" si="402"/>
        <v>#N/A</v>
      </c>
      <c r="T327" s="5" t="e">
        <f t="shared" si="403"/>
        <v>#N/A</v>
      </c>
      <c r="U327" s="5" t="e">
        <f t="shared" si="404"/>
        <v>#N/A</v>
      </c>
      <c r="V327" s="5" t="e">
        <f t="shared" si="405"/>
        <v>#N/A</v>
      </c>
      <c r="W327" s="5" t="e">
        <f t="shared" si="406"/>
        <v>#N/A</v>
      </c>
      <c r="X327" s="5" t="e">
        <f t="shared" si="407"/>
        <v>#N/A</v>
      </c>
      <c r="Y327" s="5" t="e">
        <f t="shared" si="408"/>
        <v>#N/A</v>
      </c>
      <c r="Z327" s="5" t="e">
        <f t="shared" si="409"/>
        <v>#N/A</v>
      </c>
      <c r="AA327" s="5" t="e">
        <f t="shared" si="410"/>
        <v>#N/A</v>
      </c>
      <c r="AB327" s="5" t="e">
        <f t="shared" si="411"/>
        <v>#N/A</v>
      </c>
      <c r="AC327" s="5" t="e">
        <f t="shared" si="412"/>
        <v>#N/A</v>
      </c>
      <c r="AD327" s="5" t="e">
        <f t="shared" si="413"/>
        <v>#N/A</v>
      </c>
      <c r="AE327" s="5" t="e">
        <f t="shared" si="414"/>
        <v>#N/A</v>
      </c>
      <c r="AF327" s="5" t="e">
        <f t="shared" si="415"/>
        <v>#N/A</v>
      </c>
      <c r="AG327" s="5" t="e">
        <f t="shared" si="416"/>
        <v>#N/A</v>
      </c>
      <c r="AH327" s="5" t="e">
        <f t="shared" si="417"/>
        <v>#N/A</v>
      </c>
      <c r="AI327" s="5" t="e">
        <f t="shared" si="418"/>
        <v>#N/A</v>
      </c>
      <c r="AJ327" s="5" t="e">
        <f t="shared" si="419"/>
        <v>#N/A</v>
      </c>
      <c r="AK327" s="5" t="e">
        <f t="shared" si="420"/>
        <v>#N/A</v>
      </c>
      <c r="AL327" s="5" t="e">
        <f t="shared" si="421"/>
        <v>#N/A</v>
      </c>
      <c r="AM327" s="5" t="e">
        <f t="shared" si="422"/>
        <v>#N/A</v>
      </c>
      <c r="AN327" s="5" t="e">
        <f t="shared" si="423"/>
        <v>#N/A</v>
      </c>
      <c r="AO327" s="5" t="e">
        <f t="shared" si="424"/>
        <v>#N/A</v>
      </c>
      <c r="AP327" s="5" t="e">
        <f t="shared" si="425"/>
        <v>#N/A</v>
      </c>
      <c r="AQ327" s="5" t="e">
        <f t="shared" si="426"/>
        <v>#N/A</v>
      </c>
      <c r="AR327" s="5" t="e">
        <f t="shared" si="427"/>
        <v>#N/A</v>
      </c>
      <c r="AS327" s="5" t="e">
        <f t="shared" si="428"/>
        <v>#N/A</v>
      </c>
      <c r="AT327" s="5" t="e">
        <f t="shared" si="429"/>
        <v>#N/A</v>
      </c>
      <c r="AU327" s="5" t="e">
        <f t="shared" si="430"/>
        <v>#N/A</v>
      </c>
      <c r="AV327" s="5" t="e">
        <f t="shared" si="431"/>
        <v>#N/A</v>
      </c>
      <c r="AW327" s="5" t="e">
        <f t="shared" si="432"/>
        <v>#N/A</v>
      </c>
      <c r="AX327" s="5" t="e">
        <f t="shared" si="433"/>
        <v>#N/A</v>
      </c>
      <c r="AY327" s="5" t="e">
        <f t="shared" si="434"/>
        <v>#N/A</v>
      </c>
      <c r="AZ327" s="5" t="e">
        <f t="shared" si="435"/>
        <v>#N/A</v>
      </c>
      <c r="BA327" s="5" t="e">
        <f t="shared" si="436"/>
        <v>#N/A</v>
      </c>
      <c r="BB327" s="5" t="e">
        <f t="shared" si="437"/>
        <v>#N/A</v>
      </c>
      <c r="BC327" s="5" t="e">
        <f t="shared" si="438"/>
        <v>#N/A</v>
      </c>
      <c r="BD327" s="5" t="e">
        <f t="shared" si="439"/>
        <v>#N/A</v>
      </c>
      <c r="BE327" s="5" t="e">
        <f t="shared" si="440"/>
        <v>#N/A</v>
      </c>
      <c r="BF327" s="5" t="e">
        <f t="shared" si="441"/>
        <v>#N/A</v>
      </c>
      <c r="BG327" s="5" t="e">
        <f t="shared" si="442"/>
        <v>#N/A</v>
      </c>
      <c r="BH327" s="5" t="e">
        <f t="shared" si="443"/>
        <v>#N/A</v>
      </c>
      <c r="BI327" s="5" t="e">
        <f t="shared" si="444"/>
        <v>#N/A</v>
      </c>
      <c r="BJ327" s="8" t="e">
        <f t="shared" si="445"/>
        <v>#N/A</v>
      </c>
      <c r="BK327" s="8" t="e">
        <f t="shared" si="446"/>
        <v>#N/A</v>
      </c>
      <c r="BL327" s="8" t="e">
        <f t="shared" si="447"/>
        <v>#N/A</v>
      </c>
      <c r="BM327" s="8" t="e">
        <f t="shared" si="448"/>
        <v>#N/A</v>
      </c>
      <c r="BN327" s="8" t="e">
        <f t="shared" si="449"/>
        <v>#N/A</v>
      </c>
    </row>
    <row r="328" spans="1:66" x14ac:dyDescent="0.25">
      <c r="A328" t="s">
        <v>134</v>
      </c>
      <c r="B328" t="s">
        <v>135</v>
      </c>
      <c r="C328" t="s">
        <v>310</v>
      </c>
      <c r="D328" t="s">
        <v>531</v>
      </c>
      <c r="E328">
        <f>VLOOKUP(A328,home!$A$2:$E$405,3,FALSE)</f>
        <v>1.5399</v>
      </c>
      <c r="F328">
        <f>VLOOKUP(B328,home!$B$2:$E$405,3,FALSE)</f>
        <v>0.76229999999999998</v>
      </c>
      <c r="G328">
        <f>VLOOKUP(C328,away!$B$2:$E$405,4,FALSE)</f>
        <v>1.0729</v>
      </c>
      <c r="H328">
        <f>VLOOKUP(A328,away!$A$2:$E$405,3,FALSE)</f>
        <v>1.25</v>
      </c>
      <c r="I328">
        <f>VLOOKUP(C328,away!$B$2:$E$405,3,FALSE)</f>
        <v>0.97389999999999999</v>
      </c>
      <c r="J328">
        <f>VLOOKUP(B328,home!$B$2:$E$405,4,FALSE)</f>
        <v>0.90429999999999999</v>
      </c>
      <c r="K328" s="3">
        <f t="shared" si="394"/>
        <v>1.2594405846329999</v>
      </c>
      <c r="L328" s="3">
        <f t="shared" si="395"/>
        <v>1.1008722125000001</v>
      </c>
      <c r="M328" s="5">
        <f t="shared" si="396"/>
        <v>9.4390693439841661E-2</v>
      </c>
      <c r="N328" s="5">
        <f t="shared" si="397"/>
        <v>0.11887947012978846</v>
      </c>
      <c r="O328" s="5">
        <f t="shared" si="398"/>
        <v>0.10391209152652774</v>
      </c>
      <c r="P328" s="5">
        <f t="shared" si="399"/>
        <v>0.1308711053026079</v>
      </c>
      <c r="Q328" s="5">
        <f t="shared" si="400"/>
        <v>7.4860814680561022E-2</v>
      </c>
      <c r="R328" s="5">
        <f t="shared" si="401"/>
        <v>5.7196967052155559E-2</v>
      </c>
      <c r="S328" s="5">
        <f t="shared" si="402"/>
        <v>4.536264534925271E-2</v>
      </c>
      <c r="T328" s="5">
        <f t="shared" si="403"/>
        <v>8.2412190686941694E-2</v>
      </c>
      <c r="U328" s="5">
        <f t="shared" si="404"/>
        <v>7.2036181623401238E-2</v>
      </c>
      <c r="V328" s="5">
        <f t="shared" si="405"/>
        <v>6.9882825660968137E-3</v>
      </c>
      <c r="W328" s="5">
        <f t="shared" si="406"/>
        <v>3.1427582735796142E-2</v>
      </c>
      <c r="X328" s="5">
        <f t="shared" si="407"/>
        <v>3.4597752539882703E-2</v>
      </c>
      <c r="Y328" s="5">
        <f t="shared" si="408"/>
        <v>1.904385219305409E-2</v>
      </c>
      <c r="Z328" s="5">
        <f t="shared" si="409"/>
        <v>2.0988850555665371E-2</v>
      </c>
      <c r="AA328" s="5">
        <f t="shared" si="410"/>
        <v>2.643421021460186E-2</v>
      </c>
      <c r="AB328" s="5">
        <f t="shared" si="411"/>
        <v>1.6646158583494896E-2</v>
      </c>
      <c r="AC328" s="5">
        <f t="shared" si="412"/>
        <v>6.0557099848972226E-4</v>
      </c>
      <c r="AD328" s="5">
        <f t="shared" si="413"/>
        <v>9.8952932935932689E-3</v>
      </c>
      <c r="AE328" s="5">
        <f t="shared" si="414"/>
        <v>1.0893453421454435E-2</v>
      </c>
      <c r="AF328" s="5">
        <f t="shared" si="415"/>
        <v>5.9961500849211209E-3</v>
      </c>
      <c r="AG328" s="5">
        <f t="shared" si="416"/>
        <v>2.2003316701563933E-3</v>
      </c>
      <c r="AH328" s="5">
        <f t="shared" si="417"/>
        <v>5.7765105872617985E-3</v>
      </c>
      <c r="AI328" s="5">
        <f t="shared" si="418"/>
        <v>7.2751718711597134E-3</v>
      </c>
      <c r="AJ328" s="5">
        <f t="shared" si="419"/>
        <v>4.5813233573594736E-3</v>
      </c>
      <c r="AK328" s="5">
        <f t="shared" si="420"/>
        <v>1.9233015225285444E-3</v>
      </c>
      <c r="AL328" s="5">
        <f t="shared" si="421"/>
        <v>3.3584559249822039E-5</v>
      </c>
      <c r="AM328" s="5">
        <f t="shared" si="422"/>
        <v>2.4925067941596207E-3</v>
      </c>
      <c r="AN328" s="5">
        <f t="shared" si="423"/>
        <v>2.7439314691577836E-3</v>
      </c>
      <c r="AO328" s="5">
        <f t="shared" si="424"/>
        <v>1.5103589537000528E-3</v>
      </c>
      <c r="AP328" s="5">
        <f t="shared" si="425"/>
        <v>5.5423740100965426E-4</v>
      </c>
      <c r="AQ328" s="5">
        <f t="shared" si="426"/>
        <v>1.5253613847493697E-4</v>
      </c>
      <c r="AR328" s="5">
        <f t="shared" si="427"/>
        <v>1.2718399981457137E-3</v>
      </c>
      <c r="AS328" s="5">
        <f t="shared" si="428"/>
        <v>1.6018069108242711E-3</v>
      </c>
      <c r="AT328" s="5">
        <f t="shared" si="429"/>
        <v>1.0086903161188499E-3</v>
      </c>
      <c r="AU328" s="5">
        <f t="shared" si="430"/>
        <v>4.2346184048212327E-4</v>
      </c>
      <c r="AV328" s="5">
        <f t="shared" si="431"/>
        <v>1.3333125698664289E-4</v>
      </c>
      <c r="AW328" s="5">
        <f t="shared" si="432"/>
        <v>1.2934562572828588E-6</v>
      </c>
      <c r="AX328" s="5">
        <f t="shared" si="433"/>
        <v>5.2319403567301938E-4</v>
      </c>
      <c r="AY328" s="5">
        <f t="shared" si="434"/>
        <v>5.759697756181608E-4</v>
      </c>
      <c r="AZ328" s="5">
        <f t="shared" si="435"/>
        <v>3.1703456060894674E-4</v>
      </c>
      <c r="BA328" s="5">
        <f t="shared" si="436"/>
        <v>1.1633817939217888E-4</v>
      </c>
      <c r="BB328" s="5">
        <f t="shared" si="437"/>
        <v>3.2018367236422476E-5</v>
      </c>
      <c r="BC328" s="5">
        <f t="shared" si="438"/>
        <v>7.0496261560395808E-6</v>
      </c>
      <c r="BD328" s="5">
        <f t="shared" si="439"/>
        <v>2.333555521174443E-4</v>
      </c>
      <c r="BE328" s="5">
        <f t="shared" si="440"/>
        <v>2.9389745298615054E-4</v>
      </c>
      <c r="BF328" s="5">
        <f t="shared" si="441"/>
        <v>1.8507319000551353E-4</v>
      </c>
      <c r="BG328" s="5">
        <f t="shared" si="442"/>
        <v>7.769622887347941E-5</v>
      </c>
      <c r="BH328" s="5">
        <f t="shared" si="443"/>
        <v>2.4463445979048575E-5</v>
      </c>
      <c r="BI328" s="5">
        <f t="shared" si="444"/>
        <v>6.1620513411981458E-6</v>
      </c>
      <c r="BJ328" s="8">
        <f t="shared" si="445"/>
        <v>0.39923206673733613</v>
      </c>
      <c r="BK328" s="8">
        <f t="shared" si="446"/>
        <v>0.27882785199115678</v>
      </c>
      <c r="BL328" s="8">
        <f t="shared" si="447"/>
        <v>0.30104169458235136</v>
      </c>
      <c r="BM328" s="8">
        <f t="shared" si="448"/>
        <v>0.4194046454156663</v>
      </c>
      <c r="BN328" s="8">
        <f t="shared" si="449"/>
        <v>0.5801111421314824</v>
      </c>
    </row>
    <row r="329" spans="1:66" x14ac:dyDescent="0.25">
      <c r="A329" t="s">
        <v>134</v>
      </c>
      <c r="B329" t="s">
        <v>108</v>
      </c>
      <c r="C329" t="s">
        <v>445</v>
      </c>
      <c r="D329" t="s">
        <v>531</v>
      </c>
      <c r="E329">
        <f>VLOOKUP(A329,home!$A$2:$E$405,3,FALSE)</f>
        <v>1.5399</v>
      </c>
      <c r="F329">
        <f>VLOOKUP(B329,home!$B$2:$E$405,3,FALSE)</f>
        <v>0.98309999999999997</v>
      </c>
      <c r="G329">
        <f>VLOOKUP(C329,away!$B$2:$E$405,4,FALSE)</f>
        <v>0.98819999999999997</v>
      </c>
      <c r="H329">
        <f>VLOOKUP(A329,away!$A$2:$E$405,3,FALSE)</f>
        <v>1.25</v>
      </c>
      <c r="I329">
        <f>VLOOKUP(C329,away!$B$2:$E$405,3,FALSE)</f>
        <v>0.8</v>
      </c>
      <c r="J329">
        <f>VLOOKUP(B329,home!$B$2:$E$405,4,FALSE)</f>
        <v>1.5563</v>
      </c>
      <c r="K329" s="3">
        <f t="shared" si="394"/>
        <v>1.4960119568580001</v>
      </c>
      <c r="L329" s="3">
        <f t="shared" si="395"/>
        <v>1.5563</v>
      </c>
      <c r="M329" s="5">
        <f t="shared" si="396"/>
        <v>4.7249559073769522E-2</v>
      </c>
      <c r="N329" s="5">
        <f t="shared" si="397"/>
        <v>7.0685905330627616E-2</v>
      </c>
      <c r="O329" s="5">
        <f t="shared" si="398"/>
        <v>7.3534488786507507E-2</v>
      </c>
      <c r="P329" s="5">
        <f t="shared" si="399"/>
        <v>0.11000847446605576</v>
      </c>
      <c r="Q329" s="5">
        <f t="shared" si="400"/>
        <v>5.2873479777975796E-2</v>
      </c>
      <c r="R329" s="5">
        <f t="shared" si="401"/>
        <v>5.7220862449220838E-2</v>
      </c>
      <c r="S329" s="5">
        <f t="shared" si="402"/>
        <v>6.4031626387531571E-2</v>
      </c>
      <c r="T329" s="5">
        <f t="shared" si="403"/>
        <v>8.2286996578463723E-2</v>
      </c>
      <c r="U329" s="5">
        <f t="shared" si="404"/>
        <v>8.5603094405761318E-2</v>
      </c>
      <c r="V329" s="5">
        <f t="shared" si="405"/>
        <v>1.6564579118846939E-2</v>
      </c>
      <c r="W329" s="5">
        <f t="shared" si="406"/>
        <v>2.6366452649513827E-2</v>
      </c>
      <c r="X329" s="5">
        <f t="shared" si="407"/>
        <v>4.1034110258438367E-2</v>
      </c>
      <c r="Y329" s="5">
        <f t="shared" si="408"/>
        <v>3.1930692897603828E-2</v>
      </c>
      <c r="Z329" s="5">
        <f t="shared" si="409"/>
        <v>2.9684276076574118E-2</v>
      </c>
      <c r="AA329" s="5">
        <f t="shared" si="410"/>
        <v>4.4408031941228762E-2</v>
      </c>
      <c r="AB329" s="5">
        <f t="shared" si="411"/>
        <v>3.3217473382305115E-2</v>
      </c>
      <c r="AC329" s="5">
        <f t="shared" si="412"/>
        <v>2.4103982592086357E-3</v>
      </c>
      <c r="AD329" s="5">
        <f t="shared" si="413"/>
        <v>9.8611321059007464E-3</v>
      </c>
      <c r="AE329" s="5">
        <f t="shared" si="414"/>
        <v>1.534687989641333E-2</v>
      </c>
      <c r="AF329" s="5">
        <f t="shared" si="415"/>
        <v>1.1942174591394036E-2</v>
      </c>
      <c r="AG329" s="5">
        <f t="shared" si="416"/>
        <v>6.1952021055288438E-3</v>
      </c>
      <c r="AH329" s="5">
        <f t="shared" si="417"/>
        <v>1.1549409714493078E-2</v>
      </c>
      <c r="AI329" s="5">
        <f t="shared" si="418"/>
        <v>1.7278055027533587E-2</v>
      </c>
      <c r="AJ329" s="5">
        <f t="shared" si="419"/>
        <v>1.2924088456220366E-2</v>
      </c>
      <c r="AK329" s="5">
        <f t="shared" si="420"/>
        <v>6.4448636206653745E-3</v>
      </c>
      <c r="AL329" s="5">
        <f t="shared" si="421"/>
        <v>2.2447975435045569E-4</v>
      </c>
      <c r="AM329" s="5">
        <f t="shared" si="422"/>
        <v>2.9504743077167655E-3</v>
      </c>
      <c r="AN329" s="5">
        <f t="shared" si="423"/>
        <v>4.5918231650996016E-3</v>
      </c>
      <c r="AO329" s="5">
        <f t="shared" si="424"/>
        <v>3.5731271959222564E-3</v>
      </c>
      <c r="AP329" s="5">
        <f t="shared" si="425"/>
        <v>1.8536192850046019E-3</v>
      </c>
      <c r="AQ329" s="5">
        <f t="shared" si="426"/>
        <v>7.2119692331316574E-4</v>
      </c>
      <c r="AR329" s="5">
        <f t="shared" si="427"/>
        <v>3.5948692677331114E-3</v>
      </c>
      <c r="AS329" s="5">
        <f t="shared" si="428"/>
        <v>5.3779674078700979E-3</v>
      </c>
      <c r="AT329" s="5">
        <f t="shared" si="429"/>
        <v>4.0227517728831461E-3</v>
      </c>
      <c r="AU329" s="5">
        <f t="shared" si="430"/>
        <v>2.0060282505683022E-3</v>
      </c>
      <c r="AV329" s="5">
        <f t="shared" si="431"/>
        <v>7.5026056216127911E-4</v>
      </c>
      <c r="AW329" s="5">
        <f t="shared" si="432"/>
        <v>1.4517875233298449E-5</v>
      </c>
      <c r="AX329" s="5">
        <f t="shared" si="433"/>
        <v>7.3565747379110186E-4</v>
      </c>
      <c r="AY329" s="5">
        <f t="shared" si="434"/>
        <v>1.1449037264610917E-3</v>
      </c>
      <c r="AZ329" s="5">
        <f t="shared" si="435"/>
        <v>8.909068347456989E-4</v>
      </c>
      <c r="BA329" s="5">
        <f t="shared" si="436"/>
        <v>4.6217276897157685E-4</v>
      </c>
      <c r="BB329" s="5">
        <f t="shared" si="437"/>
        <v>1.7981987008761633E-4</v>
      </c>
      <c r="BC329" s="5">
        <f t="shared" si="438"/>
        <v>5.5970732763471389E-5</v>
      </c>
      <c r="BD329" s="5">
        <f t="shared" si="439"/>
        <v>9.3244917356217528E-4</v>
      </c>
      <c r="BE329" s="5">
        <f t="shared" si="440"/>
        <v>1.3949551128113748E-3</v>
      </c>
      <c r="BF329" s="5">
        <f t="shared" si="441"/>
        <v>1.0434347640230089E-3</v>
      </c>
      <c r="BG329" s="5">
        <f t="shared" si="442"/>
        <v>5.2033029439324248E-4</v>
      </c>
      <c r="BH329" s="5">
        <f t="shared" si="443"/>
        <v>1.9460508548193347E-4</v>
      </c>
      <c r="BI329" s="5">
        <f t="shared" si="444"/>
        <v>5.8226306949269145E-5</v>
      </c>
      <c r="BJ329" s="8">
        <f t="shared" si="445"/>
        <v>0.36568269847573698</v>
      </c>
      <c r="BK329" s="8">
        <f t="shared" si="446"/>
        <v>0.24163402078622395</v>
      </c>
      <c r="BL329" s="8">
        <f t="shared" si="447"/>
        <v>0.36207624578237291</v>
      </c>
      <c r="BM329" s="8">
        <f t="shared" si="448"/>
        <v>0.58637408538552338</v>
      </c>
      <c r="BN329" s="8">
        <f t="shared" si="449"/>
        <v>0.41157276988415703</v>
      </c>
    </row>
    <row r="330" spans="1:66" x14ac:dyDescent="0.25">
      <c r="A330" t="s">
        <v>134</v>
      </c>
      <c r="B330" t="s">
        <v>352</v>
      </c>
      <c r="C330" t="s">
        <v>472</v>
      </c>
      <c r="D330" t="s">
        <v>531</v>
      </c>
      <c r="E330">
        <f>VLOOKUP(A330,home!$A$2:$E$405,3,FALSE)</f>
        <v>1.5399</v>
      </c>
      <c r="F330">
        <f>VLOOKUP(B330,home!$B$2:$E$405,3,FALSE)</f>
        <v>1.0164</v>
      </c>
      <c r="G330">
        <f>VLOOKUP(C330,away!$B$2:$E$405,4,FALSE)</f>
        <v>1.3835</v>
      </c>
      <c r="H330">
        <f>VLOOKUP(A330,away!$A$2:$E$405,3,FALSE)</f>
        <v>1.25</v>
      </c>
      <c r="I330">
        <f>VLOOKUP(C330,away!$B$2:$E$405,3,FALSE)</f>
        <v>0.93910000000000005</v>
      </c>
      <c r="J330">
        <f>VLOOKUP(B330,home!$B$2:$E$405,4,FALSE)</f>
        <v>0.93910000000000005</v>
      </c>
      <c r="K330" s="3">
        <f t="shared" si="394"/>
        <v>2.1653910570599999</v>
      </c>
      <c r="L330" s="3">
        <f t="shared" si="395"/>
        <v>1.1023860125</v>
      </c>
      <c r="M330" s="5">
        <f t="shared" si="396"/>
        <v>3.809100669130841E-2</v>
      </c>
      <c r="N330" s="5">
        <f t="shared" si="397"/>
        <v>8.2481925243771848E-2</v>
      </c>
      <c r="O330" s="5">
        <f t="shared" si="398"/>
        <v>4.1990992978542294E-2</v>
      </c>
      <c r="P330" s="5">
        <f t="shared" si="399"/>
        <v>9.0926920672804723E-2</v>
      </c>
      <c r="Q330" s="5">
        <f t="shared" si="400"/>
        <v>8.9302811645977517E-2</v>
      </c>
      <c r="R330" s="5">
        <f t="shared" si="401"/>
        <v>2.3145141655265371E-2</v>
      </c>
      <c r="S330" s="5">
        <f t="shared" si="402"/>
        <v>5.42628406361143E-2</v>
      </c>
      <c r="T330" s="5">
        <f t="shared" si="403"/>
        <v>9.8446170435447705E-2</v>
      </c>
      <c r="U330" s="5">
        <f t="shared" si="404"/>
        <v>5.0118282754698512E-2</v>
      </c>
      <c r="V330" s="5">
        <f t="shared" si="405"/>
        <v>1.4392294882347414E-2</v>
      </c>
      <c r="W330" s="5">
        <f t="shared" si="406"/>
        <v>6.4458503236171111E-2</v>
      </c>
      <c r="X330" s="5">
        <f t="shared" si="407"/>
        <v>7.1058152354241011E-2</v>
      </c>
      <c r="Y330" s="5">
        <f t="shared" si="408"/>
        <v>3.9166756614704624E-2</v>
      </c>
      <c r="Z330" s="5">
        <f t="shared" si="409"/>
        <v>8.5049601393652162E-3</v>
      </c>
      <c r="AA330" s="5">
        <f t="shared" si="410"/>
        <v>1.8416564626433211E-2</v>
      </c>
      <c r="AB330" s="5">
        <f t="shared" si="411"/>
        <v>1.9939532171923006E-2</v>
      </c>
      <c r="AC330" s="5">
        <f t="shared" si="412"/>
        <v>2.1472375777440125E-3</v>
      </c>
      <c r="AD330" s="5">
        <f t="shared" si="413"/>
        <v>3.4894466614769498E-2</v>
      </c>
      <c r="AE330" s="5">
        <f t="shared" si="414"/>
        <v>3.8467171909770115E-2</v>
      </c>
      <c r="AF330" s="5">
        <f t="shared" si="415"/>
        <v>2.1202836126881747E-2</v>
      </c>
      <c r="AG330" s="5">
        <f t="shared" si="416"/>
        <v>7.791236657201374E-3</v>
      </c>
      <c r="AH330" s="5">
        <f t="shared" si="417"/>
        <v>2.3439372736265658E-3</v>
      </c>
      <c r="AI330" s="5">
        <f t="shared" si="418"/>
        <v>5.0755408106205628E-3</v>
      </c>
      <c r="AJ330" s="5">
        <f t="shared" si="419"/>
        <v>5.4952653405304155E-3</v>
      </c>
      <c r="AK330" s="5">
        <f t="shared" si="420"/>
        <v>3.9664661415187794E-3</v>
      </c>
      <c r="AL330" s="5">
        <f t="shared" si="421"/>
        <v>2.0502655913448998E-4</v>
      </c>
      <c r="AM330" s="5">
        <f t="shared" si="422"/>
        <v>1.5112033189700108E-2</v>
      </c>
      <c r="AN330" s="5">
        <f t="shared" si="423"/>
        <v>1.6659294008761157E-2</v>
      </c>
      <c r="AO330" s="5">
        <f t="shared" si="424"/>
        <v>9.1824863466916772E-3</v>
      </c>
      <c r="AP330" s="5">
        <f t="shared" si="425"/>
        <v>3.374214836188378E-3</v>
      </c>
      <c r="AQ330" s="5">
        <f t="shared" si="426"/>
        <v>9.2992180964601137E-4</v>
      </c>
      <c r="AR330" s="5">
        <f t="shared" si="427"/>
        <v>5.1678473292466199E-4</v>
      </c>
      <c r="AS330" s="5">
        <f t="shared" si="428"/>
        <v>1.1190410391002034E-3</v>
      </c>
      <c r="AT330" s="5">
        <f t="shared" si="429"/>
        <v>1.2115807292753552E-3</v>
      </c>
      <c r="AU330" s="5">
        <f t="shared" si="430"/>
        <v>8.7451535869302913E-4</v>
      </c>
      <c r="AV330" s="5">
        <f t="shared" si="431"/>
        <v>4.7341693424387589E-4</v>
      </c>
      <c r="AW330" s="5">
        <f t="shared" si="432"/>
        <v>1.3594951274135499E-5</v>
      </c>
      <c r="AX330" s="5">
        <f t="shared" si="433"/>
        <v>5.4539102538284177E-3</v>
      </c>
      <c r="AY330" s="5">
        <f t="shared" si="434"/>
        <v>6.0123143772507718E-3</v>
      </c>
      <c r="AZ330" s="5">
        <f t="shared" si="435"/>
        <v>3.3139456361169499E-3</v>
      </c>
      <c r="BA330" s="5">
        <f t="shared" si="436"/>
        <v>1.2177491051469139E-3</v>
      </c>
      <c r="BB330" s="5">
        <f t="shared" si="437"/>
        <v>3.3560739506208729E-4</v>
      </c>
      <c r="BC330" s="5">
        <f t="shared" si="438"/>
        <v>7.3993779601601287E-5</v>
      </c>
      <c r="BD330" s="5">
        <f t="shared" si="439"/>
        <v>9.4949376841615816E-5</v>
      </c>
      <c r="BE330" s="5">
        <f t="shared" si="440"/>
        <v>2.0560253148625476E-4</v>
      </c>
      <c r="BF330" s="5">
        <f t="shared" si="441"/>
        <v>2.2260494149461659E-4</v>
      </c>
      <c r="BG330" s="5">
        <f t="shared" si="442"/>
        <v>1.6067558318993576E-4</v>
      </c>
      <c r="BH330" s="5">
        <f t="shared" si="443"/>
        <v>8.698136773184675E-5</v>
      </c>
      <c r="BI330" s="5">
        <f t="shared" si="444"/>
        <v>3.7669735163477608E-5</v>
      </c>
      <c r="BJ330" s="8">
        <f t="shared" si="445"/>
        <v>0.60893550157693088</v>
      </c>
      <c r="BK330" s="8">
        <f t="shared" si="446"/>
        <v>0.20603764139670414</v>
      </c>
      <c r="BL330" s="8">
        <f t="shared" si="447"/>
        <v>0.17549554608330359</v>
      </c>
      <c r="BM330" s="8">
        <f t="shared" si="448"/>
        <v>0.62703613088265719</v>
      </c>
      <c r="BN330" s="8">
        <f t="shared" si="449"/>
        <v>0.36593879888767017</v>
      </c>
    </row>
    <row r="331" spans="1:66" x14ac:dyDescent="0.25">
      <c r="A331" t="s">
        <v>134</v>
      </c>
      <c r="B331" t="s">
        <v>123</v>
      </c>
      <c r="C331" t="s">
        <v>325</v>
      </c>
      <c r="D331" t="s">
        <v>531</v>
      </c>
      <c r="E331">
        <f>VLOOKUP(A331,home!$A$2:$E$405,3,FALSE)</f>
        <v>1.5399</v>
      </c>
      <c r="F331">
        <f>VLOOKUP(B331,home!$B$2:$E$405,3,FALSE)</f>
        <v>0.90349999999999997</v>
      </c>
      <c r="G331">
        <f>VLOOKUP(C331,away!$B$2:$E$405,4,FALSE)</f>
        <v>1.4237</v>
      </c>
      <c r="H331">
        <f>VLOOKUP(A331,away!$A$2:$E$405,3,FALSE)</f>
        <v>1.25</v>
      </c>
      <c r="I331">
        <f>VLOOKUP(C331,away!$B$2:$E$405,3,FALSE)</f>
        <v>1.0239</v>
      </c>
      <c r="J331">
        <f>VLOOKUP(B331,home!$B$2:$E$405,4,FALSE)</f>
        <v>0.66090000000000004</v>
      </c>
      <c r="K331" s="3">
        <f t="shared" si="394"/>
        <v>1.9807933117049998</v>
      </c>
      <c r="L331" s="3">
        <f t="shared" si="395"/>
        <v>0.84586938750000007</v>
      </c>
      <c r="M331" s="5">
        <f t="shared" si="396"/>
        <v>5.9210126308887431E-2</v>
      </c>
      <c r="N331" s="5">
        <f t="shared" si="397"/>
        <v>0.11728302217785247</v>
      </c>
      <c r="O331" s="5">
        <f t="shared" si="398"/>
        <v>5.0084033274696252E-2</v>
      </c>
      <c r="P331" s="5">
        <f t="shared" si="399"/>
        <v>9.9206118133728996E-2</v>
      </c>
      <c r="Q331" s="5">
        <f t="shared" si="400"/>
        <v>0.11615671295321971</v>
      </c>
      <c r="R331" s="5">
        <f t="shared" si="401"/>
        <v>2.1182275274798473E-2</v>
      </c>
      <c r="S331" s="5">
        <f t="shared" si="402"/>
        <v>4.1554774870012967E-2</v>
      </c>
      <c r="T331" s="5">
        <f t="shared" si="403"/>
        <v>9.8253407639753279E-2</v>
      </c>
      <c r="U331" s="5">
        <f t="shared" si="404"/>
        <v>4.1957709191014998E-2</v>
      </c>
      <c r="V331" s="5">
        <f t="shared" si="405"/>
        <v>7.7360789479166345E-3</v>
      </c>
      <c r="W331" s="5">
        <f t="shared" si="406"/>
        <v>7.6694146709125041E-2</v>
      </c>
      <c r="X331" s="5">
        <f t="shared" si="407"/>
        <v>6.4873230901682746E-2</v>
      </c>
      <c r="Y331" s="5">
        <f t="shared" si="408"/>
        <v>2.7437140043976231E-2</v>
      </c>
      <c r="Z331" s="5">
        <f t="shared" si="409"/>
        <v>5.9724794041833935E-3</v>
      </c>
      <c r="AA331" s="5">
        <f t="shared" si="410"/>
        <v>1.1830247258102328E-2</v>
      </c>
      <c r="AB331" s="5">
        <f t="shared" si="411"/>
        <v>1.1716637322332756E-2</v>
      </c>
      <c r="AC331" s="5">
        <f t="shared" si="412"/>
        <v>8.1010885493972809E-4</v>
      </c>
      <c r="AD331" s="5">
        <f t="shared" si="413"/>
        <v>3.7978813212089228E-2</v>
      </c>
      <c r="AE331" s="5">
        <f t="shared" si="414"/>
        <v>3.2125115469686827E-2</v>
      </c>
      <c r="AF331" s="5">
        <f t="shared" si="415"/>
        <v>1.3586825872855387E-2</v>
      </c>
      <c r="AG331" s="5">
        <f t="shared" si="416"/>
        <v>3.8308933597137806E-3</v>
      </c>
      <c r="AH331" s="5">
        <f t="shared" si="417"/>
        <v>1.262984373868243E-3</v>
      </c>
      <c r="AI331" s="5">
        <f t="shared" si="418"/>
        <v>2.5017110005461428E-3</v>
      </c>
      <c r="AJ331" s="5">
        <f t="shared" si="419"/>
        <v>2.4776862088503118E-3</v>
      </c>
      <c r="AK331" s="5">
        <f t="shared" si="420"/>
        <v>1.6359280903314719E-3</v>
      </c>
      <c r="AL331" s="5">
        <f t="shared" si="421"/>
        <v>5.4293250005965525E-5</v>
      </c>
      <c r="AM331" s="5">
        <f t="shared" si="422"/>
        <v>1.5045635839399954E-2</v>
      </c>
      <c r="AN331" s="5">
        <f t="shared" si="423"/>
        <v>1.2726642772021289E-2</v>
      </c>
      <c r="AO331" s="5">
        <f t="shared" si="424"/>
        <v>5.3825387632504751E-3</v>
      </c>
      <c r="AP331" s="5">
        <f t="shared" si="425"/>
        <v>1.5176415889552293E-3</v>
      </c>
      <c r="AQ331" s="5">
        <f t="shared" si="426"/>
        <v>3.2093164032352163E-4</v>
      </c>
      <c r="AR331" s="5">
        <f t="shared" si="427"/>
        <v>2.1366396374920043E-4</v>
      </c>
      <c r="AS331" s="5">
        <f t="shared" si="428"/>
        <v>4.2322415034679571E-4</v>
      </c>
      <c r="AT331" s="5">
        <f t="shared" si="429"/>
        <v>4.1915978317948226E-4</v>
      </c>
      <c r="AU331" s="5">
        <f t="shared" si="430"/>
        <v>2.7675629835254549E-4</v>
      </c>
      <c r="AV331" s="5">
        <f t="shared" si="431"/>
        <v>1.3704925618723888E-4</v>
      </c>
      <c r="AW331" s="5">
        <f t="shared" si="432"/>
        <v>2.5268869203297028E-6</v>
      </c>
      <c r="AX331" s="5">
        <f t="shared" si="433"/>
        <v>4.9670491401720834E-3</v>
      </c>
      <c r="AY331" s="5">
        <f t="shared" si="434"/>
        <v>4.2014748138797624E-3</v>
      </c>
      <c r="AZ331" s="5">
        <f t="shared" si="435"/>
        <v>1.7769494637065756E-3</v>
      </c>
      <c r="BA331" s="5">
        <f t="shared" si="436"/>
        <v>5.0102238482797835E-4</v>
      </c>
      <c r="BB331" s="5">
        <f t="shared" si="437"/>
        <v>1.0594987444455782E-4</v>
      </c>
      <c r="BC331" s="5">
        <f t="shared" si="438"/>
        <v>1.7923951080424012E-5</v>
      </c>
      <c r="BD331" s="5">
        <f t="shared" si="439"/>
        <v>3.0121967691226384E-5</v>
      </c>
      <c r="BE331" s="5">
        <f t="shared" si="440"/>
        <v>5.966539213817531E-5</v>
      </c>
      <c r="BF331" s="5">
        <f t="shared" si="441"/>
        <v>5.9092404843776886E-5</v>
      </c>
      <c r="BG331" s="5">
        <f t="shared" si="442"/>
        <v>3.9016613429039133E-5</v>
      </c>
      <c r="BH331" s="5">
        <f t="shared" si="443"/>
        <v>1.9320961731405049E-5</v>
      </c>
      <c r="BI331" s="5">
        <f t="shared" si="444"/>
        <v>7.6541663546550691E-6</v>
      </c>
      <c r="BJ331" s="8">
        <f t="shared" si="445"/>
        <v>0.6347830685720165</v>
      </c>
      <c r="BK331" s="8">
        <f t="shared" si="446"/>
        <v>0.21277297517937149</v>
      </c>
      <c r="BL331" s="8">
        <f t="shared" si="447"/>
        <v>0.14633393695254449</v>
      </c>
      <c r="BM331" s="8">
        <f t="shared" si="448"/>
        <v>0.53254122405797322</v>
      </c>
      <c r="BN331" s="8">
        <f t="shared" si="449"/>
        <v>0.46312228812318335</v>
      </c>
    </row>
    <row r="332" spans="1:66" x14ac:dyDescent="0.25">
      <c r="A332" t="s">
        <v>134</v>
      </c>
      <c r="B332" t="s">
        <v>365</v>
      </c>
      <c r="C332" t="s">
        <v>498</v>
      </c>
      <c r="D332" t="s">
        <v>531</v>
      </c>
      <c r="E332">
        <f>VLOOKUP(A332,home!$A$2:$E$405,3,FALSE)</f>
        <v>1.5399</v>
      </c>
      <c r="F332">
        <f>VLOOKUP(B332,home!$B$2:$E$405,3,FALSE)</f>
        <v>0.98819999999999997</v>
      </c>
      <c r="G332" t="e">
        <f>VLOOKUP(C332,away!$B$2:$E$405,4,FALSE)</f>
        <v>#N/A</v>
      </c>
      <c r="H332">
        <f>VLOOKUP(A332,away!$A$2:$E$405,3,FALSE)</f>
        <v>1.25</v>
      </c>
      <c r="I332" t="e">
        <f>VLOOKUP(C332,away!$B$2:$E$405,3,FALSE)</f>
        <v>#N/A</v>
      </c>
      <c r="J332">
        <f>VLOOKUP(B332,home!$B$2:$E$405,4,FALSE)</f>
        <v>1.113</v>
      </c>
      <c r="K332" s="3" t="e">
        <f t="shared" si="394"/>
        <v>#N/A</v>
      </c>
      <c r="L332" s="3" t="e">
        <f t="shared" si="395"/>
        <v>#N/A</v>
      </c>
      <c r="M332" s="5" t="e">
        <f t="shared" si="396"/>
        <v>#N/A</v>
      </c>
      <c r="N332" s="5" t="e">
        <f t="shared" si="397"/>
        <v>#N/A</v>
      </c>
      <c r="O332" s="5" t="e">
        <f t="shared" si="398"/>
        <v>#N/A</v>
      </c>
      <c r="P332" s="5" t="e">
        <f t="shared" si="399"/>
        <v>#N/A</v>
      </c>
      <c r="Q332" s="5" t="e">
        <f t="shared" si="400"/>
        <v>#N/A</v>
      </c>
      <c r="R332" s="5" t="e">
        <f t="shared" si="401"/>
        <v>#N/A</v>
      </c>
      <c r="S332" s="5" t="e">
        <f t="shared" si="402"/>
        <v>#N/A</v>
      </c>
      <c r="T332" s="5" t="e">
        <f t="shared" si="403"/>
        <v>#N/A</v>
      </c>
      <c r="U332" s="5" t="e">
        <f t="shared" si="404"/>
        <v>#N/A</v>
      </c>
      <c r="V332" s="5" t="e">
        <f t="shared" si="405"/>
        <v>#N/A</v>
      </c>
      <c r="W332" s="5" t="e">
        <f t="shared" si="406"/>
        <v>#N/A</v>
      </c>
      <c r="X332" s="5" t="e">
        <f t="shared" si="407"/>
        <v>#N/A</v>
      </c>
      <c r="Y332" s="5" t="e">
        <f t="shared" si="408"/>
        <v>#N/A</v>
      </c>
      <c r="Z332" s="5" t="e">
        <f t="shared" si="409"/>
        <v>#N/A</v>
      </c>
      <c r="AA332" s="5" t="e">
        <f t="shared" si="410"/>
        <v>#N/A</v>
      </c>
      <c r="AB332" s="5" t="e">
        <f t="shared" si="411"/>
        <v>#N/A</v>
      </c>
      <c r="AC332" s="5" t="e">
        <f t="shared" si="412"/>
        <v>#N/A</v>
      </c>
      <c r="AD332" s="5" t="e">
        <f t="shared" si="413"/>
        <v>#N/A</v>
      </c>
      <c r="AE332" s="5" t="e">
        <f t="shared" si="414"/>
        <v>#N/A</v>
      </c>
      <c r="AF332" s="5" t="e">
        <f t="shared" si="415"/>
        <v>#N/A</v>
      </c>
      <c r="AG332" s="5" t="e">
        <f t="shared" si="416"/>
        <v>#N/A</v>
      </c>
      <c r="AH332" s="5" t="e">
        <f t="shared" si="417"/>
        <v>#N/A</v>
      </c>
      <c r="AI332" s="5" t="e">
        <f t="shared" si="418"/>
        <v>#N/A</v>
      </c>
      <c r="AJ332" s="5" t="e">
        <f t="shared" si="419"/>
        <v>#N/A</v>
      </c>
      <c r="AK332" s="5" t="e">
        <f t="shared" si="420"/>
        <v>#N/A</v>
      </c>
      <c r="AL332" s="5" t="e">
        <f t="shared" si="421"/>
        <v>#N/A</v>
      </c>
      <c r="AM332" s="5" t="e">
        <f t="shared" si="422"/>
        <v>#N/A</v>
      </c>
      <c r="AN332" s="5" t="e">
        <f t="shared" si="423"/>
        <v>#N/A</v>
      </c>
      <c r="AO332" s="5" t="e">
        <f t="shared" si="424"/>
        <v>#N/A</v>
      </c>
      <c r="AP332" s="5" t="e">
        <f t="shared" si="425"/>
        <v>#N/A</v>
      </c>
      <c r="AQ332" s="5" t="e">
        <f t="shared" si="426"/>
        <v>#N/A</v>
      </c>
      <c r="AR332" s="5" t="e">
        <f t="shared" si="427"/>
        <v>#N/A</v>
      </c>
      <c r="AS332" s="5" t="e">
        <f t="shared" si="428"/>
        <v>#N/A</v>
      </c>
      <c r="AT332" s="5" t="e">
        <f t="shared" si="429"/>
        <v>#N/A</v>
      </c>
      <c r="AU332" s="5" t="e">
        <f t="shared" si="430"/>
        <v>#N/A</v>
      </c>
      <c r="AV332" s="5" t="e">
        <f t="shared" si="431"/>
        <v>#N/A</v>
      </c>
      <c r="AW332" s="5" t="e">
        <f t="shared" si="432"/>
        <v>#N/A</v>
      </c>
      <c r="AX332" s="5" t="e">
        <f t="shared" si="433"/>
        <v>#N/A</v>
      </c>
      <c r="AY332" s="5" t="e">
        <f t="shared" si="434"/>
        <v>#N/A</v>
      </c>
      <c r="AZ332" s="5" t="e">
        <f t="shared" si="435"/>
        <v>#N/A</v>
      </c>
      <c r="BA332" s="5" t="e">
        <f t="shared" si="436"/>
        <v>#N/A</v>
      </c>
      <c r="BB332" s="5" t="e">
        <f t="shared" si="437"/>
        <v>#N/A</v>
      </c>
      <c r="BC332" s="5" t="e">
        <f t="shared" si="438"/>
        <v>#N/A</v>
      </c>
      <c r="BD332" s="5" t="e">
        <f t="shared" si="439"/>
        <v>#N/A</v>
      </c>
      <c r="BE332" s="5" t="e">
        <f t="shared" si="440"/>
        <v>#N/A</v>
      </c>
      <c r="BF332" s="5" t="e">
        <f t="shared" si="441"/>
        <v>#N/A</v>
      </c>
      <c r="BG332" s="5" t="e">
        <f t="shared" si="442"/>
        <v>#N/A</v>
      </c>
      <c r="BH332" s="5" t="e">
        <f t="shared" si="443"/>
        <v>#N/A</v>
      </c>
      <c r="BI332" s="5" t="e">
        <f t="shared" si="444"/>
        <v>#N/A</v>
      </c>
      <c r="BJ332" s="8" t="e">
        <f t="shared" si="445"/>
        <v>#N/A</v>
      </c>
      <c r="BK332" s="8" t="e">
        <f t="shared" si="446"/>
        <v>#N/A</v>
      </c>
      <c r="BL332" s="8" t="e">
        <f t="shared" si="447"/>
        <v>#N/A</v>
      </c>
      <c r="BM332" s="8" t="e">
        <f t="shared" si="448"/>
        <v>#N/A</v>
      </c>
      <c r="BN332" s="8" t="e">
        <f t="shared" si="449"/>
        <v>#N/A</v>
      </c>
    </row>
    <row r="333" spans="1:66" x14ac:dyDescent="0.25">
      <c r="A333" t="s">
        <v>19</v>
      </c>
      <c r="B333" t="s">
        <v>243</v>
      </c>
      <c r="C333" t="s">
        <v>20</v>
      </c>
      <c r="D333" t="s">
        <v>531</v>
      </c>
      <c r="E333">
        <f>VLOOKUP(A333,home!$A$2:$E$405,3,FALSE)</f>
        <v>1.4805999999999999</v>
      </c>
      <c r="F333">
        <f>VLOOKUP(B333,home!$B$2:$E$405,3,FALSE)</f>
        <v>1.2007000000000001</v>
      </c>
      <c r="G333">
        <f>VLOOKUP(C333,away!$B$2:$E$405,4,FALSE)</f>
        <v>1.2007000000000001</v>
      </c>
      <c r="H333">
        <f>VLOOKUP(A333,away!$A$2:$E$405,3,FALSE)</f>
        <v>1.3222</v>
      </c>
      <c r="I333">
        <f>VLOOKUP(C333,away!$B$2:$E$405,3,FALSE)</f>
        <v>1.3866000000000001</v>
      </c>
      <c r="J333">
        <f>VLOOKUP(B333,home!$B$2:$E$405,4,FALSE)</f>
        <v>0.79830000000000001</v>
      </c>
      <c r="K333" s="3">
        <f t="shared" si="394"/>
        <v>2.1345521334940001</v>
      </c>
      <c r="L333" s="3">
        <f t="shared" si="395"/>
        <v>1.463573299716</v>
      </c>
      <c r="M333" s="5">
        <f t="shared" si="396"/>
        <v>2.7374990627772652E-2</v>
      </c>
      <c r="N333" s="5">
        <f t="shared" si="397"/>
        <v>5.8433344648890363E-2</v>
      </c>
      <c r="O333" s="5">
        <f t="shared" si="398"/>
        <v>4.0065305362783799E-2</v>
      </c>
      <c r="P333" s="5">
        <f t="shared" si="399"/>
        <v>8.5521483041218746E-2</v>
      </c>
      <c r="Q333" s="5">
        <f t="shared" si="400"/>
        <v>6.2364510243739589E-2</v>
      </c>
      <c r="R333" s="5">
        <f t="shared" si="401"/>
        <v>2.9319255586969319E-2</v>
      </c>
      <c r="S333" s="5">
        <f t="shared" si="402"/>
        <v>6.6793849914137504E-2</v>
      </c>
      <c r="T333" s="5">
        <f t="shared" si="403"/>
        <v>9.1275032042602247E-2</v>
      </c>
      <c r="U333" s="5">
        <f t="shared" si="404"/>
        <v>6.2583479565621242E-2</v>
      </c>
      <c r="V333" s="5">
        <f t="shared" si="405"/>
        <v>2.3185433012204826E-2</v>
      </c>
      <c r="W333" s="5">
        <f t="shared" si="406"/>
        <v>4.4373432798360923E-2</v>
      </c>
      <c r="X333" s="5">
        <f t="shared" si="407"/>
        <v>6.494377146042328E-2</v>
      </c>
      <c r="Y333" s="5">
        <f t="shared" si="408"/>
        <v>4.7524984946166748E-2</v>
      </c>
      <c r="Z333" s="5">
        <f t="shared" si="409"/>
        <v>1.4303626548212482E-2</v>
      </c>
      <c r="AA333" s="5">
        <f t="shared" si="410"/>
        <v>3.0531836565188371E-2</v>
      </c>
      <c r="AB333" s="5">
        <f t="shared" si="411"/>
        <v>3.2585898439856494E-2</v>
      </c>
      <c r="AC333" s="5">
        <f t="shared" si="412"/>
        <v>4.527062317386088E-3</v>
      </c>
      <c r="AD333" s="5">
        <f t="shared" si="413"/>
        <v>2.367935141254849E-2</v>
      </c>
      <c r="AE333" s="5">
        <f t="shared" si="414"/>
        <v>3.465646648199832E-2</v>
      </c>
      <c r="AF333" s="5">
        <f t="shared" si="415"/>
        <v>2.5361139502777623E-2</v>
      </c>
      <c r="AG333" s="5">
        <f t="shared" si="416"/>
        <v>1.2372628875546011E-2</v>
      </c>
      <c r="AH333" s="5">
        <f t="shared" si="417"/>
        <v>5.2336014762681847E-3</v>
      </c>
      <c r="AI333" s="5">
        <f t="shared" si="418"/>
        <v>1.11713951970256E-2</v>
      </c>
      <c r="AJ333" s="5">
        <f t="shared" si="419"/>
        <v>1.1922962725957813E-2</v>
      </c>
      <c r="AK333" s="5">
        <f t="shared" si="420"/>
        <v>8.4833951747542314E-3</v>
      </c>
      <c r="AL333" s="5">
        <f t="shared" si="421"/>
        <v>5.6571501845204539E-4</v>
      </c>
      <c r="AM333" s="5">
        <f t="shared" si="422"/>
        <v>1.0108962015481907E-2</v>
      </c>
      <c r="AN333" s="5">
        <f t="shared" si="423"/>
        <v>1.4795206893702562E-2</v>
      </c>
      <c r="AO333" s="5">
        <f t="shared" si="424"/>
        <v>1.0826934886698586E-2</v>
      </c>
      <c r="AP333" s="5">
        <f t="shared" si="425"/>
        <v>5.2820042726452405E-3</v>
      </c>
      <c r="AQ333" s="5">
        <f t="shared" si="426"/>
        <v>1.9326501056073529E-3</v>
      </c>
      <c r="AR333" s="5">
        <f t="shared" si="427"/>
        <v>1.5319518764040699E-3</v>
      </c>
      <c r="AS333" s="5">
        <f t="shared" si="428"/>
        <v>3.2700311461884434E-3</v>
      </c>
      <c r="AT333" s="5">
        <f t="shared" si="429"/>
        <v>3.4900259798441875E-3</v>
      </c>
      <c r="AU333" s="5">
        <f t="shared" si="430"/>
        <v>2.4832141337419664E-3</v>
      </c>
      <c r="AV333" s="5">
        <f t="shared" si="431"/>
        <v>1.3251375067753425E-3</v>
      </c>
      <c r="AW333" s="5">
        <f t="shared" si="432"/>
        <v>4.9092647306522298E-5</v>
      </c>
      <c r="AX333" s="5">
        <f t="shared" si="433"/>
        <v>3.5963510729261224E-3</v>
      </c>
      <c r="AY333" s="5">
        <f t="shared" si="434"/>
        <v>5.2635234067396628E-3</v>
      </c>
      <c r="AZ333" s="5">
        <f t="shared" si="435"/>
        <v>3.8517761602671853E-3</v>
      </c>
      <c r="BA333" s="5">
        <f t="shared" si="436"/>
        <v>1.8791189148832225E-3</v>
      </c>
      <c r="BB333" s="5">
        <f t="shared" si="437"/>
        <v>6.8755706770359738E-4</v>
      </c>
      <c r="BC333" s="5">
        <f t="shared" si="438"/>
        <v>2.0125803326440206E-4</v>
      </c>
      <c r="BD333" s="5">
        <f t="shared" si="439"/>
        <v>3.7368731045913755E-4</v>
      </c>
      <c r="BE333" s="5">
        <f t="shared" si="440"/>
        <v>7.9765504580018665E-4</v>
      </c>
      <c r="BF333" s="5">
        <f t="shared" si="441"/>
        <v>8.5131813990252175E-4</v>
      </c>
      <c r="BG333" s="5">
        <f t="shared" si="442"/>
        <v>6.0572765060369041E-4</v>
      </c>
      <c r="BH333" s="5">
        <f t="shared" si="443"/>
        <v>3.2323931222810395E-4</v>
      </c>
      <c r="BI333" s="5">
        <f t="shared" si="444"/>
        <v>1.379942327091265E-4</v>
      </c>
      <c r="BJ333" s="8">
        <f t="shared" si="445"/>
        <v>0.52341000524297354</v>
      </c>
      <c r="BK333" s="8">
        <f t="shared" si="446"/>
        <v>0.21323205733791153</v>
      </c>
      <c r="BL333" s="8">
        <f t="shared" si="447"/>
        <v>0.24708711242908185</v>
      </c>
      <c r="BM333" s="8">
        <f t="shared" si="448"/>
        <v>0.68973948128737184</v>
      </c>
      <c r="BN333" s="8">
        <f t="shared" si="449"/>
        <v>0.30307888951137441</v>
      </c>
    </row>
    <row r="334" spans="1:66" x14ac:dyDescent="0.25">
      <c r="A334" t="s">
        <v>19</v>
      </c>
      <c r="B334" t="s">
        <v>142</v>
      </c>
      <c r="C334" t="s">
        <v>140</v>
      </c>
      <c r="D334" t="s">
        <v>531</v>
      </c>
      <c r="E334">
        <f>VLOOKUP(A334,home!$A$2:$E$405,3,FALSE)</f>
        <v>1.4805999999999999</v>
      </c>
      <c r="F334">
        <f>VLOOKUP(B334,home!$B$2:$E$405,3,FALSE)</f>
        <v>0.97560000000000002</v>
      </c>
      <c r="G334">
        <f>VLOOKUP(C334,away!$B$2:$E$405,4,FALSE)</f>
        <v>0.52529999999999999</v>
      </c>
      <c r="H334">
        <f>VLOOKUP(A334,away!$A$2:$E$405,3,FALSE)</f>
        <v>1.3222</v>
      </c>
      <c r="I334">
        <f>VLOOKUP(C334,away!$B$2:$E$405,3,FALSE)</f>
        <v>1.8068</v>
      </c>
      <c r="J334">
        <f>VLOOKUP(B334,home!$B$2:$E$405,4,FALSE)</f>
        <v>1.0925</v>
      </c>
      <c r="K334" s="3">
        <f t="shared" si="394"/>
        <v>0.75878185600799997</v>
      </c>
      <c r="L334" s="3">
        <f t="shared" si="395"/>
        <v>2.6099289238000001</v>
      </c>
      <c r="M334" s="5">
        <f t="shared" si="396"/>
        <v>3.4434001749930984E-2</v>
      </c>
      <c r="N334" s="5">
        <f t="shared" si="397"/>
        <v>2.6127895757595353E-2</v>
      </c>
      <c r="O334" s="5">
        <f t="shared" si="398"/>
        <v>8.9870297129324678E-2</v>
      </c>
      <c r="P334" s="5">
        <f t="shared" si="399"/>
        <v>6.8191950855779407E-2</v>
      </c>
      <c r="Q334" s="5">
        <f t="shared" si="400"/>
        <v>9.9126866182658747E-3</v>
      </c>
      <c r="R334" s="5">
        <f t="shared" si="401"/>
        <v>0.11727754393416233</v>
      </c>
      <c r="S334" s="5">
        <f t="shared" si="402"/>
        <v>3.3761267389770901E-2</v>
      </c>
      <c r="T334" s="5">
        <f t="shared" si="403"/>
        <v>2.587140751757731E-2</v>
      </c>
      <c r="U334" s="5">
        <f t="shared" si="404"/>
        <v>8.8988072454423445E-2</v>
      </c>
      <c r="V334" s="5">
        <f t="shared" si="405"/>
        <v>7.4288544580364459E-3</v>
      </c>
      <c r="W334" s="5">
        <f t="shared" si="406"/>
        <v>2.507188916744482E-3</v>
      </c>
      <c r="X334" s="5">
        <f t="shared" si="407"/>
        <v>6.5435848712422128E-3</v>
      </c>
      <c r="Y334" s="5">
        <f t="shared" si="408"/>
        <v>8.5391457103975773E-3</v>
      </c>
      <c r="Z334" s="5">
        <f t="shared" si="409"/>
        <v>0.10202868467533184</v>
      </c>
      <c r="AA334" s="5">
        <f t="shared" si="410"/>
        <v>7.7417514724003281E-2</v>
      </c>
      <c r="AB334" s="5">
        <f t="shared" si="411"/>
        <v>2.9371502754902936E-2</v>
      </c>
      <c r="AC334" s="5">
        <f t="shared" si="412"/>
        <v>9.1949100520638419E-4</v>
      </c>
      <c r="AD334" s="5">
        <f t="shared" si="413"/>
        <v>4.7560236490251613E-4</v>
      </c>
      <c r="AE334" s="5">
        <f t="shared" si="414"/>
        <v>1.2412883683867587E-3</v>
      </c>
      <c r="AF334" s="5">
        <f t="shared" si="415"/>
        <v>1.6198372077145559E-3</v>
      </c>
      <c r="AG334" s="5">
        <f t="shared" si="416"/>
        <v>1.4092199934205496E-3</v>
      </c>
      <c r="AH334" s="5">
        <f t="shared" si="417"/>
        <v>6.6571903797854576E-2</v>
      </c>
      <c r="AI334" s="5">
        <f t="shared" si="418"/>
        <v>5.0513552721722116E-2</v>
      </c>
      <c r="AJ334" s="5">
        <f t="shared" si="419"/>
        <v>1.9164383643873132E-2</v>
      </c>
      <c r="AK334" s="5">
        <f t="shared" si="420"/>
        <v>4.8471955301824712E-3</v>
      </c>
      <c r="AL334" s="5">
        <f t="shared" si="421"/>
        <v>7.2837175179025658E-5</v>
      </c>
      <c r="AM334" s="5">
        <f t="shared" si="422"/>
        <v>7.2175689032505063E-5</v>
      </c>
      <c r="AN334" s="5">
        <f t="shared" si="423"/>
        <v>1.8837341840112937E-4</v>
      </c>
      <c r="AO334" s="5">
        <f t="shared" si="424"/>
        <v>2.4582061658009341E-4</v>
      </c>
      <c r="AP334" s="5">
        <f t="shared" si="425"/>
        <v>2.1385811242624525E-4</v>
      </c>
      <c r="AQ334" s="5">
        <f t="shared" si="426"/>
        <v>1.3953861830263238E-4</v>
      </c>
      <c r="AR334" s="5">
        <f t="shared" si="427"/>
        <v>3.4749587446890343E-2</v>
      </c>
      <c r="AS334" s="5">
        <f t="shared" si="428"/>
        <v>2.6367356458463755E-2</v>
      </c>
      <c r="AT334" s="5">
        <f t="shared" si="429"/>
        <v>1.0003535835788826E-2</v>
      </c>
      <c r="AU334" s="5">
        <f t="shared" si="430"/>
        <v>2.5301671627074619E-3</v>
      </c>
      <c r="AV334" s="5">
        <f t="shared" si="431"/>
        <v>4.799612339324157E-4</v>
      </c>
      <c r="AW334" s="5">
        <f t="shared" si="432"/>
        <v>4.0067865884044781E-6</v>
      </c>
      <c r="AX334" s="5">
        <f t="shared" si="433"/>
        <v>9.1276005471234043E-6</v>
      </c>
      <c r="AY334" s="5">
        <f t="shared" si="434"/>
        <v>2.3822388672830076E-5</v>
      </c>
      <c r="AZ334" s="5">
        <f t="shared" si="435"/>
        <v>3.108737061561236E-5</v>
      </c>
      <c r="BA334" s="5">
        <f t="shared" si="436"/>
        <v>2.7045275911525641E-5</v>
      </c>
      <c r="BB334" s="5">
        <f t="shared" si="437"/>
        <v>1.7646561963410539E-5</v>
      </c>
      <c r="BC334" s="5">
        <f t="shared" si="438"/>
        <v>9.2112544947868171E-6</v>
      </c>
      <c r="BD334" s="5">
        <f t="shared" si="439"/>
        <v>1.5115658894626084E-2</v>
      </c>
      <c r="BE334" s="5">
        <f t="shared" si="440"/>
        <v>1.1469487710848212E-2</v>
      </c>
      <c r="BF334" s="5">
        <f t="shared" si="441"/>
        <v>4.3514195863491771E-3</v>
      </c>
      <c r="BG334" s="5">
        <f t="shared" si="442"/>
        <v>1.1005927433331974E-3</v>
      </c>
      <c r="BH334" s="5">
        <f t="shared" si="443"/>
        <v>2.0877745112382492E-4</v>
      </c>
      <c r="BI334" s="5">
        <f t="shared" si="444"/>
        <v>3.1683308371271079E-5</v>
      </c>
      <c r="BJ334" s="8">
        <f t="shared" si="445"/>
        <v>8.522556423319505E-2</v>
      </c>
      <c r="BK334" s="8">
        <f t="shared" si="446"/>
        <v>0.14483222502257598</v>
      </c>
      <c r="BL334" s="8">
        <f t="shared" si="447"/>
        <v>0.65043019452288353</v>
      </c>
      <c r="BM334" s="8">
        <f t="shared" si="448"/>
        <v>0.63668247680684364</v>
      </c>
      <c r="BN334" s="8">
        <f t="shared" si="449"/>
        <v>0.34581437604505866</v>
      </c>
    </row>
    <row r="335" spans="1:66" x14ac:dyDescent="0.25">
      <c r="A335" t="s">
        <v>141</v>
      </c>
      <c r="B335" t="s">
        <v>139</v>
      </c>
      <c r="C335" t="s">
        <v>150</v>
      </c>
      <c r="D335" t="s">
        <v>531</v>
      </c>
      <c r="E335">
        <f>VLOOKUP(A335,home!$A$2:$E$405,3,FALSE)</f>
        <v>1.3167</v>
      </c>
      <c r="F335">
        <f>VLOOKUP(B335,home!$B$2:$E$405,3,FALSE)</f>
        <v>0.6754</v>
      </c>
      <c r="G335">
        <f>VLOOKUP(C335,away!$B$2:$E$405,4,FALSE)</f>
        <v>1.2758</v>
      </c>
      <c r="H335">
        <f>VLOOKUP(A335,away!$A$2:$E$405,3,FALSE)</f>
        <v>1.0889</v>
      </c>
      <c r="I335">
        <f>VLOOKUP(C335,away!$B$2:$E$405,3,FALSE)</f>
        <v>0.67230000000000001</v>
      </c>
      <c r="J335">
        <f>VLOOKUP(B335,home!$B$2:$E$405,4,FALSE)</f>
        <v>1.4705999999999999</v>
      </c>
      <c r="K335" s="3">
        <f t="shared" si="394"/>
        <v>1.134567893844</v>
      </c>
      <c r="L335" s="3">
        <f t="shared" si="395"/>
        <v>1.0765784213819998</v>
      </c>
      <c r="M335" s="5">
        <f t="shared" si="396"/>
        <v>0.10957496903972665</v>
      </c>
      <c r="N335" s="5">
        <f t="shared" si="397"/>
        <v>0.12432024184142419</v>
      </c>
      <c r="O335" s="5">
        <f t="shared" si="398"/>
        <v>0.11796604719177044</v>
      </c>
      <c r="P335" s="5">
        <f t="shared" si="399"/>
        <v>0.1338404897074689</v>
      </c>
      <c r="Q335" s="5">
        <f t="shared" si="400"/>
        <v>7.0524877474100689E-2</v>
      </c>
      <c r="R335" s="5">
        <f t="shared" si="401"/>
        <v>6.349985043119534E-2</v>
      </c>
      <c r="S335" s="5">
        <f t="shared" si="402"/>
        <v>4.0869910441500075E-2</v>
      </c>
      <c r="T335" s="5">
        <f t="shared" si="403"/>
        <v>7.5925561259226282E-2</v>
      </c>
      <c r="U335" s="5">
        <f t="shared" si="404"/>
        <v>7.204489156313032E-2</v>
      </c>
      <c r="V335" s="5">
        <f t="shared" si="405"/>
        <v>5.5467339704883658E-3</v>
      </c>
      <c r="W335" s="5">
        <f t="shared" si="406"/>
        <v>2.6671753899798856E-2</v>
      </c>
      <c r="X335" s="5">
        <f t="shared" si="407"/>
        <v>2.8714234708934652E-2</v>
      </c>
      <c r="Y335" s="5">
        <f t="shared" si="408"/>
        <v>1.5456562737068545E-2</v>
      </c>
      <c r="Z335" s="5">
        <f t="shared" si="409"/>
        <v>2.2787522911736462E-2</v>
      </c>
      <c r="AA335" s="5">
        <f t="shared" si="410"/>
        <v>2.5853991875890735E-2</v>
      </c>
      <c r="AB335" s="5">
        <f t="shared" si="411"/>
        <v>1.466655455504462E-2</v>
      </c>
      <c r="AC335" s="5">
        <f t="shared" si="412"/>
        <v>4.2344159288449404E-4</v>
      </c>
      <c r="AD335" s="5">
        <f t="shared" si="413"/>
        <v>7.5652289118050666E-3</v>
      </c>
      <c r="AE335" s="5">
        <f t="shared" si="414"/>
        <v>8.1445621992645642E-3</v>
      </c>
      <c r="AF335" s="5">
        <f t="shared" si="415"/>
        <v>4.3841299576658759E-3</v>
      </c>
      <c r="AG335" s="5">
        <f t="shared" si="416"/>
        <v>1.5732865696524874E-3</v>
      </c>
      <c r="AH335" s="5">
        <f t="shared" si="417"/>
        <v>6.1331388608808464E-3</v>
      </c>
      <c r="AI335" s="5">
        <f t="shared" si="418"/>
        <v>6.9584624400423718E-3</v>
      </c>
      <c r="AJ335" s="5">
        <f t="shared" si="419"/>
        <v>3.9474240374957285E-3</v>
      </c>
      <c r="AK335" s="5">
        <f t="shared" si="420"/>
        <v>1.4928735254435689E-3</v>
      </c>
      <c r="AL335" s="5">
        <f t="shared" si="421"/>
        <v>2.0688531569148514E-5</v>
      </c>
      <c r="AM335" s="5">
        <f t="shared" si="422"/>
        <v>1.7166531665828827E-3</v>
      </c>
      <c r="AN335" s="5">
        <f t="shared" si="423"/>
        <v>1.8481117561402111E-3</v>
      </c>
      <c r="AO335" s="5">
        <f t="shared" si="424"/>
        <v>9.9481861848147173E-4</v>
      </c>
      <c r="AP335" s="5">
        <f t="shared" si="425"/>
        <v>3.5700008594873495E-4</v>
      </c>
      <c r="AQ335" s="5">
        <f t="shared" si="426"/>
        <v>9.6084647240981822E-5</v>
      </c>
      <c r="AR335" s="5">
        <f t="shared" si="427"/>
        <v>1.3205609905927404E-3</v>
      </c>
      <c r="AS335" s="5">
        <f t="shared" si="428"/>
        <v>1.4982661017893517E-3</v>
      </c>
      <c r="AT335" s="5">
        <f t="shared" si="429"/>
        <v>8.4994230776250256E-4</v>
      </c>
      <c r="AU335" s="5">
        <f t="shared" si="430"/>
        <v>3.2143908466900377E-4</v>
      </c>
      <c r="AV335" s="5">
        <f t="shared" si="431"/>
        <v>9.1173616323013651E-5</v>
      </c>
      <c r="AW335" s="5">
        <f t="shared" si="432"/>
        <v>7.0194538974077257E-7</v>
      </c>
      <c r="AX335" s="5">
        <f t="shared" si="433"/>
        <v>3.2460992794509572E-4</v>
      </c>
      <c r="AY335" s="5">
        <f t="shared" si="434"/>
        <v>3.4946804379205589E-4</v>
      </c>
      <c r="AZ335" s="5">
        <f t="shared" si="435"/>
        <v>1.8811487745455351E-4</v>
      </c>
      <c r="BA335" s="5">
        <f t="shared" si="436"/>
        <v>6.7506805936163862E-5</v>
      </c>
      <c r="BB335" s="5">
        <f t="shared" si="437"/>
        <v>1.8169092641824071E-5</v>
      </c>
      <c r="BC335" s="5">
        <f t="shared" si="438"/>
        <v>3.9120906148556551E-6</v>
      </c>
      <c r="BD335" s="5">
        <f t="shared" si="439"/>
        <v>2.3694791109849685E-4</v>
      </c>
      <c r="BE335" s="5">
        <f t="shared" si="440"/>
        <v>2.6883349244575698E-4</v>
      </c>
      <c r="BF335" s="5">
        <f t="shared" si="441"/>
        <v>1.5250492465945469E-4</v>
      </c>
      <c r="BG335" s="5">
        <f t="shared" si="442"/>
        <v>5.7675730390571801E-5</v>
      </c>
      <c r="BH335" s="5">
        <f t="shared" si="443"/>
        <v>1.6359257988786351E-5</v>
      </c>
      <c r="BI335" s="5">
        <f t="shared" si="444"/>
        <v>3.7121377762375934E-6</v>
      </c>
      <c r="BJ335" s="8">
        <f t="shared" si="445"/>
        <v>0.36924488867172001</v>
      </c>
      <c r="BK335" s="8">
        <f t="shared" si="446"/>
        <v>0.29062570132742971</v>
      </c>
      <c r="BL335" s="8">
        <f t="shared" si="447"/>
        <v>0.31738065003638988</v>
      </c>
      <c r="BM335" s="8">
        <f t="shared" si="448"/>
        <v>0.37996352116318755</v>
      </c>
      <c r="BN335" s="8">
        <f t="shared" si="449"/>
        <v>0.61972647568568628</v>
      </c>
    </row>
    <row r="336" spans="1:66" x14ac:dyDescent="0.25">
      <c r="A336" t="s">
        <v>141</v>
      </c>
      <c r="B336" t="s">
        <v>148</v>
      </c>
      <c r="C336" t="s">
        <v>427</v>
      </c>
      <c r="D336" t="s">
        <v>531</v>
      </c>
      <c r="E336">
        <f>VLOOKUP(A336,home!$A$2:$E$405,3,FALSE)</f>
        <v>1.3167</v>
      </c>
      <c r="F336">
        <f>VLOOKUP(B336,home!$B$2:$E$405,3,FALSE)</f>
        <v>0.80169999999999997</v>
      </c>
      <c r="G336">
        <f>VLOOKUP(C336,away!$B$2:$E$405,4,FALSE)</f>
        <v>1.1392</v>
      </c>
      <c r="H336">
        <f>VLOOKUP(A336,away!$A$2:$E$405,3,FALSE)</f>
        <v>1.0889</v>
      </c>
      <c r="I336">
        <f>VLOOKUP(C336,away!$B$2:$E$405,3,FALSE)</f>
        <v>1.2244999999999999</v>
      </c>
      <c r="J336">
        <f>VLOOKUP(B336,home!$B$2:$E$405,4,FALSE)</f>
        <v>1.0204</v>
      </c>
      <c r="K336" s="3">
        <f t="shared" si="394"/>
        <v>1.2025376858879999</v>
      </c>
      <c r="L336" s="3">
        <f t="shared" si="395"/>
        <v>1.3605585542199998</v>
      </c>
      <c r="M336" s="5">
        <f t="shared" si="396"/>
        <v>7.7065756572046604E-2</v>
      </c>
      <c r="N336" s="5">
        <f t="shared" si="397"/>
        <v>9.2674476569356845E-2</v>
      </c>
      <c r="O336" s="5">
        <f t="shared" si="398"/>
        <v>0.10485247434153418</v>
      </c>
      <c r="P336" s="5">
        <f t="shared" si="399"/>
        <v>0.12608905185429939</v>
      </c>
      <c r="Q336" s="5">
        <f t="shared" si="400"/>
        <v>5.5722275297298049E-2</v>
      </c>
      <c r="R336" s="5">
        <f t="shared" si="401"/>
        <v>7.1328965448253692E-2</v>
      </c>
      <c r="S336" s="5">
        <f t="shared" si="402"/>
        <v>5.1574297407478251E-2</v>
      </c>
      <c r="T336" s="5">
        <f t="shared" si="403"/>
        <v>7.5813418316340642E-2</v>
      </c>
      <c r="U336" s="5">
        <f t="shared" si="404"/>
        <v>8.5775769046928102E-2</v>
      </c>
      <c r="V336" s="5">
        <f t="shared" si="405"/>
        <v>9.3757656511901464E-3</v>
      </c>
      <c r="W336" s="5">
        <f t="shared" si="406"/>
        <v>2.2336045329475609E-2</v>
      </c>
      <c r="X336" s="5">
        <f t="shared" si="407"/>
        <v>3.0389497540463713E-2</v>
      </c>
      <c r="Y336" s="5">
        <f t="shared" si="408"/>
        <v>2.0673345418562781E-2</v>
      </c>
      <c r="Z336" s="5">
        <f t="shared" si="409"/>
        <v>3.2349078034761468E-2</v>
      </c>
      <c r="AA336" s="5">
        <f t="shared" si="410"/>
        <v>3.890098544053238E-2</v>
      </c>
      <c r="AB336" s="5">
        <f t="shared" si="411"/>
        <v>2.3389950505210304E-2</v>
      </c>
      <c r="AC336" s="5">
        <f t="shared" si="412"/>
        <v>9.5874407612339229E-4</v>
      </c>
      <c r="AD336" s="5">
        <f t="shared" si="413"/>
        <v>6.7149840655992684E-3</v>
      </c>
      <c r="AE336" s="5">
        <f t="shared" si="414"/>
        <v>9.1361290119020781E-3</v>
      </c>
      <c r="AF336" s="5">
        <f t="shared" si="415"/>
        <v>6.2151192398004441E-3</v>
      </c>
      <c r="AG336" s="5">
        <f t="shared" si="416"/>
        <v>2.8186778824025997E-3</v>
      </c>
      <c r="AH336" s="5">
        <f t="shared" si="417"/>
        <v>1.1003203710331247E-2</v>
      </c>
      <c r="AI336" s="5">
        <f t="shared" si="418"/>
        <v>1.323176712717599E-2</v>
      </c>
      <c r="AJ336" s="5">
        <f t="shared" si="419"/>
        <v>7.9558493106615651E-3</v>
      </c>
      <c r="AK336" s="5">
        <f t="shared" si="420"/>
        <v>3.189069539772198E-3</v>
      </c>
      <c r="AL336" s="5">
        <f t="shared" si="421"/>
        <v>6.2744926881402015E-5</v>
      </c>
      <c r="AM336" s="5">
        <f t="shared" si="422"/>
        <v>1.6150042798041069E-3</v>
      </c>
      <c r="AN336" s="5">
        <f t="shared" si="423"/>
        <v>2.1973078879893877E-3</v>
      </c>
      <c r="AO336" s="5">
        <f t="shared" si="424"/>
        <v>1.4947830216295217E-3</v>
      </c>
      <c r="AP336" s="5">
        <f t="shared" si="425"/>
        <v>6.7791327559362175E-4</v>
      </c>
      <c r="AQ336" s="5">
        <f t="shared" si="426"/>
        <v>2.3058517653205043E-4</v>
      </c>
      <c r="AR336" s="5">
        <f t="shared" si="427"/>
        <v>2.9941005863832844E-3</v>
      </c>
      <c r="AS336" s="5">
        <f t="shared" si="428"/>
        <v>3.6005187904652584E-3</v>
      </c>
      <c r="AT336" s="5">
        <f t="shared" si="429"/>
        <v>2.1648797671411772E-3</v>
      </c>
      <c r="AU336" s="5">
        <f t="shared" si="430"/>
        <v>8.6778316846790066E-4</v>
      </c>
      <c r="AV336" s="5">
        <f t="shared" si="431"/>
        <v>2.6088549081548649E-4</v>
      </c>
      <c r="AW336" s="5">
        <f t="shared" si="432"/>
        <v>2.8516226095781234E-6</v>
      </c>
      <c r="AX336" s="5">
        <f t="shared" si="433"/>
        <v>3.2368391822247409E-4</v>
      </c>
      <c r="AY336" s="5">
        <f t="shared" si="434"/>
        <v>4.4039092380103402E-4</v>
      </c>
      <c r="AZ336" s="5">
        <f t="shared" si="435"/>
        <v>2.9958881928917252E-4</v>
      </c>
      <c r="BA336" s="5">
        <f t="shared" si="436"/>
        <v>1.3586937694418449E-4</v>
      </c>
      <c r="BB336" s="5">
        <f t="shared" si="437"/>
        <v>4.6214560764487927E-5</v>
      </c>
      <c r="BC336" s="5">
        <f t="shared" si="438"/>
        <v>1.2575523195528807E-5</v>
      </c>
      <c r="BD336" s="5">
        <f t="shared" si="439"/>
        <v>6.789415274998156E-4</v>
      </c>
      <c r="BE336" s="5">
        <f t="shared" si="440"/>
        <v>8.1645277333289214E-4</v>
      </c>
      <c r="BF336" s="5">
        <f t="shared" si="441"/>
        <v>4.9090761434028812E-4</v>
      </c>
      <c r="BG336" s="5">
        <f t="shared" si="442"/>
        <v>1.9677830217785619E-4</v>
      </c>
      <c r="BH336" s="5">
        <f t="shared" si="443"/>
        <v>5.91583310334822E-5</v>
      </c>
      <c r="BI336" s="5">
        <f t="shared" si="444"/>
        <v>1.4228024500399983E-5</v>
      </c>
      <c r="BJ336" s="8">
        <f t="shared" si="445"/>
        <v>0.32996788543496763</v>
      </c>
      <c r="BK336" s="8">
        <f t="shared" si="446"/>
        <v>0.26556675141182023</v>
      </c>
      <c r="BL336" s="8">
        <f t="shared" si="447"/>
        <v>0.37177266884655752</v>
      </c>
      <c r="BM336" s="8">
        <f t="shared" si="448"/>
        <v>0.47148584434412666</v>
      </c>
      <c r="BN336" s="8">
        <f t="shared" si="449"/>
        <v>0.52773300008278878</v>
      </c>
    </row>
    <row r="337" spans="1:66" x14ac:dyDescent="0.25">
      <c r="A337" t="s">
        <v>141</v>
      </c>
      <c r="B337" t="s">
        <v>466</v>
      </c>
      <c r="C337" t="s">
        <v>501</v>
      </c>
      <c r="D337" t="s">
        <v>531</v>
      </c>
      <c r="E337">
        <f>VLOOKUP(A337,home!$A$2:$E$405,3,FALSE)</f>
        <v>1.3167</v>
      </c>
      <c r="F337">
        <f>VLOOKUP(B337,home!$B$2:$E$405,3,FALSE)</f>
        <v>0.71730000000000005</v>
      </c>
      <c r="G337" t="e">
        <f>VLOOKUP(C337,away!$B$2:$E$405,4,FALSE)</f>
        <v>#N/A</v>
      </c>
      <c r="H337">
        <f>VLOOKUP(A337,away!$A$2:$E$405,3,FALSE)</f>
        <v>1.0889</v>
      </c>
      <c r="I337" t="e">
        <f>VLOOKUP(C337,away!$B$2:$E$405,3,FALSE)</f>
        <v>#N/A</v>
      </c>
      <c r="J337">
        <f>VLOOKUP(B337,home!$B$2:$E$405,4,FALSE)</f>
        <v>0.91839999999999999</v>
      </c>
      <c r="K337" s="3" t="e">
        <f t="shared" si="394"/>
        <v>#N/A</v>
      </c>
      <c r="L337" s="3" t="e">
        <f t="shared" si="395"/>
        <v>#N/A</v>
      </c>
      <c r="M337" s="5" t="e">
        <f t="shared" si="396"/>
        <v>#N/A</v>
      </c>
      <c r="N337" s="5" t="e">
        <f t="shared" si="397"/>
        <v>#N/A</v>
      </c>
      <c r="O337" s="5" t="e">
        <f t="shared" si="398"/>
        <v>#N/A</v>
      </c>
      <c r="P337" s="5" t="e">
        <f t="shared" si="399"/>
        <v>#N/A</v>
      </c>
      <c r="Q337" s="5" t="e">
        <f t="shared" si="400"/>
        <v>#N/A</v>
      </c>
      <c r="R337" s="5" t="e">
        <f t="shared" si="401"/>
        <v>#N/A</v>
      </c>
      <c r="S337" s="5" t="e">
        <f t="shared" si="402"/>
        <v>#N/A</v>
      </c>
      <c r="T337" s="5" t="e">
        <f t="shared" si="403"/>
        <v>#N/A</v>
      </c>
      <c r="U337" s="5" t="e">
        <f t="shared" si="404"/>
        <v>#N/A</v>
      </c>
      <c r="V337" s="5" t="e">
        <f t="shared" si="405"/>
        <v>#N/A</v>
      </c>
      <c r="W337" s="5" t="e">
        <f t="shared" si="406"/>
        <v>#N/A</v>
      </c>
      <c r="X337" s="5" t="e">
        <f t="shared" si="407"/>
        <v>#N/A</v>
      </c>
      <c r="Y337" s="5" t="e">
        <f t="shared" si="408"/>
        <v>#N/A</v>
      </c>
      <c r="Z337" s="5" t="e">
        <f t="shared" si="409"/>
        <v>#N/A</v>
      </c>
      <c r="AA337" s="5" t="e">
        <f t="shared" si="410"/>
        <v>#N/A</v>
      </c>
      <c r="AB337" s="5" t="e">
        <f t="shared" si="411"/>
        <v>#N/A</v>
      </c>
      <c r="AC337" s="5" t="e">
        <f t="shared" si="412"/>
        <v>#N/A</v>
      </c>
      <c r="AD337" s="5" t="e">
        <f t="shared" si="413"/>
        <v>#N/A</v>
      </c>
      <c r="AE337" s="5" t="e">
        <f t="shared" si="414"/>
        <v>#N/A</v>
      </c>
      <c r="AF337" s="5" t="e">
        <f t="shared" si="415"/>
        <v>#N/A</v>
      </c>
      <c r="AG337" s="5" t="e">
        <f t="shared" si="416"/>
        <v>#N/A</v>
      </c>
      <c r="AH337" s="5" t="e">
        <f t="shared" si="417"/>
        <v>#N/A</v>
      </c>
      <c r="AI337" s="5" t="e">
        <f t="shared" si="418"/>
        <v>#N/A</v>
      </c>
      <c r="AJ337" s="5" t="e">
        <f t="shared" si="419"/>
        <v>#N/A</v>
      </c>
      <c r="AK337" s="5" t="e">
        <f t="shared" si="420"/>
        <v>#N/A</v>
      </c>
      <c r="AL337" s="5" t="e">
        <f t="shared" si="421"/>
        <v>#N/A</v>
      </c>
      <c r="AM337" s="5" t="e">
        <f t="shared" si="422"/>
        <v>#N/A</v>
      </c>
      <c r="AN337" s="5" t="e">
        <f t="shared" si="423"/>
        <v>#N/A</v>
      </c>
      <c r="AO337" s="5" t="e">
        <f t="shared" si="424"/>
        <v>#N/A</v>
      </c>
      <c r="AP337" s="5" t="e">
        <f t="shared" si="425"/>
        <v>#N/A</v>
      </c>
      <c r="AQ337" s="5" t="e">
        <f t="shared" si="426"/>
        <v>#N/A</v>
      </c>
      <c r="AR337" s="5" t="e">
        <f t="shared" si="427"/>
        <v>#N/A</v>
      </c>
      <c r="AS337" s="5" t="e">
        <f t="shared" si="428"/>
        <v>#N/A</v>
      </c>
      <c r="AT337" s="5" t="e">
        <f t="shared" si="429"/>
        <v>#N/A</v>
      </c>
      <c r="AU337" s="5" t="e">
        <f t="shared" si="430"/>
        <v>#N/A</v>
      </c>
      <c r="AV337" s="5" t="e">
        <f t="shared" si="431"/>
        <v>#N/A</v>
      </c>
      <c r="AW337" s="5" t="e">
        <f t="shared" si="432"/>
        <v>#N/A</v>
      </c>
      <c r="AX337" s="5" t="e">
        <f t="shared" si="433"/>
        <v>#N/A</v>
      </c>
      <c r="AY337" s="5" t="e">
        <f t="shared" si="434"/>
        <v>#N/A</v>
      </c>
      <c r="AZ337" s="5" t="e">
        <f t="shared" si="435"/>
        <v>#N/A</v>
      </c>
      <c r="BA337" s="5" t="e">
        <f t="shared" si="436"/>
        <v>#N/A</v>
      </c>
      <c r="BB337" s="5" t="e">
        <f t="shared" si="437"/>
        <v>#N/A</v>
      </c>
      <c r="BC337" s="5" t="e">
        <f t="shared" si="438"/>
        <v>#N/A</v>
      </c>
      <c r="BD337" s="5" t="e">
        <f t="shared" si="439"/>
        <v>#N/A</v>
      </c>
      <c r="BE337" s="5" t="e">
        <f t="shared" si="440"/>
        <v>#N/A</v>
      </c>
      <c r="BF337" s="5" t="e">
        <f t="shared" si="441"/>
        <v>#N/A</v>
      </c>
      <c r="BG337" s="5" t="e">
        <f t="shared" si="442"/>
        <v>#N/A</v>
      </c>
      <c r="BH337" s="5" t="e">
        <f t="shared" si="443"/>
        <v>#N/A</v>
      </c>
      <c r="BI337" s="5" t="e">
        <f t="shared" si="444"/>
        <v>#N/A</v>
      </c>
      <c r="BJ337" s="8" t="e">
        <f t="shared" si="445"/>
        <v>#N/A</v>
      </c>
      <c r="BK337" s="8" t="e">
        <f t="shared" si="446"/>
        <v>#N/A</v>
      </c>
      <c r="BL337" s="8" t="e">
        <f t="shared" si="447"/>
        <v>#N/A</v>
      </c>
      <c r="BM337" s="8" t="e">
        <f t="shared" si="448"/>
        <v>#N/A</v>
      </c>
      <c r="BN337" s="8" t="e">
        <f t="shared" si="449"/>
        <v>#N/A</v>
      </c>
    </row>
    <row r="338" spans="1:66" s="10" customFormat="1" x14ac:dyDescent="0.25">
      <c r="A338" t="s">
        <v>141</v>
      </c>
      <c r="B338" t="s">
        <v>500</v>
      </c>
      <c r="C338" t="s">
        <v>147</v>
      </c>
      <c r="D338" t="s">
        <v>531</v>
      </c>
      <c r="E338">
        <f>VLOOKUP(A338,home!$A$2:$E$405,3,FALSE)</f>
        <v>1.3167</v>
      </c>
      <c r="F338" t="e">
        <f>VLOOKUP(B338,home!$B$2:$E$405,3,FALSE)</f>
        <v>#N/A</v>
      </c>
      <c r="G338">
        <f>VLOOKUP(C338,away!$B$2:$E$405,4,FALSE)</f>
        <v>1.0548</v>
      </c>
      <c r="H338">
        <f>VLOOKUP(A338,away!$A$2:$E$405,3,FALSE)</f>
        <v>1.0889</v>
      </c>
      <c r="I338">
        <f>VLOOKUP(C338,away!$B$2:$E$405,3,FALSE)</f>
        <v>0.96940000000000004</v>
      </c>
      <c r="J338" t="e">
        <f>VLOOKUP(B338,home!$B$2:$E$405,4,FALSE)</f>
        <v>#N/A</v>
      </c>
      <c r="K338" s="3" t="e">
        <f t="shared" si="394"/>
        <v>#N/A</v>
      </c>
      <c r="L338" s="3" t="e">
        <f t="shared" si="395"/>
        <v>#N/A</v>
      </c>
      <c r="M338" s="5" t="e">
        <f t="shared" si="396"/>
        <v>#N/A</v>
      </c>
      <c r="N338" s="5" t="e">
        <f t="shared" si="397"/>
        <v>#N/A</v>
      </c>
      <c r="O338" s="5" t="e">
        <f t="shared" si="398"/>
        <v>#N/A</v>
      </c>
      <c r="P338" s="5" t="e">
        <f t="shared" si="399"/>
        <v>#N/A</v>
      </c>
      <c r="Q338" s="5" t="e">
        <f t="shared" si="400"/>
        <v>#N/A</v>
      </c>
      <c r="R338" s="5" t="e">
        <f t="shared" si="401"/>
        <v>#N/A</v>
      </c>
      <c r="S338" s="5" t="e">
        <f t="shared" si="402"/>
        <v>#N/A</v>
      </c>
      <c r="T338" s="5" t="e">
        <f t="shared" si="403"/>
        <v>#N/A</v>
      </c>
      <c r="U338" s="5" t="e">
        <f t="shared" si="404"/>
        <v>#N/A</v>
      </c>
      <c r="V338" s="5" t="e">
        <f t="shared" si="405"/>
        <v>#N/A</v>
      </c>
      <c r="W338" s="5" t="e">
        <f t="shared" si="406"/>
        <v>#N/A</v>
      </c>
      <c r="X338" s="5" t="e">
        <f t="shared" si="407"/>
        <v>#N/A</v>
      </c>
      <c r="Y338" s="5" t="e">
        <f t="shared" si="408"/>
        <v>#N/A</v>
      </c>
      <c r="Z338" s="5" t="e">
        <f t="shared" si="409"/>
        <v>#N/A</v>
      </c>
      <c r="AA338" s="5" t="e">
        <f t="shared" si="410"/>
        <v>#N/A</v>
      </c>
      <c r="AB338" s="5" t="e">
        <f t="shared" si="411"/>
        <v>#N/A</v>
      </c>
      <c r="AC338" s="5" t="e">
        <f t="shared" si="412"/>
        <v>#N/A</v>
      </c>
      <c r="AD338" s="5" t="e">
        <f t="shared" si="413"/>
        <v>#N/A</v>
      </c>
      <c r="AE338" s="5" t="e">
        <f t="shared" si="414"/>
        <v>#N/A</v>
      </c>
      <c r="AF338" s="5" t="e">
        <f t="shared" si="415"/>
        <v>#N/A</v>
      </c>
      <c r="AG338" s="5" t="e">
        <f t="shared" si="416"/>
        <v>#N/A</v>
      </c>
      <c r="AH338" s="5" t="e">
        <f t="shared" si="417"/>
        <v>#N/A</v>
      </c>
      <c r="AI338" s="5" t="e">
        <f t="shared" si="418"/>
        <v>#N/A</v>
      </c>
      <c r="AJ338" s="5" t="e">
        <f t="shared" si="419"/>
        <v>#N/A</v>
      </c>
      <c r="AK338" s="5" t="e">
        <f t="shared" si="420"/>
        <v>#N/A</v>
      </c>
      <c r="AL338" s="5" t="e">
        <f t="shared" si="421"/>
        <v>#N/A</v>
      </c>
      <c r="AM338" s="5" t="e">
        <f t="shared" si="422"/>
        <v>#N/A</v>
      </c>
      <c r="AN338" s="5" t="e">
        <f t="shared" si="423"/>
        <v>#N/A</v>
      </c>
      <c r="AO338" s="5" t="e">
        <f t="shared" si="424"/>
        <v>#N/A</v>
      </c>
      <c r="AP338" s="5" t="e">
        <f t="shared" si="425"/>
        <v>#N/A</v>
      </c>
      <c r="AQ338" s="5" t="e">
        <f t="shared" si="426"/>
        <v>#N/A</v>
      </c>
      <c r="AR338" s="5" t="e">
        <f t="shared" si="427"/>
        <v>#N/A</v>
      </c>
      <c r="AS338" s="5" t="e">
        <f t="shared" si="428"/>
        <v>#N/A</v>
      </c>
      <c r="AT338" s="5" t="e">
        <f t="shared" si="429"/>
        <v>#N/A</v>
      </c>
      <c r="AU338" s="5" t="e">
        <f t="shared" si="430"/>
        <v>#N/A</v>
      </c>
      <c r="AV338" s="5" t="e">
        <f t="shared" si="431"/>
        <v>#N/A</v>
      </c>
      <c r="AW338" s="5" t="e">
        <f t="shared" si="432"/>
        <v>#N/A</v>
      </c>
      <c r="AX338" s="5" t="e">
        <f t="shared" si="433"/>
        <v>#N/A</v>
      </c>
      <c r="AY338" s="5" t="e">
        <f t="shared" si="434"/>
        <v>#N/A</v>
      </c>
      <c r="AZ338" s="5" t="e">
        <f t="shared" si="435"/>
        <v>#N/A</v>
      </c>
      <c r="BA338" s="5" t="e">
        <f t="shared" si="436"/>
        <v>#N/A</v>
      </c>
      <c r="BB338" s="5" t="e">
        <f t="shared" si="437"/>
        <v>#N/A</v>
      </c>
      <c r="BC338" s="5" t="e">
        <f t="shared" si="438"/>
        <v>#N/A</v>
      </c>
      <c r="BD338" s="5" t="e">
        <f t="shared" si="439"/>
        <v>#N/A</v>
      </c>
      <c r="BE338" s="5" t="e">
        <f t="shared" si="440"/>
        <v>#N/A</v>
      </c>
      <c r="BF338" s="5" t="e">
        <f t="shared" si="441"/>
        <v>#N/A</v>
      </c>
      <c r="BG338" s="5" t="e">
        <f t="shared" si="442"/>
        <v>#N/A</v>
      </c>
      <c r="BH338" s="5" t="e">
        <f t="shared" si="443"/>
        <v>#N/A</v>
      </c>
      <c r="BI338" s="5" t="e">
        <f t="shared" si="444"/>
        <v>#N/A</v>
      </c>
      <c r="BJ338" s="8" t="e">
        <f t="shared" si="445"/>
        <v>#N/A</v>
      </c>
      <c r="BK338" s="8" t="e">
        <f t="shared" si="446"/>
        <v>#N/A</v>
      </c>
      <c r="BL338" s="8" t="e">
        <f t="shared" si="447"/>
        <v>#N/A</v>
      </c>
      <c r="BM338" s="8" t="e">
        <f t="shared" si="448"/>
        <v>#N/A</v>
      </c>
      <c r="BN338" s="8" t="e">
        <f t="shared" si="449"/>
        <v>#N/A</v>
      </c>
    </row>
    <row r="339" spans="1:66" x14ac:dyDescent="0.25">
      <c r="A339" t="s">
        <v>141</v>
      </c>
      <c r="B339" t="s">
        <v>143</v>
      </c>
      <c r="C339" t="s">
        <v>144</v>
      </c>
      <c r="D339" t="s">
        <v>531</v>
      </c>
      <c r="E339">
        <f>VLOOKUP(A339,home!$A$2:$E$405,3,FALSE)</f>
        <v>1.3167</v>
      </c>
      <c r="F339">
        <f>VLOOKUP(B339,home!$B$2:$E$405,3,FALSE)</f>
        <v>0.80169999999999997</v>
      </c>
      <c r="G339">
        <f>VLOOKUP(C339,away!$B$2:$E$405,4,FALSE)</f>
        <v>1.8386</v>
      </c>
      <c r="H339">
        <f>VLOOKUP(A339,away!$A$2:$E$405,3,FALSE)</f>
        <v>1.0889</v>
      </c>
      <c r="I339">
        <f>VLOOKUP(C339,away!$B$2:$E$405,3,FALSE)</f>
        <v>1.0504</v>
      </c>
      <c r="J339">
        <f>VLOOKUP(B339,home!$B$2:$E$405,4,FALSE)</f>
        <v>0.71430000000000005</v>
      </c>
      <c r="K339" s="3">
        <f t="shared" si="394"/>
        <v>1.9408231998539998</v>
      </c>
      <c r="L339" s="3">
        <f t="shared" si="395"/>
        <v>0.81700245400799998</v>
      </c>
      <c r="M339" s="5">
        <f t="shared" si="396"/>
        <v>6.3429536295051825E-2</v>
      </c>
      <c r="N339" s="5">
        <f t="shared" si="397"/>
        <v>0.12310551559741786</v>
      </c>
      <c r="O339" s="5">
        <f t="shared" si="398"/>
        <v>5.1822086809646846E-2</v>
      </c>
      <c r="P339" s="5">
        <f t="shared" si="399"/>
        <v>0.10057750834501053</v>
      </c>
      <c r="Q339" s="5">
        <f t="shared" si="400"/>
        <v>0.11946302035072853</v>
      </c>
      <c r="R339" s="5">
        <f t="shared" si="401"/>
        <v>2.1169386047648533E-2</v>
      </c>
      <c r="S339" s="5">
        <f t="shared" si="402"/>
        <v>3.9870365510144071E-2</v>
      </c>
      <c r="T339" s="5">
        <f t="shared" si="403"/>
        <v>9.7601580789752868E-2</v>
      </c>
      <c r="U339" s="5">
        <f t="shared" si="404"/>
        <v>4.1086035567941832E-2</v>
      </c>
      <c r="V339" s="5">
        <f t="shared" si="405"/>
        <v>7.0245263117410615E-3</v>
      </c>
      <c r="W339" s="5">
        <f t="shared" si="406"/>
        <v>7.7285533807108134E-2</v>
      </c>
      <c r="X339" s="5">
        <f t="shared" si="407"/>
        <v>6.3142470779725596E-2</v>
      </c>
      <c r="Y339" s="5">
        <f t="shared" si="408"/>
        <v>2.5793776789582112E-2</v>
      </c>
      <c r="Z339" s="5">
        <f t="shared" si="409"/>
        <v>5.7651467835905237E-3</v>
      </c>
      <c r="AA339" s="5">
        <f t="shared" si="410"/>
        <v>1.1189130628156152E-2</v>
      </c>
      <c r="AB339" s="5">
        <f t="shared" si="411"/>
        <v>1.0858062154661211E-2</v>
      </c>
      <c r="AC339" s="5">
        <f t="shared" si="412"/>
        <v>6.9615572157548421E-4</v>
      </c>
      <c r="AD339" s="5">
        <f t="shared" si="413"/>
        <v>3.7499389256484023E-2</v>
      </c>
      <c r="AE339" s="5">
        <f t="shared" si="414"/>
        <v>3.0637093046348679E-2</v>
      </c>
      <c r="AF339" s="5">
        <f t="shared" si="415"/>
        <v>1.2515290101269148E-2</v>
      </c>
      <c r="AG339" s="5">
        <f t="shared" si="416"/>
        <v>3.4083409084529753E-3</v>
      </c>
      <c r="AH339" s="5">
        <f t="shared" si="417"/>
        <v>1.1775347674774462E-3</v>
      </c>
      <c r="AI339" s="5">
        <f t="shared" si="418"/>
        <v>2.2853867953549125E-3</v>
      </c>
      <c r="AJ339" s="5">
        <f t="shared" si="419"/>
        <v>2.2177658565324001E-3</v>
      </c>
      <c r="AK339" s="5">
        <f t="shared" si="420"/>
        <v>1.4347638087340527E-3</v>
      </c>
      <c r="AL339" s="5">
        <f t="shared" si="421"/>
        <v>4.4154576549630057E-5</v>
      </c>
      <c r="AM339" s="5">
        <f t="shared" si="422"/>
        <v>1.4555936929868004E-2</v>
      </c>
      <c r="AN339" s="5">
        <f t="shared" si="423"/>
        <v>1.1892236192087832E-2</v>
      </c>
      <c r="AO339" s="5">
        <f t="shared" si="424"/>
        <v>4.857993076289255E-3</v>
      </c>
      <c r="AP339" s="5">
        <f t="shared" si="425"/>
        <v>1.3229974216273984E-3</v>
      </c>
      <c r="AQ339" s="5">
        <f t="shared" si="426"/>
        <v>2.7022303502896025E-4</v>
      </c>
      <c r="AR339" s="5">
        <f t="shared" si="427"/>
        <v>1.9240975894176267E-4</v>
      </c>
      <c r="AS339" s="5">
        <f t="shared" si="428"/>
        <v>3.734333240324885E-4</v>
      </c>
      <c r="AT339" s="5">
        <f t="shared" si="429"/>
        <v>3.6238402944042502E-4</v>
      </c>
      <c r="AU339" s="5">
        <f t="shared" si="430"/>
        <v>2.3444111053151721E-4</v>
      </c>
      <c r="AV339" s="5">
        <f t="shared" si="431"/>
        <v>1.1375218657977613E-4</v>
      </c>
      <c r="AW339" s="5">
        <f t="shared" si="432"/>
        <v>1.9448340941202747E-6</v>
      </c>
      <c r="AX339" s="5">
        <f t="shared" si="433"/>
        <v>4.7084166815165706E-3</v>
      </c>
      <c r="AY339" s="5">
        <f t="shared" si="434"/>
        <v>3.8467879832912422E-3</v>
      </c>
      <c r="AZ339" s="5">
        <f t="shared" si="435"/>
        <v>1.5714176111987146E-3</v>
      </c>
      <c r="BA339" s="5">
        <f t="shared" si="436"/>
        <v>4.2795068154024641E-4</v>
      </c>
      <c r="BB339" s="5">
        <f t="shared" si="437"/>
        <v>8.740918925319435E-5</v>
      </c>
      <c r="BC339" s="5">
        <f t="shared" si="438"/>
        <v>1.4282704424541897E-5</v>
      </c>
      <c r="BD339" s="5">
        <f t="shared" si="439"/>
        <v>2.6199874205084632E-5</v>
      </c>
      <c r="BE339" s="5">
        <f t="shared" si="440"/>
        <v>5.0849323690484613E-5</v>
      </c>
      <c r="BF339" s="5">
        <f t="shared" si="441"/>
        <v>4.9344773557689083E-5</v>
      </c>
      <c r="BG339" s="5">
        <f t="shared" si="442"/>
        <v>3.1923160437435045E-5</v>
      </c>
      <c r="BH339" s="5">
        <f t="shared" si="443"/>
        <v>1.5489302597408827E-5</v>
      </c>
      <c r="BI339" s="5">
        <f t="shared" si="444"/>
        <v>6.0123995661219733E-6</v>
      </c>
      <c r="BJ339" s="8">
        <f t="shared" si="445"/>
        <v>0.63400766293299582</v>
      </c>
      <c r="BK339" s="8">
        <f t="shared" si="446"/>
        <v>0.21548903474336387</v>
      </c>
      <c r="BL339" s="8">
        <f t="shared" si="447"/>
        <v>0.14469639167973361</v>
      </c>
      <c r="BM339" s="8">
        <f t="shared" si="448"/>
        <v>0.51654633954498252</v>
      </c>
      <c r="BN339" s="8">
        <f t="shared" si="449"/>
        <v>0.4795670534455041</v>
      </c>
    </row>
    <row r="340" spans="1:66" x14ac:dyDescent="0.25">
      <c r="A340" t="s">
        <v>141</v>
      </c>
      <c r="B340" t="s">
        <v>467</v>
      </c>
      <c r="C340" t="s">
        <v>154</v>
      </c>
      <c r="D340" t="s">
        <v>531</v>
      </c>
      <c r="E340">
        <f>VLOOKUP(A340,home!$A$2:$E$405,3,FALSE)</f>
        <v>1.3167</v>
      </c>
      <c r="F340">
        <f>VLOOKUP(B340,home!$B$2:$E$405,3,FALSE)</f>
        <v>1.0548</v>
      </c>
      <c r="G340">
        <f>VLOOKUP(C340,away!$B$2:$E$405,4,FALSE)</f>
        <v>0.71730000000000005</v>
      </c>
      <c r="H340">
        <f>VLOOKUP(A340,away!$A$2:$E$405,3,FALSE)</f>
        <v>1.0889</v>
      </c>
      <c r="I340">
        <f>VLOOKUP(C340,away!$B$2:$E$405,3,FALSE)</f>
        <v>1.0204</v>
      </c>
      <c r="J340">
        <f>VLOOKUP(B340,home!$B$2:$E$405,4,FALSE)</f>
        <v>1.2244999999999999</v>
      </c>
      <c r="K340" s="3">
        <f t="shared" si="394"/>
        <v>0.99622580626799995</v>
      </c>
      <c r="L340" s="3">
        <f t="shared" si="395"/>
        <v>1.3605585542199998</v>
      </c>
      <c r="M340" s="5">
        <f t="shared" si="396"/>
        <v>9.4724333288909099E-2</v>
      </c>
      <c r="N340" s="5">
        <f t="shared" si="397"/>
        <v>9.436682530394222E-2</v>
      </c>
      <c r="O340" s="5">
        <f t="shared" si="398"/>
        <v>0.12887800194901156</v>
      </c>
      <c r="P340" s="5">
        <f t="shared" si="399"/>
        <v>0.1283915914018629</v>
      </c>
      <c r="Q340" s="5">
        <f t="shared" si="400"/>
        <v>4.700533331168566E-2</v>
      </c>
      <c r="R340" s="5">
        <f t="shared" si="401"/>
        <v>8.7673034001254771E-2</v>
      </c>
      <c r="S340" s="5">
        <f t="shared" si="402"/>
        <v>4.3506246416180935E-2</v>
      </c>
      <c r="T340" s="5">
        <f t="shared" si="403"/>
        <v>6.3953508331176231E-2</v>
      </c>
      <c r="U340" s="5">
        <f t="shared" si="404"/>
        <v>8.7342138985861795E-2</v>
      </c>
      <c r="V340" s="5">
        <f t="shared" si="405"/>
        <v>6.5521545161043191E-3</v>
      </c>
      <c r="W340" s="5">
        <f t="shared" si="406"/>
        <v>1.5609308692443378E-2</v>
      </c>
      <c r="X340" s="5">
        <f t="shared" si="407"/>
        <v>2.1237378466964437E-2</v>
      </c>
      <c r="Y340" s="5">
        <f t="shared" si="408"/>
        <v>1.4447348471218049E-2</v>
      </c>
      <c r="Z340" s="5">
        <f t="shared" si="409"/>
        <v>3.9761432128276035E-2</v>
      </c>
      <c r="AA340" s="5">
        <f t="shared" si="410"/>
        <v>3.9611364780362146E-2</v>
      </c>
      <c r="AB340" s="5">
        <f t="shared" si="411"/>
        <v>1.9730931907846066E-2</v>
      </c>
      <c r="AC340" s="5">
        <f t="shared" si="412"/>
        <v>5.5505903038910161E-4</v>
      </c>
      <c r="AD340" s="5">
        <f t="shared" si="413"/>
        <v>3.887599034353875E-3</v>
      </c>
      <c r="AE340" s="5">
        <f t="shared" si="414"/>
        <v>5.2893061215675751E-3</v>
      </c>
      <c r="AF340" s="5">
        <f t="shared" si="415"/>
        <v>3.5982053447934882E-3</v>
      </c>
      <c r="AG340" s="5">
        <f t="shared" si="416"/>
        <v>1.6318563538996352E-3</v>
      </c>
      <c r="AH340" s="5">
        <f t="shared" si="417"/>
        <v>1.3524439152540963E-2</v>
      </c>
      <c r="AI340" s="5">
        <f t="shared" si="418"/>
        <v>1.3473395299062628E-2</v>
      </c>
      <c r="AJ340" s="5">
        <f t="shared" si="419"/>
        <v>6.7112720474880724E-3</v>
      </c>
      <c r="AK340" s="5">
        <f t="shared" si="420"/>
        <v>2.2286474688642324E-3</v>
      </c>
      <c r="AL340" s="5">
        <f t="shared" si="421"/>
        <v>3.0093603094053523E-5</v>
      </c>
      <c r="AM340" s="5">
        <f t="shared" si="422"/>
        <v>7.7458529648917777E-4</v>
      </c>
      <c r="AN340" s="5">
        <f t="shared" si="423"/>
        <v>1.0538686511113856E-3</v>
      </c>
      <c r="AO340" s="5">
        <f t="shared" si="424"/>
        <v>7.1692500414694427E-4</v>
      </c>
      <c r="AP340" s="5">
        <f t="shared" si="425"/>
        <v>3.2513948237544466E-4</v>
      </c>
      <c r="AQ340" s="5">
        <f t="shared" si="426"/>
        <v>1.1059282601514347E-4</v>
      </c>
      <c r="AR340" s="5">
        <f t="shared" si="427"/>
        <v>3.6801582760034998E-3</v>
      </c>
      <c r="AS340" s="5">
        <f t="shared" si="428"/>
        <v>3.6662686457054391E-3</v>
      </c>
      <c r="AT340" s="5">
        <f t="shared" si="429"/>
        <v>1.8262157187814944E-3</v>
      </c>
      <c r="AU340" s="5">
        <f t="shared" si="430"/>
        <v>6.0644107562079662E-4</v>
      </c>
      <c r="AV340" s="5">
        <f t="shared" si="431"/>
        <v>1.5103806237859026E-4</v>
      </c>
      <c r="AW340" s="5">
        <f t="shared" si="432"/>
        <v>1.1330438365812374E-6</v>
      </c>
      <c r="AX340" s="5">
        <f t="shared" si="433"/>
        <v>1.2861031025304475E-4</v>
      </c>
      <c r="AY340" s="5">
        <f t="shared" si="434"/>
        <v>1.7498185777566817E-4</v>
      </c>
      <c r="AZ340" s="5">
        <f t="shared" si="435"/>
        <v>1.1903653171499638E-4</v>
      </c>
      <c r="BA340" s="5">
        <f t="shared" si="436"/>
        <v>5.3985390496506223E-5</v>
      </c>
      <c r="BB340" s="5">
        <f t="shared" si="437"/>
        <v>1.8362571210732144E-5</v>
      </c>
      <c r="BC340" s="5">
        <f t="shared" si="438"/>
        <v>4.9966706676471056E-6</v>
      </c>
      <c r="BD340" s="5">
        <f t="shared" si="439"/>
        <v>8.3451180388334782E-4</v>
      </c>
      <c r="BE340" s="5">
        <f t="shared" si="440"/>
        <v>8.3136219466385121E-4</v>
      </c>
      <c r="BF340" s="5">
        <f t="shared" si="441"/>
        <v>4.1411223633986452E-4</v>
      </c>
      <c r="BG340" s="5">
        <f t="shared" si="442"/>
        <v>1.3751643217770873E-4</v>
      </c>
      <c r="BH340" s="5">
        <f t="shared" si="443"/>
        <v>3.4249354630334142E-5</v>
      </c>
      <c r="BI340" s="5">
        <f t="shared" si="444"/>
        <v>6.8240181861526607E-6</v>
      </c>
      <c r="BJ340" s="8">
        <f t="shared" si="445"/>
        <v>0.27450775402430122</v>
      </c>
      <c r="BK340" s="8">
        <f t="shared" si="446"/>
        <v>0.27393446011431605</v>
      </c>
      <c r="BL340" s="8">
        <f t="shared" si="447"/>
        <v>0.41136192341066324</v>
      </c>
      <c r="BM340" s="8">
        <f t="shared" si="448"/>
        <v>0.41835260160695131</v>
      </c>
      <c r="BN340" s="8">
        <f t="shared" si="449"/>
        <v>0.58103911925666618</v>
      </c>
    </row>
    <row r="341" spans="1:66" x14ac:dyDescent="0.25">
      <c r="A341" t="s">
        <v>141</v>
      </c>
      <c r="B341" t="s">
        <v>155</v>
      </c>
      <c r="C341" t="s">
        <v>157</v>
      </c>
      <c r="D341" t="s">
        <v>531</v>
      </c>
      <c r="E341">
        <f>VLOOKUP(A341,home!$A$2:$E$405,3,FALSE)</f>
        <v>1.3167</v>
      </c>
      <c r="F341">
        <f>VLOOKUP(B341,home!$B$2:$E$405,3,FALSE)</f>
        <v>0.80169999999999997</v>
      </c>
      <c r="G341">
        <f>VLOOKUP(C341,away!$B$2:$E$405,4,FALSE)</f>
        <v>0.84389999999999998</v>
      </c>
      <c r="H341">
        <f>VLOOKUP(A341,away!$A$2:$E$405,3,FALSE)</f>
        <v>1.0889</v>
      </c>
      <c r="I341">
        <f>VLOOKUP(C341,away!$B$2:$E$405,3,FALSE)</f>
        <v>1.0204</v>
      </c>
      <c r="J341">
        <f>VLOOKUP(B341,home!$B$2:$E$405,4,FALSE)</f>
        <v>1.3774999999999999</v>
      </c>
      <c r="K341" s="3">
        <f t="shared" si="394"/>
        <v>0.89081948132099986</v>
      </c>
      <c r="L341" s="3">
        <f t="shared" si="395"/>
        <v>1.5305589288999999</v>
      </c>
      <c r="M341" s="5">
        <f t="shared" si="396"/>
        <v>8.8799131430403397E-2</v>
      </c>
      <c r="N341" s="5">
        <f t="shared" si="397"/>
        <v>7.9103996202587248E-2</v>
      </c>
      <c r="O341" s="5">
        <f t="shared" si="398"/>
        <v>0.13591230348936853</v>
      </c>
      <c r="P341" s="5">
        <f t="shared" si="399"/>
        <v>0.1210733276995416</v>
      </c>
      <c r="Q341" s="5">
        <f t="shared" si="400"/>
        <v>3.5233690433803561E-2</v>
      </c>
      <c r="R341" s="5">
        <f t="shared" si="401"/>
        <v>0.10401089482650983</v>
      </c>
      <c r="S341" s="5">
        <f t="shared" si="402"/>
        <v>4.1269408957365285E-2</v>
      </c>
      <c r="T341" s="5">
        <f t="shared" si="403"/>
        <v>5.3927239491556547E-2</v>
      </c>
      <c r="U341" s="5">
        <f t="shared" si="404"/>
        <v>9.2654931381084549E-2</v>
      </c>
      <c r="V341" s="5">
        <f t="shared" si="405"/>
        <v>6.2520940291173471E-3</v>
      </c>
      <c r="W341" s="5">
        <f t="shared" si="406"/>
        <v>1.0462285945755186E-2</v>
      </c>
      <c r="X341" s="5">
        <f t="shared" si="407"/>
        <v>1.601314517098058E-2</v>
      </c>
      <c r="Y341" s="5">
        <f t="shared" si="408"/>
        <v>1.2254531160608123E-2</v>
      </c>
      <c r="Z341" s="5">
        <f t="shared" si="409"/>
        <v>5.3064934593197811E-2</v>
      </c>
      <c r="AA341" s="5">
        <f t="shared" si="410"/>
        <v>4.7271277510645256E-2</v>
      </c>
      <c r="AB341" s="5">
        <f t="shared" si="411"/>
        <v>2.1055087456707026E-2</v>
      </c>
      <c r="AC341" s="5">
        <f t="shared" si="412"/>
        <v>5.3277676890126958E-4</v>
      </c>
      <c r="AD341" s="5">
        <f t="shared" si="413"/>
        <v>2.3300020349074049E-3</v>
      </c>
      <c r="AE341" s="5">
        <f t="shared" si="414"/>
        <v>3.5662054188826983E-3</v>
      </c>
      <c r="AF341" s="5">
        <f t="shared" si="415"/>
        <v>2.7291437730812395E-3</v>
      </c>
      <c r="AG341" s="5">
        <f t="shared" si="416"/>
        <v>1.3923717900471088E-3</v>
      </c>
      <c r="AH341" s="5">
        <f t="shared" si="417"/>
        <v>2.0304752363278347E-2</v>
      </c>
      <c r="AI341" s="5">
        <f t="shared" si="418"/>
        <v>1.8087868968606962E-2</v>
      </c>
      <c r="AJ341" s="5">
        <f t="shared" si="419"/>
        <v>8.0565130264083316E-3</v>
      </c>
      <c r="AK341" s="5">
        <f t="shared" si="420"/>
        <v>2.392299585146983E-3</v>
      </c>
      <c r="AL341" s="5">
        <f t="shared" si="421"/>
        <v>2.905661588928601E-5</v>
      </c>
      <c r="AM341" s="5">
        <f t="shared" si="422"/>
        <v>4.151222408426179E-4</v>
      </c>
      <c r="AN341" s="5">
        <f t="shared" si="423"/>
        <v>6.3536905230664501E-4</v>
      </c>
      <c r="AO341" s="5">
        <f t="shared" si="424"/>
        <v>4.862348880773334E-4</v>
      </c>
      <c r="AP341" s="5">
        <f t="shared" si="425"/>
        <v>2.4807038316315157E-4</v>
      </c>
      <c r="AQ341" s="5">
        <f t="shared" si="426"/>
        <v>9.4921584986501468E-5</v>
      </c>
      <c r="AR341" s="5">
        <f t="shared" si="427"/>
        <v>6.2155240057438117E-3</v>
      </c>
      <c r="AS341" s="5">
        <f t="shared" si="428"/>
        <v>5.5369098709349253E-3</v>
      </c>
      <c r="AT341" s="5">
        <f t="shared" si="429"/>
        <v>2.4661935896736877E-3</v>
      </c>
      <c r="AU341" s="5">
        <f t="shared" si="430"/>
        <v>7.3231109813009631E-4</v>
      </c>
      <c r="AV341" s="5">
        <f t="shared" si="431"/>
        <v>1.6308924815046605E-4</v>
      </c>
      <c r="AW341" s="5">
        <f t="shared" si="432"/>
        <v>1.1004803515325115E-6</v>
      </c>
      <c r="AX341" s="5">
        <f t="shared" si="433"/>
        <v>6.1633163212038649E-5</v>
      </c>
      <c r="AY341" s="5">
        <f t="shared" si="434"/>
        <v>9.4333188270536754E-5</v>
      </c>
      <c r="AZ341" s="5">
        <f t="shared" si="435"/>
        <v>7.2191251799537398E-5</v>
      </c>
      <c r="BA341" s="5">
        <f t="shared" si="436"/>
        <v>3.6830988343416716E-5</v>
      </c>
      <c r="BB341" s="5">
        <f t="shared" si="437"/>
        <v>1.4092999517307067E-5</v>
      </c>
      <c r="BC341" s="5">
        <f t="shared" si="438"/>
        <v>4.3140332492395455E-6</v>
      </c>
      <c r="BD341" s="5">
        <f t="shared" si="439"/>
        <v>1.585537627463915E-3</v>
      </c>
      <c r="BE341" s="5">
        <f t="shared" si="440"/>
        <v>1.4124278069123336E-3</v>
      </c>
      <c r="BF341" s="5">
        <f t="shared" si="441"/>
        <v>6.291091031785011E-4</v>
      </c>
      <c r="BG341" s="5">
        <f t="shared" si="442"/>
        <v>1.8680754832926393E-4</v>
      </c>
      <c r="BH341" s="5">
        <f t="shared" si="443"/>
        <v>4.1602950827380622E-5</v>
      </c>
      <c r="BI341" s="5">
        <f t="shared" si="444"/>
        <v>7.4121438154940556E-6</v>
      </c>
      <c r="BJ341" s="8">
        <f t="shared" si="445"/>
        <v>0.219175725195978</v>
      </c>
      <c r="BK341" s="8">
        <f t="shared" si="446"/>
        <v>0.25805012868948879</v>
      </c>
      <c r="BL341" s="8">
        <f t="shared" si="447"/>
        <v>0.46872285360091565</v>
      </c>
      <c r="BM341" s="8">
        <f t="shared" si="448"/>
        <v>0.43478706528944705</v>
      </c>
      <c r="BN341" s="8">
        <f t="shared" si="449"/>
        <v>0.56413334408221416</v>
      </c>
    </row>
    <row r="342" spans="1:66" x14ac:dyDescent="0.25">
      <c r="A342" t="s">
        <v>141</v>
      </c>
      <c r="B342" t="s">
        <v>240</v>
      </c>
      <c r="C342" t="s">
        <v>428</v>
      </c>
      <c r="D342" t="s">
        <v>531</v>
      </c>
      <c r="E342">
        <f>VLOOKUP(A342,home!$A$2:$E$405,3,FALSE)</f>
        <v>1.3167</v>
      </c>
      <c r="F342">
        <f>VLOOKUP(B342,home!$B$2:$E$405,3,FALSE)</f>
        <v>1.3502000000000001</v>
      </c>
      <c r="G342">
        <f>VLOOKUP(C342,away!$B$2:$E$405,4,FALSE)</f>
        <v>0.92820000000000003</v>
      </c>
      <c r="H342">
        <f>VLOOKUP(A342,away!$A$2:$E$405,3,FALSE)</f>
        <v>1.0889</v>
      </c>
      <c r="I342">
        <f>VLOOKUP(C342,away!$B$2:$E$405,3,FALSE)</f>
        <v>0.81630000000000003</v>
      </c>
      <c r="J342">
        <f>VLOOKUP(B342,home!$B$2:$E$405,4,FALSE)</f>
        <v>1.3774999999999999</v>
      </c>
      <c r="K342" s="3">
        <f t="shared" si="394"/>
        <v>1.6501617011880001</v>
      </c>
      <c r="L342" s="3">
        <f t="shared" si="395"/>
        <v>1.224417143925</v>
      </c>
      <c r="M342" s="5">
        <f t="shared" si="396"/>
        <v>5.6439904440643417E-2</v>
      </c>
      <c r="N342" s="5">
        <f t="shared" si="397"/>
        <v>9.3134968726660286E-2</v>
      </c>
      <c r="O342" s="5">
        <f t="shared" si="398"/>
        <v>6.9105986598612529E-2</v>
      </c>
      <c r="P342" s="5">
        <f t="shared" si="399"/>
        <v>0.11403605240784158</v>
      </c>
      <c r="Q342" s="5">
        <f t="shared" si="400"/>
        <v>7.6843879217038488E-2</v>
      </c>
      <c r="R342" s="5">
        <f t="shared" si="401"/>
        <v>4.2307277369596261E-2</v>
      </c>
      <c r="S342" s="5">
        <f t="shared" si="402"/>
        <v>5.7602069748542234E-2</v>
      </c>
      <c r="T342" s="5">
        <f t="shared" si="403"/>
        <v>9.4088963119043911E-2</v>
      </c>
      <c r="U342" s="5">
        <f t="shared" si="404"/>
        <v>6.9813848796845532E-2</v>
      </c>
      <c r="V342" s="5">
        <f t="shared" si="405"/>
        <v>1.2931576829363255E-2</v>
      </c>
      <c r="W342" s="5">
        <f t="shared" si="406"/>
        <v>4.2268275484891142E-2</v>
      </c>
      <c r="X342" s="5">
        <f t="shared" si="407"/>
        <v>5.1754001147845494E-2</v>
      </c>
      <c r="Y342" s="5">
        <f t="shared" si="408"/>
        <v>3.1684243136068095E-2</v>
      </c>
      <c r="Z342" s="5">
        <f t="shared" si="409"/>
        <v>1.7267251908041275E-2</v>
      </c>
      <c r="AA342" s="5">
        <f t="shared" si="410"/>
        <v>2.8493757783415126E-2</v>
      </c>
      <c r="AB342" s="5">
        <f t="shared" si="411"/>
        <v>2.3509653908559566E-2</v>
      </c>
      <c r="AC342" s="5">
        <f t="shared" si="412"/>
        <v>1.633004595379157E-3</v>
      </c>
      <c r="AD342" s="5">
        <f t="shared" si="413"/>
        <v>1.7437372345107754E-2</v>
      </c>
      <c r="AE342" s="5">
        <f t="shared" si="414"/>
        <v>2.1350617644353611E-2</v>
      </c>
      <c r="AF342" s="5">
        <f t="shared" si="415"/>
        <v>1.3071031138567087E-2</v>
      </c>
      <c r="AG342" s="5">
        <f t="shared" si="416"/>
        <v>5.3347982049463498E-3</v>
      </c>
      <c r="AH342" s="5">
        <f t="shared" si="417"/>
        <v>5.285579816169352E-3</v>
      </c>
      <c r="AI342" s="5">
        <f t="shared" si="418"/>
        <v>8.7220613812149742E-3</v>
      </c>
      <c r="AJ342" s="5">
        <f t="shared" si="419"/>
        <v>7.1964058233459317E-3</v>
      </c>
      <c r="AK342" s="5">
        <f t="shared" si="420"/>
        <v>3.9584110919639176E-3</v>
      </c>
      <c r="AL342" s="5">
        <f t="shared" si="421"/>
        <v>1.3197853502161646E-4</v>
      </c>
      <c r="AM342" s="5">
        <f t="shared" si="422"/>
        <v>5.7548968026503193E-3</v>
      </c>
      <c r="AN342" s="5">
        <f t="shared" si="423"/>
        <v>7.0463943066842172E-3</v>
      </c>
      <c r="AO342" s="5">
        <f t="shared" si="424"/>
        <v>4.3138629959798367E-3</v>
      </c>
      <c r="AP342" s="5">
        <f t="shared" si="425"/>
        <v>1.7606559362737914E-3</v>
      </c>
      <c r="AQ342" s="5">
        <f t="shared" si="426"/>
        <v>5.3894432823173831E-4</v>
      </c>
      <c r="AR342" s="5">
        <f t="shared" si="427"/>
        <v>1.2943509085003402E-3</v>
      </c>
      <c r="AS342" s="5">
        <f t="shared" si="428"/>
        <v>2.1358882971051546E-3</v>
      </c>
      <c r="AT342" s="5">
        <f t="shared" si="429"/>
        <v>1.7622805329492917E-3</v>
      </c>
      <c r="AU342" s="5">
        <f t="shared" si="430"/>
        <v>9.6934928074069945E-4</v>
      </c>
      <c r="AV342" s="5">
        <f t="shared" si="431"/>
        <v>3.998957645381093E-4</v>
      </c>
      <c r="AW342" s="5">
        <f t="shared" si="432"/>
        <v>7.4072449692748876E-6</v>
      </c>
      <c r="AX342" s="5">
        <f t="shared" si="433"/>
        <v>1.5827517163371392E-3</v>
      </c>
      <c r="AY342" s="5">
        <f t="shared" si="434"/>
        <v>1.9379483360599116E-3</v>
      </c>
      <c r="AZ342" s="5">
        <f t="shared" si="435"/>
        <v>1.186428583356342E-3</v>
      </c>
      <c r="BA342" s="5">
        <f t="shared" si="436"/>
        <v>4.8422783250138526E-4</v>
      </c>
      <c r="BB342" s="5">
        <f t="shared" si="437"/>
        <v>1.482242149200849E-4</v>
      </c>
      <c r="BC342" s="5">
        <f t="shared" si="438"/>
        <v>3.6297653978595122E-5</v>
      </c>
      <c r="BD342" s="5">
        <f t="shared" si="439"/>
        <v>2.6413757377045244E-4</v>
      </c>
      <c r="BE342" s="5">
        <f t="shared" si="440"/>
        <v>4.3586970808072065E-4</v>
      </c>
      <c r="BF342" s="5">
        <f t="shared" si="441"/>
        <v>3.5962774949139956E-4</v>
      </c>
      <c r="BG342" s="5">
        <f t="shared" si="442"/>
        <v>1.9781464629837993E-4</v>
      </c>
      <c r="BH342" s="5">
        <f t="shared" si="443"/>
        <v>8.1606538313909295E-5</v>
      </c>
      <c r="BI342" s="5">
        <f t="shared" si="444"/>
        <v>2.6932796818428854E-5</v>
      </c>
      <c r="BJ342" s="8">
        <f t="shared" si="445"/>
        <v>0.47175878287149581</v>
      </c>
      <c r="BK342" s="8">
        <f t="shared" si="446"/>
        <v>0.24471253489285116</v>
      </c>
      <c r="BL342" s="8">
        <f t="shared" si="447"/>
        <v>0.26632073636633008</v>
      </c>
      <c r="BM342" s="8">
        <f t="shared" si="448"/>
        <v>0.54626069618723505</v>
      </c>
      <c r="BN342" s="8">
        <f t="shared" si="449"/>
        <v>0.45186806876039259</v>
      </c>
    </row>
    <row r="343" spans="1:66" x14ac:dyDescent="0.25">
      <c r="A343" t="s">
        <v>141</v>
      </c>
      <c r="B343" t="s">
        <v>156</v>
      </c>
      <c r="C343" t="s">
        <v>153</v>
      </c>
      <c r="D343" t="s">
        <v>531</v>
      </c>
      <c r="E343">
        <f>VLOOKUP(A343,home!$A$2:$E$405,3,FALSE)</f>
        <v>1.3167</v>
      </c>
      <c r="F343">
        <f>VLOOKUP(B343,home!$B$2:$E$405,3,FALSE)</f>
        <v>1.097</v>
      </c>
      <c r="G343">
        <f>VLOOKUP(C343,away!$B$2:$E$405,4,FALSE)</f>
        <v>0.92820000000000003</v>
      </c>
      <c r="H343">
        <f>VLOOKUP(A343,away!$A$2:$E$405,3,FALSE)</f>
        <v>1.0889</v>
      </c>
      <c r="I343">
        <f>VLOOKUP(C343,away!$B$2:$E$405,3,FALSE)</f>
        <v>1.1735</v>
      </c>
      <c r="J343">
        <f>VLOOKUP(B343,home!$B$2:$E$405,4,FALSE)</f>
        <v>1.1735</v>
      </c>
      <c r="K343" s="3">
        <f t="shared" si="394"/>
        <v>1.3407105511799999</v>
      </c>
      <c r="L343" s="3">
        <f t="shared" si="395"/>
        <v>1.499526640025</v>
      </c>
      <c r="M343" s="5">
        <f t="shared" si="396"/>
        <v>5.8411809553762122E-2</v>
      </c>
      <c r="N343" s="5">
        <f t="shared" si="397"/>
        <v>7.8313329382245597E-2</v>
      </c>
      <c r="O343" s="5">
        <f t="shared" si="398"/>
        <v>8.7590064517933122E-2</v>
      </c>
      <c r="P343" s="5">
        <f t="shared" si="399"/>
        <v>0.11743292367772985</v>
      </c>
      <c r="Q343" s="5">
        <f t="shared" si="400"/>
        <v>5.2497753500405704E-2</v>
      </c>
      <c r="R343" s="5">
        <f t="shared" si="401"/>
        <v>6.5671817573074609E-2</v>
      </c>
      <c r="S343" s="5">
        <f t="shared" si="402"/>
        <v>5.9022703066606702E-2</v>
      </c>
      <c r="T343" s="5">
        <f t="shared" si="403"/>
        <v>7.8721779915324058E-2</v>
      </c>
      <c r="U343" s="5">
        <f t="shared" si="404"/>
        <v>8.8046898735389262E-2</v>
      </c>
      <c r="V343" s="5">
        <f t="shared" si="405"/>
        <v>1.3184564783170481E-2</v>
      </c>
      <c r="W343" s="5">
        <f t="shared" si="406"/>
        <v>2.3461430677080237E-2</v>
      </c>
      <c r="X343" s="5">
        <f t="shared" si="407"/>
        <v>3.5181040313381588E-2</v>
      </c>
      <c r="Y343" s="5">
        <f t="shared" si="408"/>
        <v>2.6377453586854584E-2</v>
      </c>
      <c r="Z343" s="5">
        <f t="shared" si="409"/>
        <v>3.2825546649895773E-2</v>
      </c>
      <c r="AA343" s="5">
        <f t="shared" si="410"/>
        <v>4.4009556741766563E-2</v>
      </c>
      <c r="AB343" s="5">
        <f t="shared" si="411"/>
        <v>2.9502038538220674E-2</v>
      </c>
      <c r="AC343" s="5">
        <f t="shared" si="412"/>
        <v>1.6566662650652553E-3</v>
      </c>
      <c r="AD343" s="5">
        <f t="shared" si="413"/>
        <v>7.8637469136349034E-3</v>
      </c>
      <c r="AE343" s="5">
        <f t="shared" si="414"/>
        <v>1.1791897987409913E-2</v>
      </c>
      <c r="AF343" s="5">
        <f t="shared" si="415"/>
        <v>8.8411325842891724E-3</v>
      </c>
      <c r="AG343" s="5">
        <f t="shared" si="416"/>
        <v>4.4191712793782293E-3</v>
      </c>
      <c r="AH343" s="5">
        <f t="shared" si="417"/>
        <v>1.2305695418725534E-2</v>
      </c>
      <c r="AI343" s="5">
        <f t="shared" si="418"/>
        <v>1.6498375687492708E-2</v>
      </c>
      <c r="AJ343" s="5">
        <f t="shared" si="419"/>
        <v>1.1059773180776533E-2</v>
      </c>
      <c r="AK343" s="5">
        <f t="shared" si="420"/>
        <v>4.9426515323748961E-3</v>
      </c>
      <c r="AL343" s="5">
        <f t="shared" si="421"/>
        <v>1.3322454109956423E-4</v>
      </c>
      <c r="AM343" s="5">
        <f t="shared" si="422"/>
        <v>2.1086016917838926E-3</v>
      </c>
      <c r="AN343" s="5">
        <f t="shared" si="423"/>
        <v>3.1619044100317313E-3</v>
      </c>
      <c r="AO343" s="5">
        <f t="shared" si="424"/>
        <v>2.3706799480275559E-3</v>
      </c>
      <c r="AP343" s="5">
        <f t="shared" si="425"/>
        <v>1.1849659123468008E-3</v>
      </c>
      <c r="AQ343" s="5">
        <f t="shared" si="426"/>
        <v>4.4422198827138949E-4</v>
      </c>
      <c r="AR343" s="5">
        <f t="shared" si="427"/>
        <v>3.690543620882504E-3</v>
      </c>
      <c r="AS343" s="5">
        <f t="shared" si="428"/>
        <v>4.9479507721072145E-3</v>
      </c>
      <c r="AT343" s="5">
        <f t="shared" si="429"/>
        <v>3.3168849034416856E-3</v>
      </c>
      <c r="AU343" s="5">
        <f t="shared" si="430"/>
        <v>1.4823275290313078E-3</v>
      </c>
      <c r="AV343" s="5">
        <f t="shared" si="431"/>
        <v>4.9684303961921325E-4</v>
      </c>
      <c r="AW343" s="5">
        <f t="shared" si="432"/>
        <v>7.4399659011429722E-6</v>
      </c>
      <c r="AX343" s="5">
        <f t="shared" si="433"/>
        <v>4.7117075606844383E-4</v>
      </c>
      <c r="AY343" s="5">
        <f t="shared" si="434"/>
        <v>7.065331007253525E-4</v>
      </c>
      <c r="AZ343" s="5">
        <f t="shared" si="435"/>
        <v>5.2973260329856637E-4</v>
      </c>
      <c r="BA343" s="5">
        <f t="shared" si="436"/>
        <v>2.6478271691199849E-4</v>
      </c>
      <c r="BB343" s="5">
        <f t="shared" si="437"/>
        <v>9.9262184456935009E-5</v>
      </c>
      <c r="BC343" s="5">
        <f t="shared" si="438"/>
        <v>2.9769257988049885E-5</v>
      </c>
      <c r="BD343" s="5">
        <f t="shared" si="439"/>
        <v>9.2234474594793977E-4</v>
      </c>
      <c r="BE343" s="5">
        <f t="shared" si="440"/>
        <v>1.2365973327178393E-3</v>
      </c>
      <c r="BF343" s="5">
        <f t="shared" si="441"/>
        <v>8.2895954576792628E-4</v>
      </c>
      <c r="BG343" s="5">
        <f t="shared" si="442"/>
        <v>3.7046493650414629E-4</v>
      </c>
      <c r="BH343" s="5">
        <f t="shared" si="443"/>
        <v>1.2417156230333447E-4</v>
      </c>
      <c r="BI343" s="5">
        <f t="shared" si="444"/>
        <v>3.3295624747317009E-5</v>
      </c>
      <c r="BJ343" s="8">
        <f t="shared" si="445"/>
        <v>0.33884036070991458</v>
      </c>
      <c r="BK343" s="8">
        <f t="shared" si="446"/>
        <v>0.25054842498815932</v>
      </c>
      <c r="BL343" s="8">
        <f t="shared" si="447"/>
        <v>0.37707725553882437</v>
      </c>
      <c r="BM343" s="8">
        <f t="shared" si="448"/>
        <v>0.53867479654681893</v>
      </c>
      <c r="BN343" s="8">
        <f t="shared" si="449"/>
        <v>0.45991769820515099</v>
      </c>
    </row>
    <row r="344" spans="1:66" x14ac:dyDescent="0.25">
      <c r="A344" t="s">
        <v>448</v>
      </c>
      <c r="B344" t="s">
        <v>455</v>
      </c>
      <c r="C344" t="s">
        <v>525</v>
      </c>
      <c r="D344" t="s">
        <v>531</v>
      </c>
      <c r="E344">
        <f>VLOOKUP(A344,home!$A$2:$E$405,3,FALSE)</f>
        <v>1.2833000000000001</v>
      </c>
      <c r="F344">
        <f>VLOOKUP(B344,home!$B$2:$E$405,3,FALSE)</f>
        <v>0.82789999999999997</v>
      </c>
      <c r="G344" t="e">
        <f>VLOOKUP(C344,away!$B$2:$E$405,4,FALSE)</f>
        <v>#N/A</v>
      </c>
      <c r="H344">
        <f>VLOOKUP(A344,away!$A$2:$E$405,3,FALSE)</f>
        <v>1.0667</v>
      </c>
      <c r="I344" t="e">
        <f>VLOOKUP(C344,away!$B$2:$E$405,3,FALSE)</f>
        <v>#N/A</v>
      </c>
      <c r="J344">
        <f>VLOOKUP(B344,home!$B$2:$E$405,4,FALSE)</f>
        <v>1.2889999999999999</v>
      </c>
      <c r="K344" s="3" t="e">
        <f t="shared" si="394"/>
        <v>#N/A</v>
      </c>
      <c r="L344" s="3" t="e">
        <f t="shared" si="395"/>
        <v>#N/A</v>
      </c>
      <c r="M344" s="5" t="e">
        <f t="shared" si="396"/>
        <v>#N/A</v>
      </c>
      <c r="N344" s="5" t="e">
        <f t="shared" si="397"/>
        <v>#N/A</v>
      </c>
      <c r="O344" s="5" t="e">
        <f t="shared" si="398"/>
        <v>#N/A</v>
      </c>
      <c r="P344" s="5" t="e">
        <f t="shared" si="399"/>
        <v>#N/A</v>
      </c>
      <c r="Q344" s="5" t="e">
        <f t="shared" si="400"/>
        <v>#N/A</v>
      </c>
      <c r="R344" s="5" t="e">
        <f t="shared" si="401"/>
        <v>#N/A</v>
      </c>
      <c r="S344" s="5" t="e">
        <f t="shared" si="402"/>
        <v>#N/A</v>
      </c>
      <c r="T344" s="5" t="e">
        <f t="shared" si="403"/>
        <v>#N/A</v>
      </c>
      <c r="U344" s="5" t="e">
        <f t="shared" si="404"/>
        <v>#N/A</v>
      </c>
      <c r="V344" s="5" t="e">
        <f t="shared" si="405"/>
        <v>#N/A</v>
      </c>
      <c r="W344" s="5" t="e">
        <f t="shared" si="406"/>
        <v>#N/A</v>
      </c>
      <c r="X344" s="5" t="e">
        <f t="shared" si="407"/>
        <v>#N/A</v>
      </c>
      <c r="Y344" s="5" t="e">
        <f t="shared" si="408"/>
        <v>#N/A</v>
      </c>
      <c r="Z344" s="5" t="e">
        <f t="shared" si="409"/>
        <v>#N/A</v>
      </c>
      <c r="AA344" s="5" t="e">
        <f t="shared" si="410"/>
        <v>#N/A</v>
      </c>
      <c r="AB344" s="5" t="e">
        <f t="shared" si="411"/>
        <v>#N/A</v>
      </c>
      <c r="AC344" s="5" t="e">
        <f t="shared" si="412"/>
        <v>#N/A</v>
      </c>
      <c r="AD344" s="5" t="e">
        <f t="shared" si="413"/>
        <v>#N/A</v>
      </c>
      <c r="AE344" s="5" t="e">
        <f t="shared" si="414"/>
        <v>#N/A</v>
      </c>
      <c r="AF344" s="5" t="e">
        <f t="shared" si="415"/>
        <v>#N/A</v>
      </c>
      <c r="AG344" s="5" t="e">
        <f t="shared" si="416"/>
        <v>#N/A</v>
      </c>
      <c r="AH344" s="5" t="e">
        <f t="shared" si="417"/>
        <v>#N/A</v>
      </c>
      <c r="AI344" s="5" t="e">
        <f t="shared" si="418"/>
        <v>#N/A</v>
      </c>
      <c r="AJ344" s="5" t="e">
        <f t="shared" si="419"/>
        <v>#N/A</v>
      </c>
      <c r="AK344" s="5" t="e">
        <f t="shared" si="420"/>
        <v>#N/A</v>
      </c>
      <c r="AL344" s="5" t="e">
        <f t="shared" si="421"/>
        <v>#N/A</v>
      </c>
      <c r="AM344" s="5" t="e">
        <f t="shared" si="422"/>
        <v>#N/A</v>
      </c>
      <c r="AN344" s="5" t="e">
        <f t="shared" si="423"/>
        <v>#N/A</v>
      </c>
      <c r="AO344" s="5" t="e">
        <f t="shared" si="424"/>
        <v>#N/A</v>
      </c>
      <c r="AP344" s="5" t="e">
        <f t="shared" si="425"/>
        <v>#N/A</v>
      </c>
      <c r="AQ344" s="5" t="e">
        <f t="shared" si="426"/>
        <v>#N/A</v>
      </c>
      <c r="AR344" s="5" t="e">
        <f t="shared" si="427"/>
        <v>#N/A</v>
      </c>
      <c r="AS344" s="5" t="e">
        <f t="shared" si="428"/>
        <v>#N/A</v>
      </c>
      <c r="AT344" s="5" t="e">
        <f t="shared" si="429"/>
        <v>#N/A</v>
      </c>
      <c r="AU344" s="5" t="e">
        <f t="shared" si="430"/>
        <v>#N/A</v>
      </c>
      <c r="AV344" s="5" t="e">
        <f t="shared" si="431"/>
        <v>#N/A</v>
      </c>
      <c r="AW344" s="5" t="e">
        <f t="shared" si="432"/>
        <v>#N/A</v>
      </c>
      <c r="AX344" s="5" t="e">
        <f t="shared" si="433"/>
        <v>#N/A</v>
      </c>
      <c r="AY344" s="5" t="e">
        <f t="shared" si="434"/>
        <v>#N/A</v>
      </c>
      <c r="AZ344" s="5" t="e">
        <f t="shared" si="435"/>
        <v>#N/A</v>
      </c>
      <c r="BA344" s="5" t="e">
        <f t="shared" si="436"/>
        <v>#N/A</v>
      </c>
      <c r="BB344" s="5" t="e">
        <f t="shared" si="437"/>
        <v>#N/A</v>
      </c>
      <c r="BC344" s="5" t="e">
        <f t="shared" si="438"/>
        <v>#N/A</v>
      </c>
      <c r="BD344" s="5" t="e">
        <f t="shared" si="439"/>
        <v>#N/A</v>
      </c>
      <c r="BE344" s="5" t="e">
        <f t="shared" si="440"/>
        <v>#N/A</v>
      </c>
      <c r="BF344" s="5" t="e">
        <f t="shared" si="441"/>
        <v>#N/A</v>
      </c>
      <c r="BG344" s="5" t="e">
        <f t="shared" si="442"/>
        <v>#N/A</v>
      </c>
      <c r="BH344" s="5" t="e">
        <f t="shared" si="443"/>
        <v>#N/A</v>
      </c>
      <c r="BI344" s="5" t="e">
        <f t="shared" si="444"/>
        <v>#N/A</v>
      </c>
      <c r="BJ344" s="8" t="e">
        <f t="shared" si="445"/>
        <v>#N/A</v>
      </c>
      <c r="BK344" s="8" t="e">
        <f t="shared" si="446"/>
        <v>#N/A</v>
      </c>
      <c r="BL344" s="8" t="e">
        <f t="shared" si="447"/>
        <v>#N/A</v>
      </c>
      <c r="BM344" s="8" t="e">
        <f t="shared" si="448"/>
        <v>#N/A</v>
      </c>
      <c r="BN344" s="8" t="e">
        <f t="shared" si="449"/>
        <v>#N/A</v>
      </c>
    </row>
    <row r="345" spans="1:66" x14ac:dyDescent="0.25">
      <c r="A345" t="s">
        <v>22</v>
      </c>
      <c r="B345" t="s">
        <v>255</v>
      </c>
      <c r="C345" t="s">
        <v>159</v>
      </c>
      <c r="D345" t="s">
        <v>531</v>
      </c>
      <c r="E345">
        <f>VLOOKUP(A345,home!$A$2:$E$405,3,FALSE)</f>
        <v>1.4</v>
      </c>
      <c r="F345">
        <f>VLOOKUP(B345,home!$B$2:$E$405,3,FALSE)</f>
        <v>0.873</v>
      </c>
      <c r="G345">
        <f>VLOOKUP(C345,away!$B$2:$E$405,4,FALSE)</f>
        <v>0.95240000000000002</v>
      </c>
      <c r="H345">
        <f>VLOOKUP(A345,away!$A$2:$E$405,3,FALSE)</f>
        <v>1.125</v>
      </c>
      <c r="I345">
        <f>VLOOKUP(C345,away!$B$2:$E$405,3,FALSE)</f>
        <v>0.49380000000000002</v>
      </c>
      <c r="J345">
        <f>VLOOKUP(B345,home!$B$2:$E$405,4,FALSE)</f>
        <v>1.0369999999999999</v>
      </c>
      <c r="K345" s="3">
        <f t="shared" si="394"/>
        <v>1.1640232799999999</v>
      </c>
      <c r="L345" s="3">
        <f t="shared" si="395"/>
        <v>0.57607942499999998</v>
      </c>
      <c r="M345" s="5">
        <f t="shared" si="396"/>
        <v>0.17550237471994223</v>
      </c>
      <c r="N345" s="5">
        <f t="shared" si="397"/>
        <v>0.20428884986929624</v>
      </c>
      <c r="O345" s="5">
        <f t="shared" si="398"/>
        <v>0.10110330711479885</v>
      </c>
      <c r="P345" s="5">
        <f t="shared" si="399"/>
        <v>0.11768660316661549</v>
      </c>
      <c r="Q345" s="5">
        <f t="shared" si="400"/>
        <v>0.11889848854614288</v>
      </c>
      <c r="R345" s="5">
        <f t="shared" si="401"/>
        <v>2.9121767514145861E-2</v>
      </c>
      <c r="S345" s="5">
        <f t="shared" si="402"/>
        <v>1.9729272306140834E-2</v>
      </c>
      <c r="T345" s="5">
        <f t="shared" si="403"/>
        <v>6.8494972915031066E-2</v>
      </c>
      <c r="U345" s="5">
        <f t="shared" si="404"/>
        <v>3.389841534121351E-2</v>
      </c>
      <c r="V345" s="5">
        <f t="shared" si="405"/>
        <v>1.4699839338128727E-3</v>
      </c>
      <c r="W345" s="5">
        <f t="shared" si="406"/>
        <v>4.6133536208174557E-2</v>
      </c>
      <c r="X345" s="5">
        <f t="shared" si="407"/>
        <v>2.6576581012021878E-2</v>
      </c>
      <c r="Y345" s="5">
        <f t="shared" si="408"/>
        <v>7.6551107539357399E-3</v>
      </c>
      <c r="Z345" s="5">
        <f t="shared" si="409"/>
        <v>5.5921503615109433E-3</v>
      </c>
      <c r="AA345" s="5">
        <f t="shared" si="410"/>
        <v>6.5093932060591537E-3</v>
      </c>
      <c r="AB345" s="5">
        <f t="shared" si="411"/>
        <v>3.7885426152633457E-3</v>
      </c>
      <c r="AC345" s="5">
        <f t="shared" si="412"/>
        <v>6.1607932711735518E-5</v>
      </c>
      <c r="AD345" s="5">
        <f t="shared" si="413"/>
        <v>1.3425127533759532E-2</v>
      </c>
      <c r="AE345" s="5">
        <f t="shared" si="414"/>
        <v>7.7339397501998584E-3</v>
      </c>
      <c r="AF345" s="5">
        <f t="shared" si="415"/>
        <v>2.2276817821398889E-3</v>
      </c>
      <c r="AG345" s="5">
        <f t="shared" si="416"/>
        <v>4.2777388004604087E-4</v>
      </c>
      <c r="AH345" s="5">
        <f t="shared" si="417"/>
        <v>8.0538069119319119E-4</v>
      </c>
      <c r="AI345" s="5">
        <f t="shared" si="418"/>
        <v>9.3748187381136549E-4</v>
      </c>
      <c r="AJ345" s="5">
        <f t="shared" si="419"/>
        <v>5.4562536284722578E-4</v>
      </c>
      <c r="AK345" s="5">
        <f t="shared" si="420"/>
        <v>2.1170687483753933E-4</v>
      </c>
      <c r="AL345" s="5">
        <f t="shared" si="421"/>
        <v>1.652496917043187E-6</v>
      </c>
      <c r="AM345" s="5">
        <f t="shared" si="422"/>
        <v>3.1254321972530152E-3</v>
      </c>
      <c r="AN345" s="5">
        <f t="shared" si="423"/>
        <v>1.8004971830700035E-3</v>
      </c>
      <c r="AO345" s="5">
        <f t="shared" si="424"/>
        <v>5.1861469096854359E-4</v>
      </c>
      <c r="AP345" s="5">
        <f t="shared" si="425"/>
        <v>9.9587750989903775E-5</v>
      </c>
      <c r="AQ345" s="5">
        <f t="shared" si="426"/>
        <v>1.4342613581826729E-5</v>
      </c>
      <c r="AR345" s="5">
        <f t="shared" si="427"/>
        <v>9.2792649097735253E-5</v>
      </c>
      <c r="AS345" s="5">
        <f t="shared" si="428"/>
        <v>1.0801280376263483E-4</v>
      </c>
      <c r="AT345" s="5">
        <f t="shared" si="429"/>
        <v>6.2864709058889267E-5</v>
      </c>
      <c r="AU345" s="5">
        <f t="shared" si="430"/>
        <v>2.4391994944991332E-5</v>
      </c>
      <c r="AV345" s="5">
        <f t="shared" si="431"/>
        <v>7.0982124904030592E-6</v>
      </c>
      <c r="AW345" s="5">
        <f t="shared" si="432"/>
        <v>3.0780961925958875E-8</v>
      </c>
      <c r="AX345" s="5">
        <f t="shared" si="433"/>
        <v>6.0634597294400932E-4</v>
      </c>
      <c r="AY345" s="5">
        <f t="shared" si="434"/>
        <v>3.493034394446504E-4</v>
      </c>
      <c r="AZ345" s="5">
        <f t="shared" si="435"/>
        <v>1.0061326227289826E-4</v>
      </c>
      <c r="BA345" s="5">
        <f t="shared" si="436"/>
        <v>1.9320410092515144E-5</v>
      </c>
      <c r="BB345" s="5">
        <f t="shared" si="437"/>
        <v>2.7825226842150788E-6</v>
      </c>
      <c r="BC345" s="5">
        <f t="shared" si="438"/>
        <v>3.2059081359441593E-7</v>
      </c>
      <c r="BD345" s="5">
        <f t="shared" si="439"/>
        <v>8.9093226560750137E-6</v>
      </c>
      <c r="BE345" s="5">
        <f t="shared" si="440"/>
        <v>1.037065898070275E-5</v>
      </c>
      <c r="BF345" s="5">
        <f t="shared" si="441"/>
        <v>6.0358442412395347E-6</v>
      </c>
      <c r="BG345" s="5">
        <f t="shared" si="442"/>
        <v>2.3419544037522517E-6</v>
      </c>
      <c r="BH345" s="5">
        <f t="shared" si="443"/>
        <v>6.8152236166653527E-7</v>
      </c>
      <c r="BI345" s="5">
        <f t="shared" si="444"/>
        <v>1.5866157896408528E-7</v>
      </c>
      <c r="BJ345" s="8">
        <f t="shared" si="445"/>
        <v>0.50249922288486293</v>
      </c>
      <c r="BK345" s="8">
        <f t="shared" si="446"/>
        <v>0.31480079799558491</v>
      </c>
      <c r="BL345" s="8">
        <f t="shared" si="447"/>
        <v>0.17724527892774708</v>
      </c>
      <c r="BM345" s="8">
        <f t="shared" si="448"/>
        <v>0.25318678658028143</v>
      </c>
      <c r="BN345" s="8">
        <f t="shared" si="449"/>
        <v>0.74660139093094158</v>
      </c>
    </row>
    <row r="346" spans="1:66" x14ac:dyDescent="0.25">
      <c r="A346" t="s">
        <v>22</v>
      </c>
      <c r="B346" t="s">
        <v>26</v>
      </c>
      <c r="C346" t="s">
        <v>245</v>
      </c>
      <c r="D346" t="s">
        <v>531</v>
      </c>
      <c r="E346">
        <f>VLOOKUP(A346,home!$A$2:$E$405,3,FALSE)</f>
        <v>1.4</v>
      </c>
      <c r="F346">
        <f>VLOOKUP(B346,home!$B$2:$E$405,3,FALSE)</f>
        <v>1.4228000000000001</v>
      </c>
      <c r="G346">
        <f>VLOOKUP(C346,away!$B$2:$E$405,4,FALSE)</f>
        <v>0.4365</v>
      </c>
      <c r="H346">
        <f>VLOOKUP(A346,away!$A$2:$E$405,3,FALSE)</f>
        <v>1.125</v>
      </c>
      <c r="I346">
        <f>VLOOKUP(C346,away!$B$2:$E$405,3,FALSE)</f>
        <v>1.7283999999999999</v>
      </c>
      <c r="J346">
        <f>VLOOKUP(B346,home!$B$2:$E$405,4,FALSE)</f>
        <v>0.5514</v>
      </c>
      <c r="K346" s="3">
        <f t="shared" si="394"/>
        <v>0.86947308000000001</v>
      </c>
      <c r="L346" s="3">
        <f t="shared" si="395"/>
        <v>1.0721697299999999</v>
      </c>
      <c r="M346" s="5">
        <f t="shared" si="396"/>
        <v>0.14346806530170753</v>
      </c>
      <c r="N346" s="5">
        <f t="shared" si="397"/>
        <v>0.12474162061951677</v>
      </c>
      <c r="O346" s="5">
        <f t="shared" si="398"/>
        <v>0.15382211683815411</v>
      </c>
      <c r="P346" s="5">
        <f t="shared" si="399"/>
        <v>0.13374418969938973</v>
      </c>
      <c r="Q346" s="5">
        <f t="shared" si="400"/>
        <v>5.4229740542121367E-2</v>
      </c>
      <c r="R346" s="5">
        <f t="shared" si="401"/>
        <v>8.246170873919606E-2</v>
      </c>
      <c r="S346" s="5">
        <f t="shared" si="402"/>
        <v>3.1169842990371469E-2</v>
      </c>
      <c r="T346" s="5">
        <f t="shared" si="403"/>
        <v>5.8143486275016316E-2</v>
      </c>
      <c r="U346" s="5">
        <f t="shared" si="404"/>
        <v>7.169823587953171E-2</v>
      </c>
      <c r="V346" s="5">
        <f t="shared" si="405"/>
        <v>3.2285817482468615E-3</v>
      </c>
      <c r="W346" s="5">
        <f t="shared" si="406"/>
        <v>1.571709984558638E-2</v>
      </c>
      <c r="X346" s="5">
        <f t="shared" si="407"/>
        <v>1.6851398697825391E-2</v>
      </c>
      <c r="Y346" s="5">
        <f t="shared" si="408"/>
        <v>9.0337797959848982E-3</v>
      </c>
      <c r="Z346" s="5">
        <f t="shared" si="409"/>
        <v>2.9470982664747493E-2</v>
      </c>
      <c r="AA346" s="5">
        <f t="shared" si="410"/>
        <v>2.5624226068144611E-2</v>
      </c>
      <c r="AB346" s="5">
        <f t="shared" si="411"/>
        <v>1.1139787381042991E-2</v>
      </c>
      <c r="AC346" s="5">
        <f t="shared" si="412"/>
        <v>1.8810982817389055E-4</v>
      </c>
      <c r="AD346" s="5">
        <f t="shared" si="413"/>
        <v>3.4163988028523776E-3</v>
      </c>
      <c r="AE346" s="5">
        <f t="shared" si="414"/>
        <v>3.662959382026557E-3</v>
      </c>
      <c r="AF346" s="5">
        <f t="shared" si="415"/>
        <v>1.9636570858141897E-3</v>
      </c>
      <c r="AG346" s="5">
        <f t="shared" si="416"/>
        <v>7.0179122916999559E-4</v>
      </c>
      <c r="AH346" s="5">
        <f t="shared" si="417"/>
        <v>7.8994738816242482E-3</v>
      </c>
      <c r="AI346" s="5">
        <f t="shared" si="418"/>
        <v>6.8683798862353915E-3</v>
      </c>
      <c r="AJ346" s="5">
        <f t="shared" si="419"/>
        <v>2.985935707147567E-3</v>
      </c>
      <c r="AK346" s="5">
        <f t="shared" si="420"/>
        <v>8.6539690532519116E-4</v>
      </c>
      <c r="AL346" s="5">
        <f t="shared" si="421"/>
        <v>7.0144102077911021E-6</v>
      </c>
      <c r="AM346" s="5">
        <f t="shared" si="422"/>
        <v>5.9409335792487417E-4</v>
      </c>
      <c r="AN346" s="5">
        <f t="shared" si="423"/>
        <v>6.3696891516110566E-4</v>
      </c>
      <c r="AO346" s="5">
        <f t="shared" si="424"/>
        <v>3.4146939489333771E-4</v>
      </c>
      <c r="AP346" s="5">
        <f t="shared" si="425"/>
        <v>1.2203771630868443E-4</v>
      </c>
      <c r="AQ346" s="5">
        <f t="shared" si="426"/>
        <v>3.2711286336124691E-5</v>
      </c>
      <c r="AR346" s="5">
        <f t="shared" si="427"/>
        <v>1.6939153557606252E-3</v>
      </c>
      <c r="AS346" s="5">
        <f t="shared" si="428"/>
        <v>1.4728138016324866E-3</v>
      </c>
      <c r="AT346" s="5">
        <f t="shared" si="429"/>
        <v>6.4028597618595346E-4</v>
      </c>
      <c r="AU346" s="5">
        <f t="shared" si="430"/>
        <v>1.8557047326506922E-4</v>
      </c>
      <c r="AV346" s="5">
        <f t="shared" si="431"/>
        <v>4.0337132736709336E-5</v>
      </c>
      <c r="AW346" s="5">
        <f t="shared" si="432"/>
        <v>1.8163868180685461E-7</v>
      </c>
      <c r="AX346" s="5">
        <f t="shared" si="433"/>
        <v>8.6091363620413754E-5</v>
      </c>
      <c r="AY346" s="5">
        <f t="shared" si="434"/>
        <v>9.2304554088230839E-5</v>
      </c>
      <c r="AZ346" s="5">
        <f t="shared" si="435"/>
        <v>4.9483074417274413E-5</v>
      </c>
      <c r="BA346" s="5">
        <f t="shared" si="436"/>
        <v>1.7684751512513009E-5</v>
      </c>
      <c r="BB346" s="5">
        <f t="shared" si="437"/>
        <v>4.7402638135720395E-6</v>
      </c>
      <c r="BC346" s="5">
        <f t="shared" si="438"/>
        <v>1.0164734746252611E-6</v>
      </c>
      <c r="BD346" s="5">
        <f t="shared" si="439"/>
        <v>3.0269412827145373E-4</v>
      </c>
      <c r="BE346" s="5">
        <f t="shared" si="440"/>
        <v>2.6318439600609599E-4</v>
      </c>
      <c r="BF346" s="5">
        <f t="shared" si="441"/>
        <v>1.1441587370167997E-4</v>
      </c>
      <c r="BG346" s="5">
        <f t="shared" si="442"/>
        <v>3.316050736943023E-5</v>
      </c>
      <c r="BH346" s="5">
        <f t="shared" si="443"/>
        <v>7.2080421192152983E-6</v>
      </c>
      <c r="BI346" s="5">
        <f t="shared" si="444"/>
        <v>1.253439716432771E-6</v>
      </c>
      <c r="BJ346" s="8">
        <f t="shared" si="445"/>
        <v>0.29044053342746501</v>
      </c>
      <c r="BK346" s="8">
        <f t="shared" si="446"/>
        <v>0.31189810853218547</v>
      </c>
      <c r="BL346" s="8">
        <f t="shared" si="447"/>
        <v>0.36812010041316706</v>
      </c>
      <c r="BM346" s="8">
        <f t="shared" si="448"/>
        <v>0.3073701603820731</v>
      </c>
      <c r="BN346" s="8">
        <f t="shared" si="449"/>
        <v>0.69246744174008557</v>
      </c>
    </row>
    <row r="347" spans="1:66" x14ac:dyDescent="0.25">
      <c r="A347" t="s">
        <v>22</v>
      </c>
      <c r="B347" t="s">
        <v>251</v>
      </c>
      <c r="C347" t="s">
        <v>246</v>
      </c>
      <c r="D347" t="s">
        <v>531</v>
      </c>
      <c r="E347">
        <f>VLOOKUP(A347,home!$A$2:$E$405,3,FALSE)</f>
        <v>1.4</v>
      </c>
      <c r="F347">
        <f>VLOOKUP(B347,home!$B$2:$E$405,3,FALSE)</f>
        <v>1.1789000000000001</v>
      </c>
      <c r="G347">
        <f>VLOOKUP(C347,away!$B$2:$E$405,4,FALSE)</f>
        <v>0.79369999999999996</v>
      </c>
      <c r="H347">
        <f>VLOOKUP(A347,away!$A$2:$E$405,3,FALSE)</f>
        <v>1.125</v>
      </c>
      <c r="I347">
        <f>VLOOKUP(C347,away!$B$2:$E$405,3,FALSE)</f>
        <v>0.98770000000000002</v>
      </c>
      <c r="J347">
        <f>VLOOKUP(B347,home!$B$2:$E$405,4,FALSE)</f>
        <v>0.50129999999999997</v>
      </c>
      <c r="K347" s="3">
        <f t="shared" si="394"/>
        <v>1.3099701019999999</v>
      </c>
      <c r="L347" s="3">
        <f t="shared" si="395"/>
        <v>0.55702576125000003</v>
      </c>
      <c r="M347" s="5">
        <f t="shared" si="396"/>
        <v>0.1545873665390978</v>
      </c>
      <c r="N347" s="5">
        <f t="shared" si="397"/>
        <v>0.20250482831313329</v>
      </c>
      <c r="O347" s="5">
        <f t="shared" si="398"/>
        <v>8.6109145526073724E-2</v>
      </c>
      <c r="P347" s="5">
        <f t="shared" si="399"/>
        <v>0.11280040614792364</v>
      </c>
      <c r="Q347" s="5">
        <f t="shared" si="400"/>
        <v>0.13263763530042386</v>
      </c>
      <c r="R347" s="5">
        <f t="shared" si="401"/>
        <v>2.3982506168624122E-2</v>
      </c>
      <c r="S347" s="5">
        <f t="shared" si="402"/>
        <v>2.0577250120756837E-2</v>
      </c>
      <c r="T347" s="5">
        <f t="shared" si="403"/>
        <v>7.3882579773618479E-2</v>
      </c>
      <c r="U347" s="5">
        <f t="shared" si="404"/>
        <v>3.1416366051928164E-2</v>
      </c>
      <c r="V347" s="5">
        <f t="shared" si="405"/>
        <v>1.6683282031485706E-3</v>
      </c>
      <c r="W347" s="5">
        <f t="shared" si="406"/>
        <v>5.7917112214511665E-2</v>
      </c>
      <c r="X347" s="5">
        <f t="shared" si="407"/>
        <v>3.2261323520690034E-2</v>
      </c>
      <c r="Y347" s="5">
        <f t="shared" si="408"/>
        <v>8.9851941465224471E-3</v>
      </c>
      <c r="Z347" s="5">
        <f t="shared" si="409"/>
        <v>4.4529579184202257E-3</v>
      </c>
      <c r="AA347" s="5">
        <f t="shared" si="410"/>
        <v>5.8332417385946501E-3</v>
      </c>
      <c r="AB347" s="5">
        <f t="shared" si="411"/>
        <v>3.8206861376487459E-3</v>
      </c>
      <c r="AC347" s="5">
        <f t="shared" si="412"/>
        <v>7.6084847324667419E-5</v>
      </c>
      <c r="AD347" s="5">
        <f t="shared" si="413"/>
        <v>1.8967421348797336E-2</v>
      </c>
      <c r="AE347" s="5">
        <f t="shared" si="414"/>
        <v>1.0565342315763337E-2</v>
      </c>
      <c r="AF347" s="5">
        <f t="shared" si="415"/>
        <v>2.942583923152455E-3</v>
      </c>
      <c r="AG347" s="5">
        <f t="shared" si="416"/>
        <v>5.4636501661200283E-4</v>
      </c>
      <c r="AH347" s="5">
        <f t="shared" si="417"/>
        <v>6.2010306858056028E-4</v>
      </c>
      <c r="AI347" s="5">
        <f t="shared" si="418"/>
        <v>8.1231647999898944E-4</v>
      </c>
      <c r="AJ347" s="5">
        <f t="shared" si="419"/>
        <v>5.3205515108027852E-4</v>
      </c>
      <c r="AK347" s="5">
        <f t="shared" si="420"/>
        <v>2.3232544684341925E-4</v>
      </c>
      <c r="AL347" s="5">
        <f t="shared" si="421"/>
        <v>2.220725243483491E-6</v>
      </c>
      <c r="AM347" s="5">
        <f t="shared" si="422"/>
        <v>4.9693509757921988E-3</v>
      </c>
      <c r="AN347" s="5">
        <f t="shared" si="423"/>
        <v>2.7680565102090799E-3</v>
      </c>
      <c r="AO347" s="5">
        <f t="shared" si="424"/>
        <v>7.7093939239111537E-4</v>
      </c>
      <c r="AP347" s="5">
        <f t="shared" si="425"/>
        <v>1.4314436730809122E-4</v>
      </c>
      <c r="AQ347" s="5">
        <f t="shared" si="426"/>
        <v>1.9933775042109776E-5</v>
      </c>
      <c r="AR347" s="5">
        <f t="shared" si="427"/>
        <v>6.9082676765909549E-5</v>
      </c>
      <c r="AS347" s="5">
        <f t="shared" si="428"/>
        <v>9.0496241129471542E-5</v>
      </c>
      <c r="AT347" s="5">
        <f t="shared" si="429"/>
        <v>5.9273685111495218E-5</v>
      </c>
      <c r="AU347" s="5">
        <f t="shared" si="430"/>
        <v>2.5882251777140417E-5</v>
      </c>
      <c r="AV347" s="5">
        <f t="shared" si="431"/>
        <v>8.4762440001225832E-6</v>
      </c>
      <c r="AW347" s="5">
        <f t="shared" si="432"/>
        <v>4.5012070774829274E-8</v>
      </c>
      <c r="AX347" s="5">
        <f t="shared" si="433"/>
        <v>1.0849502007720514E-3</v>
      </c>
      <c r="AY347" s="5">
        <f t="shared" si="434"/>
        <v>6.0434521150339233E-4</v>
      </c>
      <c r="AZ347" s="5">
        <f t="shared" si="435"/>
        <v>1.6831792574773465E-4</v>
      </c>
      <c r="BA347" s="5">
        <f t="shared" si="436"/>
        <v>3.1252473573884302E-5</v>
      </c>
      <c r="BB347" s="5">
        <f t="shared" si="437"/>
        <v>4.3521082208596012E-6</v>
      </c>
      <c r="BC347" s="5">
        <f t="shared" si="438"/>
        <v>4.8484727895334085E-7</v>
      </c>
      <c r="BD347" s="5">
        <f t="shared" si="439"/>
        <v>6.4134717691197392E-6</v>
      </c>
      <c r="BE347" s="5">
        <f t="shared" si="440"/>
        <v>8.4014562675679049E-6</v>
      </c>
      <c r="BF347" s="5">
        <f t="shared" si="441"/>
        <v>5.502828261887234E-6</v>
      </c>
      <c r="BG347" s="5">
        <f t="shared" si="442"/>
        <v>2.4028468331709669E-6</v>
      </c>
      <c r="BH347" s="5">
        <f t="shared" si="443"/>
        <v>7.8691437778483753E-7</v>
      </c>
      <c r="BI347" s="5">
        <f t="shared" si="444"/>
        <v>2.061668615464138E-7</v>
      </c>
      <c r="BJ347" s="8">
        <f t="shared" si="445"/>
        <v>0.55177551366106459</v>
      </c>
      <c r="BK347" s="8">
        <f t="shared" si="446"/>
        <v>0.29031600179499834</v>
      </c>
      <c r="BL347" s="8">
        <f t="shared" si="447"/>
        <v>0.15363567055252791</v>
      </c>
      <c r="BM347" s="8">
        <f t="shared" si="448"/>
        <v>0.28695395573230165</v>
      </c>
      <c r="BN347" s="8">
        <f t="shared" si="449"/>
        <v>0.71262188799527637</v>
      </c>
    </row>
    <row r="348" spans="1:66" x14ac:dyDescent="0.25">
      <c r="A348" t="s">
        <v>22</v>
      </c>
      <c r="B348" t="s">
        <v>252</v>
      </c>
      <c r="C348" t="s">
        <v>166</v>
      </c>
      <c r="D348" t="s">
        <v>531</v>
      </c>
      <c r="E348">
        <f>VLOOKUP(A348,home!$A$2:$E$405,3,FALSE)</f>
        <v>1.4</v>
      </c>
      <c r="F348">
        <f>VLOOKUP(B348,home!$B$2:$E$405,3,FALSE)</f>
        <v>1.3492</v>
      </c>
      <c r="G348">
        <f>VLOOKUP(C348,away!$B$2:$E$405,4,FALSE)</f>
        <v>0.99209999999999998</v>
      </c>
      <c r="H348">
        <f>VLOOKUP(A348,away!$A$2:$E$405,3,FALSE)</f>
        <v>1.125</v>
      </c>
      <c r="I348">
        <f>VLOOKUP(C348,away!$B$2:$E$405,3,FALSE)</f>
        <v>1.0369999999999999</v>
      </c>
      <c r="J348">
        <f>VLOOKUP(B348,home!$B$2:$E$405,4,FALSE)</f>
        <v>0.59260000000000002</v>
      </c>
      <c r="K348" s="3">
        <f t="shared" si="394"/>
        <v>1.8739578479999999</v>
      </c>
      <c r="L348" s="3">
        <f t="shared" si="395"/>
        <v>0.69134197499999994</v>
      </c>
      <c r="M348" s="5">
        <f t="shared" si="396"/>
        <v>7.6896122759031543E-2</v>
      </c>
      <c r="N348" s="5">
        <f t="shared" si="397"/>
        <v>0.14410009272505858</v>
      </c>
      <c r="O348" s="5">
        <f t="shared" si="398"/>
        <v>5.3161517378071302E-2</v>
      </c>
      <c r="P348" s="5">
        <f t="shared" si="399"/>
        <v>9.9622442702225103E-2</v>
      </c>
      <c r="Q348" s="5">
        <f t="shared" si="400"/>
        <v>0.13501874982982562</v>
      </c>
      <c r="R348" s="5">
        <f t="shared" si="401"/>
        <v>1.8376394209076316E-2</v>
      </c>
      <c r="S348" s="5">
        <f t="shared" si="402"/>
        <v>3.2266357307308015E-2</v>
      </c>
      <c r="T348" s="5">
        <f t="shared" si="403"/>
        <v>9.3344129169382534E-2</v>
      </c>
      <c r="U348" s="5">
        <f t="shared" si="404"/>
        <v>3.4436588146040316E-2</v>
      </c>
      <c r="V348" s="5">
        <f t="shared" si="405"/>
        <v>4.6447267888769725E-3</v>
      </c>
      <c r="W348" s="5">
        <f t="shared" si="406"/>
        <v>8.4339815290250114E-2</v>
      </c>
      <c r="X348" s="5">
        <f t="shared" si="407"/>
        <v>5.8307654473896693E-2</v>
      </c>
      <c r="Y348" s="5">
        <f t="shared" si="408"/>
        <v>2.015526450080066E-2</v>
      </c>
      <c r="Z348" s="5">
        <f t="shared" si="409"/>
        <v>4.234790888627128E-3</v>
      </c>
      <c r="AA348" s="5">
        <f t="shared" si="410"/>
        <v>7.9358196203817011E-3</v>
      </c>
      <c r="AB348" s="5">
        <f t="shared" si="411"/>
        <v>7.4356957289633341E-3</v>
      </c>
      <c r="AC348" s="5">
        <f t="shared" si="412"/>
        <v>3.7609099440748402E-4</v>
      </c>
      <c r="AD348" s="5">
        <f t="shared" si="413"/>
        <v>3.951231469050865E-2</v>
      </c>
      <c r="AE348" s="5">
        <f t="shared" si="414"/>
        <v>2.7316521674957756E-2</v>
      </c>
      <c r="AF348" s="5">
        <f t="shared" si="415"/>
        <v>9.4425290224478004E-3</v>
      </c>
      <c r="AG348" s="5">
        <f t="shared" si="416"/>
        <v>2.1760055544579608E-3</v>
      </c>
      <c r="AH348" s="5">
        <f t="shared" si="417"/>
        <v>7.3192217416387069E-4</v>
      </c>
      <c r="AI348" s="5">
        <f t="shared" si="418"/>
        <v>1.3715913023996083E-3</v>
      </c>
      <c r="AJ348" s="5">
        <f t="shared" si="419"/>
        <v>1.2851521426901437E-3</v>
      </c>
      <c r="AK348" s="5">
        <f t="shared" si="420"/>
        <v>8.0277364788940337E-4</v>
      </c>
      <c r="AL348" s="5">
        <f t="shared" si="421"/>
        <v>1.948972312093948E-5</v>
      </c>
      <c r="AM348" s="5">
        <f t="shared" si="422"/>
        <v>1.480888244138487E-2</v>
      </c>
      <c r="AN348" s="5">
        <f t="shared" si="423"/>
        <v>1.0238002034569836E-2</v>
      </c>
      <c r="AO348" s="5">
        <f t="shared" si="424"/>
        <v>3.5389802733167639E-3</v>
      </c>
      <c r="AP348" s="5">
        <f t="shared" si="425"/>
        <v>8.1554853721361716E-4</v>
      </c>
      <c r="AQ348" s="5">
        <f t="shared" si="426"/>
        <v>1.4095573410640572E-4</v>
      </c>
      <c r="AR348" s="5">
        <f t="shared" si="427"/>
        <v>1.0120170428654888E-4</v>
      </c>
      <c r="AS348" s="5">
        <f t="shared" si="428"/>
        <v>1.8964772797875351E-4</v>
      </c>
      <c r="AT348" s="5">
        <f t="shared" si="429"/>
        <v>1.7769592410057719E-4</v>
      </c>
      <c r="AU348" s="5">
        <f t="shared" si="430"/>
        <v>1.1099822384196296E-4</v>
      </c>
      <c r="AV348" s="5">
        <f t="shared" si="431"/>
        <v>5.2001498170676801E-5</v>
      </c>
      <c r="AW348" s="5">
        <f t="shared" si="432"/>
        <v>7.0138409354252965E-7</v>
      </c>
      <c r="AX348" s="5">
        <f t="shared" si="433"/>
        <v>4.6252035785237598E-3</v>
      </c>
      <c r="AY348" s="5">
        <f t="shared" si="434"/>
        <v>3.1975973767536829E-3</v>
      </c>
      <c r="AZ348" s="5">
        <f t="shared" si="435"/>
        <v>1.105316642849855E-3</v>
      </c>
      <c r="BA348" s="5">
        <f t="shared" si="436"/>
        <v>2.5471726362272945E-4</v>
      </c>
      <c r="BB348" s="5">
        <f t="shared" si="437"/>
        <v>4.4024184024883349E-5</v>
      </c>
      <c r="BC348" s="5">
        <f t="shared" si="438"/>
        <v>6.087153266305261E-6</v>
      </c>
      <c r="BD348" s="5">
        <f t="shared" si="439"/>
        <v>1.1660831019138105E-5</v>
      </c>
      <c r="BE348" s="5">
        <f t="shared" si="440"/>
        <v>2.1851905802515691E-5</v>
      </c>
      <c r="BF348" s="5">
        <f t="shared" si="441"/>
        <v>2.0474775186190511E-5</v>
      </c>
      <c r="BG348" s="5">
        <f t="shared" si="442"/>
        <v>1.2789621882065787E-5</v>
      </c>
      <c r="BH348" s="5">
        <f t="shared" si="443"/>
        <v>5.9918030747124283E-6</v>
      </c>
      <c r="BI348" s="5">
        <f t="shared" si="444"/>
        <v>2.2456772791055761E-6</v>
      </c>
      <c r="BJ348" s="8">
        <f t="shared" si="445"/>
        <v>0.65248839215121934</v>
      </c>
      <c r="BK348" s="8">
        <f t="shared" si="446"/>
        <v>0.21702282765172376</v>
      </c>
      <c r="BL348" s="8">
        <f t="shared" si="447"/>
        <v>0.12624401404229821</v>
      </c>
      <c r="BM348" s="8">
        <f t="shared" si="448"/>
        <v>0.46961780913791951</v>
      </c>
      <c r="BN348" s="8">
        <f t="shared" si="449"/>
        <v>0.52717531960328845</v>
      </c>
    </row>
    <row r="349" spans="1:66" x14ac:dyDescent="0.25">
      <c r="A349" t="s">
        <v>25</v>
      </c>
      <c r="B349" t="s">
        <v>167</v>
      </c>
      <c r="C349" t="s">
        <v>165</v>
      </c>
      <c r="D349" t="s">
        <v>531</v>
      </c>
      <c r="E349">
        <f>VLOOKUP(A349,home!$A$2:$E$405,3,FALSE)</f>
        <v>1.2947</v>
      </c>
      <c r="F349">
        <f>VLOOKUP(B349,home!$B$2:$E$405,3,FALSE)</f>
        <v>0.81299999999999994</v>
      </c>
      <c r="G349">
        <f>VLOOKUP(C349,away!$B$2:$E$405,4,FALSE)</f>
        <v>1.0163</v>
      </c>
      <c r="H349">
        <f>VLOOKUP(A349,away!$A$2:$E$405,3,FALSE)</f>
        <v>1.05</v>
      </c>
      <c r="I349">
        <f>VLOOKUP(C349,away!$B$2:$E$405,3,FALSE)</f>
        <v>1.0024999999999999</v>
      </c>
      <c r="J349">
        <f>VLOOKUP(B349,home!$B$2:$E$405,4,FALSE)</f>
        <v>0.90229999999999999</v>
      </c>
      <c r="K349" s="3">
        <f t="shared" si="394"/>
        <v>1.0697483349299999</v>
      </c>
      <c r="L349" s="3">
        <f t="shared" si="395"/>
        <v>0.94978353749999989</v>
      </c>
      <c r="M349" s="5">
        <f t="shared" si="396"/>
        <v>0.13271757929819158</v>
      </c>
      <c r="N349" s="5">
        <f t="shared" si="397"/>
        <v>0.14197440947018067</v>
      </c>
      <c r="O349" s="5">
        <f t="shared" si="398"/>
        <v>0.12605297195427315</v>
      </c>
      <c r="P349" s="5">
        <f t="shared" si="399"/>
        <v>0.13484495686106168</v>
      </c>
      <c r="Q349" s="5">
        <f t="shared" si="400"/>
        <v>7.5938444066697877E-2</v>
      </c>
      <c r="R349" s="5">
        <f t="shared" si="401"/>
        <v>5.9861518807558904E-2</v>
      </c>
      <c r="S349" s="5">
        <f t="shared" si="402"/>
        <v>3.4251608730007453E-2</v>
      </c>
      <c r="T349" s="5">
        <f t="shared" si="403"/>
        <v>7.2125084037914192E-2</v>
      </c>
      <c r="U349" s="5">
        <f t="shared" si="404"/>
        <v>6.4036760070767015E-2</v>
      </c>
      <c r="V349" s="5">
        <f t="shared" si="405"/>
        <v>3.8667377801152414E-3</v>
      </c>
      <c r="W349" s="5">
        <f t="shared" si="406"/>
        <v>2.7078341365841668E-2</v>
      </c>
      <c r="X349" s="5">
        <f t="shared" si="407"/>
        <v>2.571856285208168E-2</v>
      </c>
      <c r="Y349" s="5">
        <f t="shared" si="408"/>
        <v>1.221353380253311E-2</v>
      </c>
      <c r="Z349" s="5">
        <f t="shared" si="409"/>
        <v>1.8951828364388693E-2</v>
      </c>
      <c r="AA349" s="5">
        <f t="shared" si="410"/>
        <v>2.0273686836683947E-2</v>
      </c>
      <c r="AB349" s="5">
        <f t="shared" si="411"/>
        <v>1.0843871368217455E-2</v>
      </c>
      <c r="AC349" s="5">
        <f t="shared" si="412"/>
        <v>2.4554494396573397E-4</v>
      </c>
      <c r="AD349" s="5">
        <f t="shared" si="413"/>
        <v>7.2417526471938148E-3</v>
      </c>
      <c r="AE349" s="5">
        <f t="shared" si="414"/>
        <v>6.8780974469517297E-3</v>
      </c>
      <c r="AF349" s="5">
        <f t="shared" si="415"/>
        <v>3.2663518622177657E-3</v>
      </c>
      <c r="AG349" s="5">
        <f t="shared" si="416"/>
        <v>1.0341090754723008E-3</v>
      </c>
      <c r="AH349" s="5">
        <f t="shared" si="417"/>
        <v>4.5000336465054816E-3</v>
      </c>
      <c r="AI349" s="5">
        <f t="shared" si="418"/>
        <v>4.8139035004782149E-3</v>
      </c>
      <c r="AJ349" s="5">
        <f t="shared" si="419"/>
        <v>2.5748326270751336E-3</v>
      </c>
      <c r="AK349" s="5">
        <f t="shared" si="420"/>
        <v>9.1814097184568749E-4</v>
      </c>
      <c r="AL349" s="5">
        <f t="shared" si="421"/>
        <v>9.9792348689899257E-6</v>
      </c>
      <c r="AM349" s="5">
        <f t="shared" si="422"/>
        <v>1.5493705672621008E-3</v>
      </c>
      <c r="AN349" s="5">
        <f t="shared" si="423"/>
        <v>1.4715666582725796E-3</v>
      </c>
      <c r="AO349" s="5">
        <f t="shared" si="424"/>
        <v>6.9883489318059205E-4</v>
      </c>
      <c r="AP349" s="5">
        <f t="shared" si="425"/>
        <v>2.212472923244991E-4</v>
      </c>
      <c r="AQ349" s="5">
        <f t="shared" si="426"/>
        <v>5.2534258991564823E-5</v>
      </c>
      <c r="AR349" s="5">
        <f t="shared" si="427"/>
        <v>8.548115751294004E-4</v>
      </c>
      <c r="AS349" s="5">
        <f t="shared" si="428"/>
        <v>9.1443325917356659E-4</v>
      </c>
      <c r="AT349" s="5">
        <f t="shared" si="429"/>
        <v>4.8910672820276794E-4</v>
      </c>
      <c r="AU349" s="5">
        <f t="shared" si="430"/>
        <v>1.7440703603265704E-4</v>
      </c>
      <c r="AV349" s="5">
        <f t="shared" si="431"/>
        <v>4.6642909099002829E-5</v>
      </c>
      <c r="AW349" s="5">
        <f t="shared" si="432"/>
        <v>2.8164432208669481E-7</v>
      </c>
      <c r="AX349" s="5">
        <f t="shared" si="433"/>
        <v>2.7623943075303021E-4</v>
      </c>
      <c r="AY349" s="5">
        <f t="shared" si="434"/>
        <v>2.6236766373759928E-4</v>
      </c>
      <c r="AZ349" s="5">
        <f t="shared" si="435"/>
        <v>1.2459624389515373E-4</v>
      </c>
      <c r="BA349" s="5">
        <f t="shared" si="436"/>
        <v>3.9446487095317295E-5</v>
      </c>
      <c r="BB349" s="5">
        <f t="shared" si="437"/>
        <v>9.366406013834637E-6</v>
      </c>
      <c r="BC349" s="5">
        <f t="shared" si="438"/>
        <v>1.7792116474962275E-6</v>
      </c>
      <c r="BD349" s="5">
        <f t="shared" si="439"/>
        <v>1.3531432695372471E-4</v>
      </c>
      <c r="BE349" s="5">
        <f t="shared" si="440"/>
        <v>1.4475227595092061E-4</v>
      </c>
      <c r="BF349" s="5">
        <f t="shared" si="441"/>
        <v>7.7424253087912589E-5</v>
      </c>
      <c r="BG349" s="5">
        <f t="shared" si="442"/>
        <v>2.7608155274664475E-5</v>
      </c>
      <c r="BH349" s="5">
        <f t="shared" si="443"/>
        <v>7.3834445338903019E-6</v>
      </c>
      <c r="BI349" s="5">
        <f t="shared" si="444"/>
        <v>1.5796854992354323E-6</v>
      </c>
      <c r="BJ349" s="8">
        <f t="shared" si="445"/>
        <v>0.37817603574025854</v>
      </c>
      <c r="BK349" s="8">
        <f t="shared" si="446"/>
        <v>0.30619877451194832</v>
      </c>
      <c r="BL349" s="8">
        <f t="shared" si="447"/>
        <v>0.29674918343234274</v>
      </c>
      <c r="BM349" s="8">
        <f t="shared" si="448"/>
        <v>0.3284238555715589</v>
      </c>
      <c r="BN349" s="8">
        <f t="shared" si="449"/>
        <v>0.67138988045796388</v>
      </c>
    </row>
    <row r="350" spans="1:66" x14ac:dyDescent="0.25">
      <c r="A350" t="s">
        <v>25</v>
      </c>
      <c r="B350" t="s">
        <v>254</v>
      </c>
      <c r="C350" t="s">
        <v>526</v>
      </c>
      <c r="D350" t="s">
        <v>531</v>
      </c>
      <c r="E350">
        <f>VLOOKUP(A350,home!$A$2:$E$405,3,FALSE)</f>
        <v>1.2947</v>
      </c>
      <c r="F350">
        <f>VLOOKUP(B350,home!$B$2:$E$405,3,FALSE)</f>
        <v>0.51590000000000003</v>
      </c>
      <c r="G350" t="e">
        <f>VLOOKUP(C350,away!$B$2:$E$405,4,FALSE)</f>
        <v>#N/A</v>
      </c>
      <c r="H350">
        <f>VLOOKUP(A350,away!$A$2:$E$405,3,FALSE)</f>
        <v>1.05</v>
      </c>
      <c r="I350" t="e">
        <f>VLOOKUP(C350,away!$B$2:$E$405,3,FALSE)</f>
        <v>#N/A</v>
      </c>
      <c r="J350">
        <f>VLOOKUP(B350,home!$B$2:$E$405,4,FALSE)</f>
        <v>1.5308999999999999</v>
      </c>
      <c r="K350" s="3" t="e">
        <f t="shared" si="394"/>
        <v>#N/A</v>
      </c>
      <c r="L350" s="3" t="e">
        <f t="shared" si="395"/>
        <v>#N/A</v>
      </c>
      <c r="M350" s="5" t="e">
        <f t="shared" si="396"/>
        <v>#N/A</v>
      </c>
      <c r="N350" s="5" t="e">
        <f t="shared" si="397"/>
        <v>#N/A</v>
      </c>
      <c r="O350" s="5" t="e">
        <f t="shared" si="398"/>
        <v>#N/A</v>
      </c>
      <c r="P350" s="5" t="e">
        <f t="shared" si="399"/>
        <v>#N/A</v>
      </c>
      <c r="Q350" s="5" t="e">
        <f t="shared" si="400"/>
        <v>#N/A</v>
      </c>
      <c r="R350" s="5" t="e">
        <f t="shared" si="401"/>
        <v>#N/A</v>
      </c>
      <c r="S350" s="5" t="e">
        <f t="shared" si="402"/>
        <v>#N/A</v>
      </c>
      <c r="T350" s="5" t="e">
        <f t="shared" si="403"/>
        <v>#N/A</v>
      </c>
      <c r="U350" s="5" t="e">
        <f t="shared" si="404"/>
        <v>#N/A</v>
      </c>
      <c r="V350" s="5" t="e">
        <f t="shared" si="405"/>
        <v>#N/A</v>
      </c>
      <c r="W350" s="5" t="e">
        <f t="shared" si="406"/>
        <v>#N/A</v>
      </c>
      <c r="X350" s="5" t="e">
        <f t="shared" si="407"/>
        <v>#N/A</v>
      </c>
      <c r="Y350" s="5" t="e">
        <f t="shared" si="408"/>
        <v>#N/A</v>
      </c>
      <c r="Z350" s="5" t="e">
        <f t="shared" si="409"/>
        <v>#N/A</v>
      </c>
      <c r="AA350" s="5" t="e">
        <f t="shared" si="410"/>
        <v>#N/A</v>
      </c>
      <c r="AB350" s="5" t="e">
        <f t="shared" si="411"/>
        <v>#N/A</v>
      </c>
      <c r="AC350" s="5" t="e">
        <f t="shared" si="412"/>
        <v>#N/A</v>
      </c>
      <c r="AD350" s="5" t="e">
        <f t="shared" si="413"/>
        <v>#N/A</v>
      </c>
      <c r="AE350" s="5" t="e">
        <f t="shared" si="414"/>
        <v>#N/A</v>
      </c>
      <c r="AF350" s="5" t="e">
        <f t="shared" si="415"/>
        <v>#N/A</v>
      </c>
      <c r="AG350" s="5" t="e">
        <f t="shared" si="416"/>
        <v>#N/A</v>
      </c>
      <c r="AH350" s="5" t="e">
        <f t="shared" si="417"/>
        <v>#N/A</v>
      </c>
      <c r="AI350" s="5" t="e">
        <f t="shared" si="418"/>
        <v>#N/A</v>
      </c>
      <c r="AJ350" s="5" t="e">
        <f t="shared" si="419"/>
        <v>#N/A</v>
      </c>
      <c r="AK350" s="5" t="e">
        <f t="shared" si="420"/>
        <v>#N/A</v>
      </c>
      <c r="AL350" s="5" t="e">
        <f t="shared" si="421"/>
        <v>#N/A</v>
      </c>
      <c r="AM350" s="5" t="e">
        <f t="shared" si="422"/>
        <v>#N/A</v>
      </c>
      <c r="AN350" s="5" t="e">
        <f t="shared" si="423"/>
        <v>#N/A</v>
      </c>
      <c r="AO350" s="5" t="e">
        <f t="shared" si="424"/>
        <v>#N/A</v>
      </c>
      <c r="AP350" s="5" t="e">
        <f t="shared" si="425"/>
        <v>#N/A</v>
      </c>
      <c r="AQ350" s="5" t="e">
        <f t="shared" si="426"/>
        <v>#N/A</v>
      </c>
      <c r="AR350" s="5" t="e">
        <f t="shared" si="427"/>
        <v>#N/A</v>
      </c>
      <c r="AS350" s="5" t="e">
        <f t="shared" si="428"/>
        <v>#N/A</v>
      </c>
      <c r="AT350" s="5" t="e">
        <f t="shared" si="429"/>
        <v>#N/A</v>
      </c>
      <c r="AU350" s="5" t="e">
        <f t="shared" si="430"/>
        <v>#N/A</v>
      </c>
      <c r="AV350" s="5" t="e">
        <f t="shared" si="431"/>
        <v>#N/A</v>
      </c>
      <c r="AW350" s="5" t="e">
        <f t="shared" si="432"/>
        <v>#N/A</v>
      </c>
      <c r="AX350" s="5" t="e">
        <f t="shared" si="433"/>
        <v>#N/A</v>
      </c>
      <c r="AY350" s="5" t="e">
        <f t="shared" si="434"/>
        <v>#N/A</v>
      </c>
      <c r="AZ350" s="5" t="e">
        <f t="shared" si="435"/>
        <v>#N/A</v>
      </c>
      <c r="BA350" s="5" t="e">
        <f t="shared" si="436"/>
        <v>#N/A</v>
      </c>
      <c r="BB350" s="5" t="e">
        <f t="shared" si="437"/>
        <v>#N/A</v>
      </c>
      <c r="BC350" s="5" t="e">
        <f t="shared" si="438"/>
        <v>#N/A</v>
      </c>
      <c r="BD350" s="5" t="e">
        <f t="shared" si="439"/>
        <v>#N/A</v>
      </c>
      <c r="BE350" s="5" t="e">
        <f t="shared" si="440"/>
        <v>#N/A</v>
      </c>
      <c r="BF350" s="5" t="e">
        <f t="shared" si="441"/>
        <v>#N/A</v>
      </c>
      <c r="BG350" s="5" t="e">
        <f t="shared" si="442"/>
        <v>#N/A</v>
      </c>
      <c r="BH350" s="5" t="e">
        <f t="shared" si="443"/>
        <v>#N/A</v>
      </c>
      <c r="BI350" s="5" t="e">
        <f t="shared" si="444"/>
        <v>#N/A</v>
      </c>
      <c r="BJ350" s="8" t="e">
        <f t="shared" si="445"/>
        <v>#N/A</v>
      </c>
      <c r="BK350" s="8" t="e">
        <f t="shared" si="446"/>
        <v>#N/A</v>
      </c>
      <c r="BL350" s="8" t="e">
        <f t="shared" si="447"/>
        <v>#N/A</v>
      </c>
      <c r="BM350" s="8" t="e">
        <f t="shared" si="448"/>
        <v>#N/A</v>
      </c>
      <c r="BN350" s="8" t="e">
        <f t="shared" si="449"/>
        <v>#N/A</v>
      </c>
    </row>
    <row r="351" spans="1:66" x14ac:dyDescent="0.25">
      <c r="A351" t="s">
        <v>25</v>
      </c>
      <c r="B351" t="s">
        <v>442</v>
      </c>
      <c r="C351" t="s">
        <v>162</v>
      </c>
      <c r="D351" t="s">
        <v>531</v>
      </c>
      <c r="E351">
        <f>VLOOKUP(A351,home!$A$2:$E$405,3,FALSE)</f>
        <v>1.2947</v>
      </c>
      <c r="F351">
        <f>VLOOKUP(B351,home!$B$2:$E$405,3,FALSE)</f>
        <v>0.85370000000000001</v>
      </c>
      <c r="G351">
        <f>VLOOKUP(C351,away!$B$2:$E$405,4,FALSE)</f>
        <v>1.627</v>
      </c>
      <c r="H351">
        <f>VLOOKUP(A351,away!$A$2:$E$405,3,FALSE)</f>
        <v>1.05</v>
      </c>
      <c r="I351">
        <f>VLOOKUP(C351,away!$B$2:$E$405,3,FALSE)</f>
        <v>0.59260000000000002</v>
      </c>
      <c r="J351">
        <f>VLOOKUP(B351,home!$B$2:$E$405,4,FALSE)</f>
        <v>1.0526</v>
      </c>
      <c r="K351" s="3">
        <f t="shared" si="394"/>
        <v>1.7982993295299998</v>
      </c>
      <c r="L351" s="3">
        <f t="shared" si="395"/>
        <v>0.65495929800000008</v>
      </c>
      <c r="M351" s="5">
        <f t="shared" si="396"/>
        <v>8.6012845506329816E-2</v>
      </c>
      <c r="N351" s="5">
        <f t="shared" si="397"/>
        <v>0.15467684240500038</v>
      </c>
      <c r="O351" s="5">
        <f t="shared" si="398"/>
        <v>5.6334912911808241E-2</v>
      </c>
      <c r="P351" s="5">
        <f t="shared" si="399"/>
        <v>0.10130703611843568</v>
      </c>
      <c r="Q351" s="5">
        <f t="shared" si="400"/>
        <v>0.13907763099536483</v>
      </c>
      <c r="R351" s="5">
        <f t="shared" si="401"/>
        <v>1.8448537506804533E-2</v>
      </c>
      <c r="S351" s="5">
        <f t="shared" si="402"/>
        <v>2.983018265087729E-2</v>
      </c>
      <c r="T351" s="5">
        <f t="shared" si="403"/>
        <v>9.1090187564227196E-2</v>
      </c>
      <c r="U351" s="5">
        <f t="shared" si="404"/>
        <v>3.3175992629295645E-2</v>
      </c>
      <c r="V351" s="5">
        <f t="shared" si="405"/>
        <v>3.9038192150155386E-3</v>
      </c>
      <c r="W351" s="5">
        <f t="shared" si="406"/>
        <v>8.3367736857195104E-2</v>
      </c>
      <c r="X351" s="5">
        <f t="shared" si="407"/>
        <v>5.4602474407837234E-2</v>
      </c>
      <c r="Y351" s="5">
        <f t="shared" si="408"/>
        <v>1.7881199153610021E-2</v>
      </c>
      <c r="Z351" s="5">
        <f t="shared" si="409"/>
        <v>4.0276803915277899E-3</v>
      </c>
      <c r="AA351" s="5">
        <f t="shared" si="410"/>
        <v>7.2429749476455516E-3</v>
      </c>
      <c r="AB351" s="5">
        <f t="shared" si="411"/>
        <v>6.5125184960767909E-3</v>
      </c>
      <c r="AC351" s="5">
        <f t="shared" si="412"/>
        <v>2.8737303123688515E-4</v>
      </c>
      <c r="AD351" s="5">
        <f t="shared" si="413"/>
        <v>3.7480036323681853E-2</v>
      </c>
      <c r="AE351" s="5">
        <f t="shared" si="414"/>
        <v>2.4547898279573169E-2</v>
      </c>
      <c r="AF351" s="5">
        <f t="shared" si="415"/>
        <v>8.0389371122823253E-3</v>
      </c>
      <c r="AG351" s="5">
        <f t="shared" si="416"/>
        <v>1.7550588692421933E-3</v>
      </c>
      <c r="AH351" s="5">
        <f t="shared" si="417"/>
        <v>6.5949168045085149E-4</v>
      </c>
      <c r="AI351" s="5">
        <f t="shared" si="418"/>
        <v>1.1859634467853793E-3</v>
      </c>
      <c r="AJ351" s="5">
        <f t="shared" si="419"/>
        <v>1.0663586356006176E-3</v>
      </c>
      <c r="AK351" s="5">
        <f t="shared" si="420"/>
        <v>6.3921067314637206E-4</v>
      </c>
      <c r="AL351" s="5">
        <f t="shared" si="421"/>
        <v>1.3538866146609242E-5</v>
      </c>
      <c r="AM351" s="5">
        <f t="shared" si="422"/>
        <v>1.3480064838327425E-2</v>
      </c>
      <c r="AN351" s="5">
        <f t="shared" si="423"/>
        <v>8.8288938035054141E-3</v>
      </c>
      <c r="AO351" s="5">
        <f t="shared" si="424"/>
        <v>2.8912830438302286E-3</v>
      </c>
      <c r="AP351" s="5">
        <f t="shared" si="425"/>
        <v>6.3122423756878333E-4</v>
      </c>
      <c r="AQ351" s="5">
        <f t="shared" si="426"/>
        <v>1.0335654587965889E-4</v>
      </c>
      <c r="AR351" s="5">
        <f t="shared" si="427"/>
        <v>8.6388041612986047E-5</v>
      </c>
      <c r="AS351" s="5">
        <f t="shared" si="428"/>
        <v>1.5535155731204254E-4</v>
      </c>
      <c r="AT351" s="5">
        <f t="shared" si="429"/>
        <v>1.3968430067784373E-4</v>
      </c>
      <c r="AU351" s="5">
        <f t="shared" si="430"/>
        <v>8.3731394751611094E-5</v>
      </c>
      <c r="AV351" s="5">
        <f t="shared" si="431"/>
        <v>3.7643527760608495E-5</v>
      </c>
      <c r="AW351" s="5">
        <f t="shared" si="432"/>
        <v>4.429514095776256E-7</v>
      </c>
      <c r="AX351" s="5">
        <f t="shared" si="433"/>
        <v>4.0401985934641893E-3</v>
      </c>
      <c r="AY351" s="5">
        <f t="shared" si="434"/>
        <v>2.6461656345558929E-3</v>
      </c>
      <c r="AZ351" s="5">
        <f t="shared" si="435"/>
        <v>8.6656539320022609E-4</v>
      </c>
      <c r="BA351" s="5">
        <f t="shared" si="436"/>
        <v>1.891883538671714E-4</v>
      </c>
      <c r="BB351" s="5">
        <f t="shared" si="437"/>
        <v>3.0977667859654541E-5</v>
      </c>
      <c r="BC351" s="5">
        <f t="shared" si="438"/>
        <v>4.057822319007302E-6</v>
      </c>
      <c r="BD351" s="5">
        <f t="shared" si="439"/>
        <v>9.430108515072685E-6</v>
      </c>
      <c r="BE351" s="5">
        <f t="shared" si="440"/>
        <v>1.6958157820050352E-5</v>
      </c>
      <c r="BF351" s="5">
        <f t="shared" si="441"/>
        <v>1.5247921918930238E-5</v>
      </c>
      <c r="BG351" s="5">
        <f t="shared" si="442"/>
        <v>9.1401092545126776E-6</v>
      </c>
      <c r="BH351" s="5">
        <f t="shared" si="443"/>
        <v>4.1091630860552737E-6</v>
      </c>
      <c r="BI351" s="5">
        <f t="shared" si="444"/>
        <v>1.4779010445165252E-6</v>
      </c>
      <c r="BJ351" s="8">
        <f t="shared" si="445"/>
        <v>0.64622997790239178</v>
      </c>
      <c r="BK351" s="8">
        <f t="shared" si="446"/>
        <v>0.22400096102259767</v>
      </c>
      <c r="BL351" s="8">
        <f t="shared" si="447"/>
        <v>0.1258251231113682</v>
      </c>
      <c r="BM351" s="8">
        <f t="shared" si="448"/>
        <v>0.44158021430099592</v>
      </c>
      <c r="BN351" s="8">
        <f t="shared" si="449"/>
        <v>0.55585780544374341</v>
      </c>
    </row>
    <row r="352" spans="1:66" x14ac:dyDescent="0.25">
      <c r="A352" t="s">
        <v>173</v>
      </c>
      <c r="B352" t="s">
        <v>474</v>
      </c>
      <c r="C352" t="s">
        <v>261</v>
      </c>
      <c r="D352" t="s">
        <v>531</v>
      </c>
      <c r="E352">
        <f>VLOOKUP(A352,home!$A$2:$E$405,3,FALSE)</f>
        <v>1.7239</v>
      </c>
      <c r="F352">
        <f>VLOOKUP(B352,home!$B$2:$E$405,3,FALSE)</f>
        <v>0.75070000000000003</v>
      </c>
      <c r="G352">
        <f>VLOOKUP(C352,away!$B$2:$E$405,4,FALSE)</f>
        <v>0.76139999999999997</v>
      </c>
      <c r="H352">
        <f>VLOOKUP(A352,away!$A$2:$E$405,3,FALSE)</f>
        <v>1.3199000000000001</v>
      </c>
      <c r="I352">
        <f>VLOOKUP(C352,away!$B$2:$E$405,3,FALSE)</f>
        <v>1.7994000000000001</v>
      </c>
      <c r="J352">
        <f>VLOOKUP(B352,home!$B$2:$E$405,4,FALSE)</f>
        <v>1.1587000000000001</v>
      </c>
      <c r="K352" s="3">
        <f t="shared" si="394"/>
        <v>0.98535189922200006</v>
      </c>
      <c r="L352" s="3">
        <f t="shared" si="395"/>
        <v>2.7519450131220005</v>
      </c>
      <c r="M352" s="5">
        <f t="shared" si="396"/>
        <v>2.3818399414353715E-2</v>
      </c>
      <c r="N352" s="5">
        <f t="shared" si="397"/>
        <v>2.3469505099361607E-2</v>
      </c>
      <c r="O352" s="5">
        <f t="shared" si="398"/>
        <v>6.554692548887868E-2</v>
      </c>
      <c r="P352" s="5">
        <f t="shared" si="399"/>
        <v>6.4586787518629535E-2</v>
      </c>
      <c r="Q352" s="5">
        <f t="shared" si="400"/>
        <v>1.1562860711728186E-2</v>
      </c>
      <c r="R352" s="5">
        <f t="shared" si="401"/>
        <v>9.0190767362299515E-2</v>
      </c>
      <c r="S352" s="5">
        <f t="shared" si="402"/>
        <v>4.3783936206296371E-2</v>
      </c>
      <c r="T352" s="5">
        <f t="shared" si="403"/>
        <v>3.1820356873064684E-2</v>
      </c>
      <c r="U352" s="5">
        <f t="shared" si="404"/>
        <v>8.8869643912731403E-2</v>
      </c>
      <c r="V352" s="5">
        <f t="shared" si="405"/>
        <v>1.3191780089794011E-2</v>
      </c>
      <c r="W352" s="5">
        <f t="shared" si="406"/>
        <v>3.7978289209136054E-3</v>
      </c>
      <c r="X352" s="5">
        <f t="shared" si="407"/>
        <v>1.0451416359598703E-2</v>
      </c>
      <c r="Y352" s="5">
        <f t="shared" si="408"/>
        <v>1.4380861565429674E-2</v>
      </c>
      <c r="Z352" s="5">
        <f t="shared" si="409"/>
        <v>8.2733344157442212E-2</v>
      </c>
      <c r="AA352" s="5">
        <f t="shared" si="410"/>
        <v>8.152145779452305E-2</v>
      </c>
      <c r="AB352" s="5">
        <f t="shared" si="411"/>
        <v>4.0163661632589699E-2</v>
      </c>
      <c r="AC352" s="5">
        <f t="shared" si="412"/>
        <v>2.2357051654428202E-3</v>
      </c>
      <c r="AD352" s="5">
        <f t="shared" si="413"/>
        <v>9.3554948503561501E-4</v>
      </c>
      <c r="AE352" s="5">
        <f t="shared" si="414"/>
        <v>2.5745807398726158E-3</v>
      </c>
      <c r="AF352" s="5">
        <f t="shared" si="415"/>
        <v>3.5425523139861982E-3</v>
      </c>
      <c r="AG352" s="5">
        <f t="shared" si="416"/>
        <v>3.2496363913993736E-3</v>
      </c>
      <c r="AH352" s="5">
        <f t="shared" si="417"/>
        <v>5.6919403468244825E-2</v>
      </c>
      <c r="AI352" s="5">
        <f t="shared" si="418"/>
        <v>5.6085642310018335E-2</v>
      </c>
      <c r="AJ352" s="5">
        <f t="shared" si="419"/>
        <v>2.7632047084631163E-2</v>
      </c>
      <c r="AK352" s="5">
        <f t="shared" si="420"/>
        <v>9.0757633580776827E-3</v>
      </c>
      <c r="AL352" s="5">
        <f t="shared" si="421"/>
        <v>2.4249658755447654E-4</v>
      </c>
      <c r="AM352" s="5">
        <f t="shared" si="422"/>
        <v>1.8436909237920152E-4</v>
      </c>
      <c r="AN352" s="5">
        <f t="shared" si="423"/>
        <v>5.0737360434677302E-4</v>
      </c>
      <c r="AO352" s="5">
        <f t="shared" si="424"/>
        <v>6.981321301359185E-4</v>
      </c>
      <c r="AP352" s="5">
        <f t="shared" si="425"/>
        <v>6.4040707800926014E-4</v>
      </c>
      <c r="AQ352" s="5">
        <f t="shared" si="426"/>
        <v>4.4059126617390388E-4</v>
      </c>
      <c r="AR352" s="5">
        <f t="shared" si="427"/>
        <v>3.1327813704863088E-2</v>
      </c>
      <c r="AS352" s="5">
        <f t="shared" si="428"/>
        <v>3.0868920732559847E-2</v>
      </c>
      <c r="AT352" s="5">
        <f t="shared" si="429"/>
        <v>1.5208374835380609E-2</v>
      </c>
      <c r="AU352" s="5">
        <f t="shared" si="430"/>
        <v>4.9952003427074518E-3</v>
      </c>
      <c r="AV352" s="5">
        <f t="shared" si="431"/>
        <v>1.2305075361702931E-3</v>
      </c>
      <c r="AW352" s="5">
        <f t="shared" si="432"/>
        <v>1.8265612532365841E-5</v>
      </c>
      <c r="AX352" s="5">
        <f t="shared" si="433"/>
        <v>3.0278072555613753E-5</v>
      </c>
      <c r="AY352" s="5">
        <f t="shared" si="434"/>
        <v>8.3323590776367362E-5</v>
      </c>
      <c r="AZ352" s="5">
        <f t="shared" si="435"/>
        <v>1.1465097005622126E-4</v>
      </c>
      <c r="BA352" s="5">
        <f t="shared" si="436"/>
        <v>1.0517105509860596E-4</v>
      </c>
      <c r="BB352" s="5">
        <f t="shared" si="437"/>
        <v>7.2356240150846959E-5</v>
      </c>
      <c r="BC352" s="5">
        <f t="shared" si="438"/>
        <v>3.9824078850276233E-5</v>
      </c>
      <c r="BD352" s="5">
        <f t="shared" si="439"/>
        <v>1.4368736782852179E-2</v>
      </c>
      <c r="BE352" s="5">
        <f t="shared" si="440"/>
        <v>1.4158262078404406E-2</v>
      </c>
      <c r="BF352" s="5">
        <f t="shared" si="441"/>
        <v>6.9754352143193005E-3</v>
      </c>
      <c r="BG352" s="5">
        <f t="shared" si="442"/>
        <v>2.2910861121098474E-3</v>
      </c>
      <c r="BH352" s="5">
        <f t="shared" si="443"/>
        <v>5.6438151296214648E-4</v>
      </c>
      <c r="BI352" s="5">
        <f t="shared" si="444"/>
        <v>1.1122287913660741E-4</v>
      </c>
      <c r="BJ352" s="8">
        <f t="shared" si="445"/>
        <v>0.10870162563892327</v>
      </c>
      <c r="BK352" s="8">
        <f t="shared" si="446"/>
        <v>0.14794242857284731</v>
      </c>
      <c r="BL352" s="8">
        <f t="shared" si="447"/>
        <v>0.6381052541434602</v>
      </c>
      <c r="BM352" s="8">
        <f t="shared" si="448"/>
        <v>0.69824234893917769</v>
      </c>
      <c r="BN352" s="8">
        <f t="shared" si="449"/>
        <v>0.27917524559525125</v>
      </c>
    </row>
    <row r="353" spans="1:66" x14ac:dyDescent="0.25">
      <c r="A353" t="s">
        <v>173</v>
      </c>
      <c r="B353" t="s">
        <v>174</v>
      </c>
      <c r="C353" t="s">
        <v>176</v>
      </c>
      <c r="D353" t="s">
        <v>531</v>
      </c>
      <c r="E353">
        <f>VLOOKUP(A353,home!$A$2:$E$405,3,FALSE)</f>
        <v>1.7239</v>
      </c>
      <c r="F353">
        <f>VLOOKUP(B353,home!$B$2:$E$405,3,FALSE)</f>
        <v>0.81889999999999996</v>
      </c>
      <c r="G353">
        <f>VLOOKUP(C353,away!$B$2:$E$405,4,FALSE)</f>
        <v>0.90639999999999998</v>
      </c>
      <c r="H353">
        <f>VLOOKUP(A353,away!$A$2:$E$405,3,FALSE)</f>
        <v>1.3199000000000001</v>
      </c>
      <c r="I353">
        <f>VLOOKUP(C353,away!$B$2:$E$405,3,FALSE)</f>
        <v>1.5626</v>
      </c>
      <c r="J353">
        <f>VLOOKUP(B353,home!$B$2:$E$405,4,FALSE)</f>
        <v>1.1142000000000001</v>
      </c>
      <c r="K353" s="3">
        <f t="shared" si="394"/>
        <v>1.2795664299439999</v>
      </c>
      <c r="L353" s="3">
        <f t="shared" si="395"/>
        <v>2.2980104695080001</v>
      </c>
      <c r="M353" s="5">
        <f t="shared" si="396"/>
        <v>2.7943325776017401E-2</v>
      </c>
      <c r="N353" s="5">
        <f t="shared" si="397"/>
        <v>3.575534160398073E-2</v>
      </c>
      <c r="O353" s="5">
        <f t="shared" si="398"/>
        <v>6.4214055186160746E-2</v>
      </c>
      <c r="P353" s="5">
        <f t="shared" si="399"/>
        <v>8.2166149346782694E-2</v>
      </c>
      <c r="Q353" s="5">
        <f t="shared" si="400"/>
        <v>2.2875667403816906E-2</v>
      </c>
      <c r="R353" s="5">
        <f t="shared" si="401"/>
        <v>7.3782285553680965E-2</v>
      </c>
      <c r="S353" s="5">
        <f t="shared" si="402"/>
        <v>6.0401508329693369E-2</v>
      </c>
      <c r="T353" s="5">
        <f t="shared" si="403"/>
        <v>5.256852319095414E-2</v>
      </c>
      <c r="U353" s="5">
        <f t="shared" si="404"/>
        <v>9.4409335719032303E-2</v>
      </c>
      <c r="V353" s="5">
        <f t="shared" si="405"/>
        <v>1.973422679402204E-2</v>
      </c>
      <c r="W353" s="5">
        <f t="shared" si="406"/>
        <v>9.7569786908294383E-3</v>
      </c>
      <c r="X353" s="5">
        <f t="shared" si="407"/>
        <v>2.2421639182292511E-2</v>
      </c>
      <c r="Y353" s="5">
        <f t="shared" si="408"/>
        <v>2.5762580792219499E-2</v>
      </c>
      <c r="Z353" s="5">
        <f t="shared" si="409"/>
        <v>5.6517488222195912E-2</v>
      </c>
      <c r="AA353" s="5">
        <f t="shared" si="410"/>
        <v>7.2317880633877285E-2</v>
      </c>
      <c r="AB353" s="5">
        <f t="shared" si="411"/>
        <v>4.6267766171903354E-2</v>
      </c>
      <c r="AC353" s="5">
        <f t="shared" si="412"/>
        <v>3.6267278969361037E-3</v>
      </c>
      <c r="AD353" s="5">
        <f t="shared" si="413"/>
        <v>3.1211755976160772E-3</v>
      </c>
      <c r="AE353" s="5">
        <f t="shared" si="414"/>
        <v>7.1724942004946345E-3</v>
      </c>
      <c r="AF353" s="5">
        <f t="shared" si="415"/>
        <v>8.2412333826110441E-3</v>
      </c>
      <c r="AG353" s="5">
        <f t="shared" si="416"/>
        <v>6.3128135316330028E-3</v>
      </c>
      <c r="AH353" s="5">
        <f t="shared" si="417"/>
        <v>3.2469444911225331E-2</v>
      </c>
      <c r="AI353" s="5">
        <f t="shared" si="418"/>
        <v>4.1546811707319962E-2</v>
      </c>
      <c r="AJ353" s="5">
        <f t="shared" si="419"/>
        <v>2.6580952765945499E-2</v>
      </c>
      <c r="AK353" s="5">
        <f t="shared" si="420"/>
        <v>1.1337364945076986E-2</v>
      </c>
      <c r="AL353" s="5">
        <f t="shared" si="421"/>
        <v>4.2656950487339782E-4</v>
      </c>
      <c r="AM353" s="5">
        <f t="shared" si="422"/>
        <v>7.9875030333398692E-4</v>
      </c>
      <c r="AN353" s="5">
        <f t="shared" si="423"/>
        <v>1.8355365595841926E-3</v>
      </c>
      <c r="AO353" s="5">
        <f t="shared" si="424"/>
        <v>2.1090411155445855E-3</v>
      </c>
      <c r="AP353" s="5">
        <f t="shared" si="425"/>
        <v>1.6155328547147632E-3</v>
      </c>
      <c r="AQ353" s="5">
        <f t="shared" si="426"/>
        <v>9.2812785349216827E-4</v>
      </c>
      <c r="AR353" s="5">
        <f t="shared" si="427"/>
        <v>1.4923024869021808E-2</v>
      </c>
      <c r="AS353" s="5">
        <f t="shared" si="428"/>
        <v>1.9095001655619757E-2</v>
      </c>
      <c r="AT353" s="5">
        <f t="shared" si="429"/>
        <v>1.2216661549128075E-2</v>
      </c>
      <c r="AU353" s="5">
        <f t="shared" si="430"/>
        <v>5.2106766680839797E-3</v>
      </c>
      <c r="AV353" s="5">
        <f t="shared" si="431"/>
        <v>1.666851735443179E-3</v>
      </c>
      <c r="AW353" s="5">
        <f t="shared" si="432"/>
        <v>3.4841925248938793E-5</v>
      </c>
      <c r="AX353" s="5">
        <f t="shared" si="433"/>
        <v>1.7034234567562607E-4</v>
      </c>
      <c r="AY353" s="5">
        <f t="shared" si="434"/>
        <v>3.914484937631395E-4</v>
      </c>
      <c r="AZ353" s="5">
        <f t="shared" si="435"/>
        <v>4.4977636847041595E-4</v>
      </c>
      <c r="BA353" s="5">
        <f t="shared" si="436"/>
        <v>3.4453026789410128E-4</v>
      </c>
      <c r="BB353" s="5">
        <f t="shared" si="437"/>
        <v>1.9793354067076021E-4</v>
      </c>
      <c r="BC353" s="5">
        <f t="shared" si="438"/>
        <v>9.0970669745638863E-5</v>
      </c>
      <c r="BD353" s="5">
        <f t="shared" si="439"/>
        <v>5.7155445642900603E-3</v>
      </c>
      <c r="BE353" s="5">
        <f t="shared" si="440"/>
        <v>7.3134189533144659E-3</v>
      </c>
      <c r="BF353" s="5">
        <f t="shared" si="441"/>
        <v>4.6790026903886887E-3</v>
      </c>
      <c r="BG353" s="5">
        <f t="shared" si="442"/>
        <v>1.9956982560796746E-3</v>
      </c>
      <c r="BH353" s="5">
        <f t="shared" si="443"/>
        <v>6.3840712319433398E-4</v>
      </c>
      <c r="BI353" s="5">
        <f t="shared" si="444"/>
        <v>1.6337686469531867E-4</v>
      </c>
      <c r="BJ353" s="8">
        <f t="shared" si="445"/>
        <v>0.20292043794933734</v>
      </c>
      <c r="BK353" s="8">
        <f t="shared" si="446"/>
        <v>0.19468995614208814</v>
      </c>
      <c r="BL353" s="8">
        <f t="shared" si="447"/>
        <v>0.53654356252348179</v>
      </c>
      <c r="BM353" s="8">
        <f t="shared" si="448"/>
        <v>0.68357801339814961</v>
      </c>
      <c r="BN353" s="8">
        <f t="shared" si="449"/>
        <v>0.30673682487043941</v>
      </c>
    </row>
    <row r="354" spans="1:66" x14ac:dyDescent="0.25">
      <c r="A354" t="s">
        <v>173</v>
      </c>
      <c r="B354" t="s">
        <v>178</v>
      </c>
      <c r="C354" t="s">
        <v>514</v>
      </c>
      <c r="D354" t="s">
        <v>531</v>
      </c>
      <c r="E354">
        <f>VLOOKUP(A354,home!$A$2:$E$405,3,FALSE)</f>
        <v>1.7239</v>
      </c>
      <c r="F354">
        <f>VLOOKUP(B354,home!$B$2:$E$405,3,FALSE)</f>
        <v>0.72509999999999997</v>
      </c>
      <c r="G354" t="e">
        <f>VLOOKUP(C354,away!$B$2:$E$405,4,FALSE)</f>
        <v>#N/A</v>
      </c>
      <c r="H354">
        <f>VLOOKUP(A354,away!$A$2:$E$405,3,FALSE)</f>
        <v>1.3199000000000001</v>
      </c>
      <c r="I354" t="e">
        <f>VLOOKUP(C354,away!$B$2:$E$405,3,FALSE)</f>
        <v>#N/A</v>
      </c>
      <c r="J354">
        <f>VLOOKUP(B354,home!$B$2:$E$405,4,FALSE)</f>
        <v>1.2785</v>
      </c>
      <c r="K354" s="3" t="e">
        <f t="shared" si="394"/>
        <v>#N/A</v>
      </c>
      <c r="L354" s="3" t="e">
        <f t="shared" si="395"/>
        <v>#N/A</v>
      </c>
      <c r="M354" s="5" t="e">
        <f t="shared" si="396"/>
        <v>#N/A</v>
      </c>
      <c r="N354" s="5" t="e">
        <f t="shared" si="397"/>
        <v>#N/A</v>
      </c>
      <c r="O354" s="5" t="e">
        <f t="shared" si="398"/>
        <v>#N/A</v>
      </c>
      <c r="P354" s="5" t="e">
        <f t="shared" si="399"/>
        <v>#N/A</v>
      </c>
      <c r="Q354" s="5" t="e">
        <f t="shared" si="400"/>
        <v>#N/A</v>
      </c>
      <c r="R354" s="5" t="e">
        <f t="shared" si="401"/>
        <v>#N/A</v>
      </c>
      <c r="S354" s="5" t="e">
        <f t="shared" si="402"/>
        <v>#N/A</v>
      </c>
      <c r="T354" s="5" t="e">
        <f t="shared" si="403"/>
        <v>#N/A</v>
      </c>
      <c r="U354" s="5" t="e">
        <f t="shared" si="404"/>
        <v>#N/A</v>
      </c>
      <c r="V354" s="5" t="e">
        <f t="shared" si="405"/>
        <v>#N/A</v>
      </c>
      <c r="W354" s="5" t="e">
        <f t="shared" si="406"/>
        <v>#N/A</v>
      </c>
      <c r="X354" s="5" t="e">
        <f t="shared" si="407"/>
        <v>#N/A</v>
      </c>
      <c r="Y354" s="5" t="e">
        <f t="shared" si="408"/>
        <v>#N/A</v>
      </c>
      <c r="Z354" s="5" t="e">
        <f t="shared" si="409"/>
        <v>#N/A</v>
      </c>
      <c r="AA354" s="5" t="e">
        <f t="shared" si="410"/>
        <v>#N/A</v>
      </c>
      <c r="AB354" s="5" t="e">
        <f t="shared" si="411"/>
        <v>#N/A</v>
      </c>
      <c r="AC354" s="5" t="e">
        <f t="shared" si="412"/>
        <v>#N/A</v>
      </c>
      <c r="AD354" s="5" t="e">
        <f t="shared" si="413"/>
        <v>#N/A</v>
      </c>
      <c r="AE354" s="5" t="e">
        <f t="shared" si="414"/>
        <v>#N/A</v>
      </c>
      <c r="AF354" s="5" t="e">
        <f t="shared" si="415"/>
        <v>#N/A</v>
      </c>
      <c r="AG354" s="5" t="e">
        <f t="shared" si="416"/>
        <v>#N/A</v>
      </c>
      <c r="AH354" s="5" t="e">
        <f t="shared" si="417"/>
        <v>#N/A</v>
      </c>
      <c r="AI354" s="5" t="e">
        <f t="shared" si="418"/>
        <v>#N/A</v>
      </c>
      <c r="AJ354" s="5" t="e">
        <f t="shared" si="419"/>
        <v>#N/A</v>
      </c>
      <c r="AK354" s="5" t="e">
        <f t="shared" si="420"/>
        <v>#N/A</v>
      </c>
      <c r="AL354" s="5" t="e">
        <f t="shared" si="421"/>
        <v>#N/A</v>
      </c>
      <c r="AM354" s="5" t="e">
        <f t="shared" si="422"/>
        <v>#N/A</v>
      </c>
      <c r="AN354" s="5" t="e">
        <f t="shared" si="423"/>
        <v>#N/A</v>
      </c>
      <c r="AO354" s="5" t="e">
        <f t="shared" si="424"/>
        <v>#N/A</v>
      </c>
      <c r="AP354" s="5" t="e">
        <f t="shared" si="425"/>
        <v>#N/A</v>
      </c>
      <c r="AQ354" s="5" t="e">
        <f t="shared" si="426"/>
        <v>#N/A</v>
      </c>
      <c r="AR354" s="5" t="e">
        <f t="shared" si="427"/>
        <v>#N/A</v>
      </c>
      <c r="AS354" s="5" t="e">
        <f t="shared" si="428"/>
        <v>#N/A</v>
      </c>
      <c r="AT354" s="5" t="e">
        <f t="shared" si="429"/>
        <v>#N/A</v>
      </c>
      <c r="AU354" s="5" t="e">
        <f t="shared" si="430"/>
        <v>#N/A</v>
      </c>
      <c r="AV354" s="5" t="e">
        <f t="shared" si="431"/>
        <v>#N/A</v>
      </c>
      <c r="AW354" s="5" t="e">
        <f t="shared" si="432"/>
        <v>#N/A</v>
      </c>
      <c r="AX354" s="5" t="e">
        <f t="shared" si="433"/>
        <v>#N/A</v>
      </c>
      <c r="AY354" s="5" t="e">
        <f t="shared" si="434"/>
        <v>#N/A</v>
      </c>
      <c r="AZ354" s="5" t="e">
        <f t="shared" si="435"/>
        <v>#N/A</v>
      </c>
      <c r="BA354" s="5" t="e">
        <f t="shared" si="436"/>
        <v>#N/A</v>
      </c>
      <c r="BB354" s="5" t="e">
        <f t="shared" si="437"/>
        <v>#N/A</v>
      </c>
      <c r="BC354" s="5" t="e">
        <f t="shared" si="438"/>
        <v>#N/A</v>
      </c>
      <c r="BD354" s="5" t="e">
        <f t="shared" si="439"/>
        <v>#N/A</v>
      </c>
      <c r="BE354" s="5" t="e">
        <f t="shared" si="440"/>
        <v>#N/A</v>
      </c>
      <c r="BF354" s="5" t="e">
        <f t="shared" si="441"/>
        <v>#N/A</v>
      </c>
      <c r="BG354" s="5" t="e">
        <f t="shared" si="442"/>
        <v>#N/A</v>
      </c>
      <c r="BH354" s="5" t="e">
        <f t="shared" si="443"/>
        <v>#N/A</v>
      </c>
      <c r="BI354" s="5" t="e">
        <f t="shared" si="444"/>
        <v>#N/A</v>
      </c>
      <c r="BJ354" s="8" t="e">
        <f t="shared" si="445"/>
        <v>#N/A</v>
      </c>
      <c r="BK354" s="8" t="e">
        <f t="shared" si="446"/>
        <v>#N/A</v>
      </c>
      <c r="BL354" s="8" t="e">
        <f t="shared" si="447"/>
        <v>#N/A</v>
      </c>
      <c r="BM354" s="8" t="e">
        <f t="shared" si="448"/>
        <v>#N/A</v>
      </c>
      <c r="BN354" s="8" t="e">
        <f t="shared" si="449"/>
        <v>#N/A</v>
      </c>
    </row>
    <row r="355" spans="1:66" x14ac:dyDescent="0.25">
      <c r="A355" t="s">
        <v>173</v>
      </c>
      <c r="B355" t="s">
        <v>434</v>
      </c>
      <c r="C355" t="s">
        <v>486</v>
      </c>
      <c r="D355" t="s">
        <v>531</v>
      </c>
      <c r="E355">
        <f>VLOOKUP(A355,home!$A$2:$E$405,3,FALSE)</f>
        <v>1.7239</v>
      </c>
      <c r="F355">
        <f>VLOOKUP(B355,home!$B$2:$E$405,3,FALSE)</f>
        <v>0.95540000000000003</v>
      </c>
      <c r="G355">
        <f>VLOOKUP(C355,away!$B$2:$E$405,4,FALSE)</f>
        <v>1.3308</v>
      </c>
      <c r="H355">
        <f>VLOOKUP(A355,away!$A$2:$E$405,3,FALSE)</f>
        <v>1.3199000000000001</v>
      </c>
      <c r="I355">
        <f>VLOOKUP(C355,away!$B$2:$E$405,3,FALSE)</f>
        <v>0.57940000000000003</v>
      </c>
      <c r="J355">
        <f>VLOOKUP(B355,home!$B$2:$E$405,4,FALSE)</f>
        <v>1.0249999999999999</v>
      </c>
      <c r="K355" s="3">
        <f t="shared" si="394"/>
        <v>2.1918463110480002</v>
      </c>
      <c r="L355" s="3">
        <f t="shared" si="395"/>
        <v>0.7838688115000001</v>
      </c>
      <c r="M355" s="5">
        <f t="shared" si="396"/>
        <v>5.1010941882805041E-2</v>
      </c>
      <c r="N355" s="5">
        <f t="shared" si="397"/>
        <v>0.11180814478891017</v>
      </c>
      <c r="O355" s="5">
        <f t="shared" si="398"/>
        <v>3.9985886387169968E-2</v>
      </c>
      <c r="P355" s="5">
        <f t="shared" si="399"/>
        <v>8.7642917571702936E-2</v>
      </c>
      <c r="Q355" s="5">
        <f t="shared" si="400"/>
        <v>0.12253313485034673</v>
      </c>
      <c r="R355" s="5">
        <f t="shared" si="401"/>
        <v>1.5671844619542474E-2</v>
      </c>
      <c r="S355" s="5">
        <f t="shared" si="402"/>
        <v>3.7645261570192406E-2</v>
      </c>
      <c r="T355" s="5">
        <f t="shared" si="403"/>
        <v>9.6049902784510532E-2</v>
      </c>
      <c r="U355" s="5">
        <f t="shared" si="404"/>
        <v>3.435027481666162E-2</v>
      </c>
      <c r="V355" s="5">
        <f t="shared" si="405"/>
        <v>7.1865639344193865E-3</v>
      </c>
      <c r="W355" s="5">
        <f t="shared" si="406"/>
        <v>8.952459986762655E-2</v>
      </c>
      <c r="X355" s="5">
        <f t="shared" si="407"/>
        <v>7.0175541698249494E-2</v>
      </c>
      <c r="Y355" s="5">
        <f t="shared" si="408"/>
        <v>2.7504209233687758E-2</v>
      </c>
      <c r="Z355" s="5">
        <f t="shared" si="409"/>
        <v>4.0948900719778121E-3</v>
      </c>
      <c r="AA355" s="5">
        <f t="shared" si="410"/>
        <v>8.9753696984116466E-3</v>
      </c>
      <c r="AB355" s="5">
        <f t="shared" si="411"/>
        <v>9.8363154818777859E-3</v>
      </c>
      <c r="AC355" s="5">
        <f t="shared" si="412"/>
        <v>7.7171118499333652E-4</v>
      </c>
      <c r="AD355" s="5">
        <f t="shared" si="413"/>
        <v>4.9056040991976392E-2</v>
      </c>
      <c r="AE355" s="5">
        <f t="shared" si="414"/>
        <v>3.8453500549275814E-2</v>
      </c>
      <c r="AF355" s="5">
        <f t="shared" si="415"/>
        <v>1.5071249886787715E-2</v>
      </c>
      <c r="AG355" s="5">
        <f t="shared" si="416"/>
        <v>3.9379609121919339E-3</v>
      </c>
      <c r="AH355" s="5">
        <f t="shared" si="417"/>
        <v>8.0246415348609896E-4</v>
      </c>
      <c r="AI355" s="5">
        <f t="shared" si="418"/>
        <v>1.7588780945667624E-3</v>
      </c>
      <c r="AJ355" s="5">
        <f t="shared" si="419"/>
        <v>1.927595231579647E-3</v>
      </c>
      <c r="AK355" s="5">
        <f t="shared" si="420"/>
        <v>1.4083308325105218E-3</v>
      </c>
      <c r="AL355" s="5">
        <f t="shared" si="421"/>
        <v>5.3035695699107179E-5</v>
      </c>
      <c r="AM355" s="5">
        <f t="shared" si="422"/>
        <v>2.1504660496576594E-2</v>
      </c>
      <c r="AN355" s="5">
        <f t="shared" si="423"/>
        <v>1.6856832665162497E-2</v>
      </c>
      <c r="AO355" s="5">
        <f t="shared" si="424"/>
        <v>6.6067726934476512E-3</v>
      </c>
      <c r="AP355" s="5">
        <f t="shared" si="425"/>
        <v>1.7262810196878224E-3</v>
      </c>
      <c r="AQ355" s="5">
        <f t="shared" si="426"/>
        <v>3.3829446280442526E-4</v>
      </c>
      <c r="AR355" s="5">
        <f t="shared" si="427"/>
        <v>1.2580532445290047E-4</v>
      </c>
      <c r="AS355" s="5">
        <f t="shared" si="428"/>
        <v>2.7574593631228664E-4</v>
      </c>
      <c r="AT355" s="5">
        <f t="shared" si="429"/>
        <v>3.0219635664628116E-4</v>
      </c>
      <c r="AU355" s="5">
        <f t="shared" si="430"/>
        <v>2.2078932317576576E-4</v>
      </c>
      <c r="AV355" s="5">
        <f t="shared" si="431"/>
        <v>1.2098406588039672E-4</v>
      </c>
      <c r="AW355" s="5">
        <f t="shared" si="432"/>
        <v>2.5311579867586555E-6</v>
      </c>
      <c r="AX355" s="5">
        <f t="shared" si="433"/>
        <v>7.8558184632935117E-3</v>
      </c>
      <c r="AY355" s="5">
        <f t="shared" si="434"/>
        <v>6.157931082181641E-3</v>
      </c>
      <c r="AZ355" s="5">
        <f t="shared" si="435"/>
        <v>2.4135050593443157E-3</v>
      </c>
      <c r="BA355" s="5">
        <f t="shared" si="436"/>
        <v>6.3062378080582231E-4</v>
      </c>
      <c r="BB355" s="5">
        <f t="shared" si="437"/>
        <v>1.2358157839097408E-4</v>
      </c>
      <c r="BC355" s="5">
        <f t="shared" si="438"/>
        <v>1.9374348995325394E-5</v>
      </c>
      <c r="BD355" s="5">
        <f t="shared" si="439"/>
        <v>1.6435811693211157E-5</v>
      </c>
      <c r="BE355" s="5">
        <f t="shared" si="440"/>
        <v>3.6024773228844464E-5</v>
      </c>
      <c r="BF355" s="5">
        <f t="shared" si="441"/>
        <v>3.9480383153991751E-5</v>
      </c>
      <c r="BG355" s="5">
        <f t="shared" si="442"/>
        <v>2.8844977391612815E-5</v>
      </c>
      <c r="BH355" s="5">
        <f t="shared" si="443"/>
        <v>1.5805939322017377E-5</v>
      </c>
      <c r="BI355" s="5">
        <f t="shared" si="444"/>
        <v>6.9288379591224672E-6</v>
      </c>
      <c r="BJ355" s="8">
        <f t="shared" si="445"/>
        <v>0.68834796121425379</v>
      </c>
      <c r="BK355" s="8">
        <f t="shared" si="446"/>
        <v>0.19046836292199384</v>
      </c>
      <c r="BL355" s="8">
        <f t="shared" si="447"/>
        <v>0.11590600104502295</v>
      </c>
      <c r="BM355" s="8">
        <f t="shared" si="448"/>
        <v>0.56400894522857647</v>
      </c>
      <c r="BN355" s="8">
        <f t="shared" si="449"/>
        <v>0.42865287010047731</v>
      </c>
    </row>
    <row r="356" spans="1:66" x14ac:dyDescent="0.25">
      <c r="A356" t="s">
        <v>27</v>
      </c>
      <c r="B356" t="s">
        <v>182</v>
      </c>
      <c r="C356" t="s">
        <v>265</v>
      </c>
      <c r="D356" t="s">
        <v>531</v>
      </c>
      <c r="E356">
        <f>VLOOKUP(A356,home!$A$2:$E$405,3,FALSE)</f>
        <v>1.4007000000000001</v>
      </c>
      <c r="F356">
        <f>VLOOKUP(B356,home!$B$2:$E$405,3,FALSE)</f>
        <v>0.75590000000000002</v>
      </c>
      <c r="G356">
        <f>VLOOKUP(C356,away!$B$2:$E$405,4,FALSE)</f>
        <v>1.1338999999999999</v>
      </c>
      <c r="H356">
        <f>VLOOKUP(A356,away!$A$2:$E$405,3,FALSE)</f>
        <v>1.0741000000000001</v>
      </c>
      <c r="I356">
        <f>VLOOKUP(C356,away!$B$2:$E$405,3,FALSE)</f>
        <v>0.93100000000000005</v>
      </c>
      <c r="J356">
        <f>VLOOKUP(B356,home!$B$2:$E$405,4,FALSE)</f>
        <v>0.65720000000000001</v>
      </c>
      <c r="K356" s="3">
        <f t="shared" si="394"/>
        <v>1.2005609945069999</v>
      </c>
      <c r="L356" s="3">
        <f t="shared" si="395"/>
        <v>0.65719152212000009</v>
      </c>
      <c r="M356" s="5">
        <f t="shared" si="396"/>
        <v>0.15602289547644652</v>
      </c>
      <c r="N356" s="5">
        <f t="shared" si="397"/>
        <v>0.18731500255906433</v>
      </c>
      <c r="O356" s="5">
        <f t="shared" si="398"/>
        <v>0.10253692416373557</v>
      </c>
      <c r="P356" s="5">
        <f t="shared" si="399"/>
        <v>0.12310183164770321</v>
      </c>
      <c r="Q356" s="5">
        <f t="shared" si="400"/>
        <v>0.11244154287919578</v>
      </c>
      <c r="R356" s="5">
        <f t="shared" si="401"/>
        <v>3.3693198632334199E-2</v>
      </c>
      <c r="S356" s="5">
        <f t="shared" si="402"/>
        <v>2.4281790356382581E-2</v>
      </c>
      <c r="T356" s="5">
        <f t="shared" si="403"/>
        <v>7.389562871429993E-2</v>
      </c>
      <c r="U356" s="5">
        <f t="shared" si="404"/>
        <v>4.0450740058157034E-2</v>
      </c>
      <c r="V356" s="5">
        <f t="shared" si="405"/>
        <v>2.1286995941833674E-3</v>
      </c>
      <c r="W356" s="5">
        <f t="shared" si="406"/>
        <v>4.4997643514316239E-2</v>
      </c>
      <c r="X356" s="5">
        <f t="shared" si="407"/>
        <v>2.9572069832986641E-2</v>
      </c>
      <c r="Y356" s="5">
        <f t="shared" si="408"/>
        <v>9.7172567928897145E-3</v>
      </c>
      <c r="Z356" s="5">
        <f t="shared" si="409"/>
        <v>7.380961498091739E-3</v>
      </c>
      <c r="AA356" s="5">
        <f t="shared" si="410"/>
        <v>8.861294476566894E-3</v>
      </c>
      <c r="AB356" s="5">
        <f t="shared" si="411"/>
        <v>5.3192622547032688E-3</v>
      </c>
      <c r="AC356" s="5">
        <f t="shared" si="412"/>
        <v>1.0497130015417117E-4</v>
      </c>
      <c r="AD356" s="5">
        <f t="shared" si="413"/>
        <v>1.3505603912004746E-2</v>
      </c>
      <c r="AE356" s="5">
        <f t="shared" si="414"/>
        <v>8.8757683920802268E-3</v>
      </c>
      <c r="AF356" s="5">
        <f t="shared" si="415"/>
        <v>2.916539869787895E-3</v>
      </c>
      <c r="AG356" s="5">
        <f t="shared" si="416"/>
        <v>6.3890842544985784E-4</v>
      </c>
      <c r="AH356" s="5">
        <f t="shared" si="417"/>
        <v>1.2126763304100064E-3</v>
      </c>
      <c r="AI356" s="5">
        <f t="shared" si="418"/>
        <v>1.4558919012521365E-3</v>
      </c>
      <c r="AJ356" s="5">
        <f t="shared" si="419"/>
        <v>8.7394351443097619E-4</v>
      </c>
      <c r="AK356" s="5">
        <f t="shared" si="420"/>
        <v>3.4974083160939834E-4</v>
      </c>
      <c r="AL356" s="5">
        <f t="shared" si="421"/>
        <v>3.3128879655665794E-6</v>
      </c>
      <c r="AM356" s="5">
        <f t="shared" si="422"/>
        <v>3.242860252802808E-3</v>
      </c>
      <c r="AN356" s="5">
        <f t="shared" si="423"/>
        <v>2.1311802655619261E-3</v>
      </c>
      <c r="AO356" s="5">
        <f t="shared" si="424"/>
        <v>7.0029680131837406E-4</v>
      </c>
      <c r="AP356" s="5">
        <f t="shared" si="425"/>
        <v>1.534097069313965E-4</v>
      </c>
      <c r="AQ356" s="5">
        <f t="shared" si="426"/>
        <v>2.5204889701556895E-5</v>
      </c>
      <c r="AR356" s="5">
        <f t="shared" si="427"/>
        <v>1.593921206842097E-4</v>
      </c>
      <c r="AS356" s="5">
        <f t="shared" si="428"/>
        <v>1.9135996292521455E-4</v>
      </c>
      <c r="AT356" s="5">
        <f t="shared" si="429"/>
        <v>1.1486965369915914E-4</v>
      </c>
      <c r="AU356" s="5">
        <f t="shared" si="430"/>
        <v>4.5969341894579047E-5</v>
      </c>
      <c r="AV356" s="5">
        <f t="shared" si="431"/>
        <v>1.3797249705447034E-5</v>
      </c>
      <c r="AW356" s="5">
        <f t="shared" si="432"/>
        <v>7.2607323887289475E-8</v>
      </c>
      <c r="AX356" s="5">
        <f t="shared" si="433"/>
        <v>6.4887525502535937E-4</v>
      </c>
      <c r="AY356" s="5">
        <f t="shared" si="434"/>
        <v>4.2643531651611916E-4</v>
      </c>
      <c r="AZ356" s="5">
        <f t="shared" si="435"/>
        <v>1.4012483737347618E-4</v>
      </c>
      <c r="BA356" s="5">
        <f t="shared" si="436"/>
        <v>3.0696285053430762E-5</v>
      </c>
      <c r="BB356" s="5">
        <f t="shared" si="437"/>
        <v>5.0433345744233919E-6</v>
      </c>
      <c r="BC356" s="5">
        <f t="shared" si="438"/>
        <v>6.6288734510514663E-7</v>
      </c>
      <c r="BD356" s="5">
        <f t="shared" si="439"/>
        <v>1.7458525067731743E-5</v>
      </c>
      <c r="BE356" s="5">
        <f t="shared" si="440"/>
        <v>2.0960024217941409E-5</v>
      </c>
      <c r="BF356" s="5">
        <f t="shared" si="441"/>
        <v>1.2581893759991274E-5</v>
      </c>
      <c r="BG356" s="5">
        <f t="shared" si="442"/>
        <v>5.0351102950921793E-6</v>
      </c>
      <c r="BH356" s="5">
        <f t="shared" si="443"/>
        <v>1.5112392558320756E-6</v>
      </c>
      <c r="BI356" s="5">
        <f t="shared" si="444"/>
        <v>3.628669807839549E-7</v>
      </c>
      <c r="BJ356" s="8">
        <f t="shared" si="445"/>
        <v>0.49138075472427928</v>
      </c>
      <c r="BK356" s="8">
        <f t="shared" si="446"/>
        <v>0.3060699365793515</v>
      </c>
      <c r="BL356" s="8">
        <f t="shared" si="447"/>
        <v>0.19533697015168552</v>
      </c>
      <c r="BM356" s="8">
        <f t="shared" si="448"/>
        <v>0.28463086488573613</v>
      </c>
      <c r="BN356" s="8">
        <f t="shared" si="449"/>
        <v>0.71511139535847967</v>
      </c>
    </row>
    <row r="357" spans="1:66" s="14" customFormat="1" x14ac:dyDescent="0.25">
      <c r="A357" t="s">
        <v>27</v>
      </c>
      <c r="B357" t="s">
        <v>478</v>
      </c>
      <c r="C357" t="s">
        <v>181</v>
      </c>
      <c r="D357" t="s">
        <v>531</v>
      </c>
      <c r="E357">
        <f>VLOOKUP(A357,home!$A$2:$E$405,3,FALSE)</f>
        <v>1.4007000000000001</v>
      </c>
      <c r="F357">
        <f>VLOOKUP(B357,home!$B$2:$E$405,3,FALSE)</f>
        <v>0.8478</v>
      </c>
      <c r="G357">
        <f>VLOOKUP(C357,away!$B$2:$E$405,4,FALSE)</f>
        <v>0.79790000000000005</v>
      </c>
      <c r="H357">
        <f>VLOOKUP(A357,away!$A$2:$E$405,3,FALSE)</f>
        <v>1.0741000000000001</v>
      </c>
      <c r="I357">
        <f>VLOOKUP(C357,away!$B$2:$E$405,3,FALSE)</f>
        <v>1.9168000000000001</v>
      </c>
      <c r="J357">
        <f>VLOOKUP(B357,home!$B$2:$E$405,4,FALSE)</f>
        <v>0.98919999999999997</v>
      </c>
      <c r="K357" s="3">
        <f t="shared" si="394"/>
        <v>0.94751698973400011</v>
      </c>
      <c r="L357" s="3">
        <f t="shared" si="395"/>
        <v>2.0365994632960001</v>
      </c>
      <c r="M357" s="5">
        <f t="shared" si="396"/>
        <v>5.0584177307136345E-2</v>
      </c>
      <c r="N357" s="5">
        <f t="shared" si="397"/>
        <v>4.7929367410228754E-2</v>
      </c>
      <c r="O357" s="5">
        <f t="shared" si="398"/>
        <v>0.10301970835498357</v>
      </c>
      <c r="P357" s="5">
        <f t="shared" si="399"/>
        <v>9.7612923943788649E-2</v>
      </c>
      <c r="Q357" s="5">
        <f t="shared" si="400"/>
        <v>2.2706944964197413E-2</v>
      </c>
      <c r="R357" s="5">
        <f t="shared" si="401"/>
        <v>0.10490494137233504</v>
      </c>
      <c r="S357" s="5">
        <f t="shared" si="402"/>
        <v>4.7091222137518263E-2</v>
      </c>
      <c r="T357" s="5">
        <f t="shared" si="403"/>
        <v>4.6244951927176252E-2</v>
      </c>
      <c r="U357" s="5">
        <f t="shared" si="404"/>
        <v>9.9399214257336665E-2</v>
      </c>
      <c r="V357" s="5">
        <f t="shared" si="405"/>
        <v>1.0096947151893791E-2</v>
      </c>
      <c r="W357" s="5">
        <f t="shared" si="406"/>
        <v>7.1717387128439839E-3</v>
      </c>
      <c r="X357" s="5">
        <f t="shared" si="407"/>
        <v>1.4605959213477199E-2</v>
      </c>
      <c r="Y357" s="5">
        <f t="shared" si="408"/>
        <v>1.4873244347545472E-2</v>
      </c>
      <c r="Z357" s="5">
        <f t="shared" si="409"/>
        <v>7.1216449098665299E-2</v>
      </c>
      <c r="AA357" s="5">
        <f t="shared" si="410"/>
        <v>6.7478795469511979E-2</v>
      </c>
      <c r="AB357" s="5">
        <f t="shared" si="411"/>
        <v>3.1968652577074132E-2</v>
      </c>
      <c r="AC357" s="5">
        <f t="shared" si="412"/>
        <v>1.217762879212647E-3</v>
      </c>
      <c r="AD357" s="5">
        <f t="shared" si="413"/>
        <v>1.6988360690881809E-3</v>
      </c>
      <c r="AE357" s="5">
        <f t="shared" si="414"/>
        <v>3.4598486265328748E-3</v>
      </c>
      <c r="AF357" s="5">
        <f t="shared" si="415"/>
        <v>3.5231629279411296E-3</v>
      </c>
      <c r="AG357" s="5">
        <f t="shared" si="416"/>
        <v>2.3917572427164225E-3</v>
      </c>
      <c r="AH357" s="5">
        <f t="shared" si="417"/>
        <v>3.6259845503047165E-2</v>
      </c>
      <c r="AI357" s="5">
        <f t="shared" si="418"/>
        <v>3.4356819659267172E-2</v>
      </c>
      <c r="AJ357" s="5">
        <f t="shared" si="419"/>
        <v>1.6276835170191368E-2</v>
      </c>
      <c r="AK357" s="5">
        <f t="shared" si="420"/>
        <v>5.1408592876187433E-3</v>
      </c>
      <c r="AL357" s="5">
        <f t="shared" si="421"/>
        <v>9.3997294520303112E-5</v>
      </c>
      <c r="AM357" s="5">
        <f t="shared" si="422"/>
        <v>3.2193520764679502E-4</v>
      </c>
      <c r="AN357" s="5">
        <f t="shared" si="423"/>
        <v>6.5565307110954899E-4</v>
      </c>
      <c r="AO357" s="5">
        <f t="shared" si="424"/>
        <v>6.6765134636504104E-4</v>
      </c>
      <c r="AP357" s="5">
        <f t="shared" si="425"/>
        <v>4.5324612455863145E-4</v>
      </c>
      <c r="AQ357" s="5">
        <f t="shared" si="426"/>
        <v>2.3077020350427524E-4</v>
      </c>
      <c r="AR357" s="5">
        <f t="shared" si="427"/>
        <v>1.4769356378140345E-2</v>
      </c>
      <c r="AS357" s="5">
        <f t="shared" si="428"/>
        <v>1.3994216095724194E-2</v>
      </c>
      <c r="AT357" s="5">
        <f t="shared" si="429"/>
        <v>6.6298787543538386E-3</v>
      </c>
      <c r="AU357" s="5">
        <f t="shared" si="430"/>
        <v>2.0939742532089176E-3</v>
      </c>
      <c r="AV357" s="5">
        <f t="shared" si="431"/>
        <v>4.9601904524525361E-4</v>
      </c>
      <c r="AW357" s="5">
        <f t="shared" si="432"/>
        <v>5.0385489700231474E-6</v>
      </c>
      <c r="AX357" s="5">
        <f t="shared" si="433"/>
        <v>5.0839846473146899E-5</v>
      </c>
      <c r="AY357" s="5">
        <f t="shared" si="434"/>
        <v>1.03540404041262E-4</v>
      </c>
      <c r="AZ357" s="5">
        <f t="shared" si="435"/>
        <v>1.0543516564994262E-4</v>
      </c>
      <c r="BA357" s="5">
        <f t="shared" si="436"/>
        <v>7.1576400591732671E-5</v>
      </c>
      <c r="BB357" s="5">
        <f t="shared" si="437"/>
        <v>3.6443114757445567E-5</v>
      </c>
      <c r="BC357" s="5">
        <f t="shared" si="438"/>
        <v>1.4844005591169635E-5</v>
      </c>
      <c r="BD357" s="5">
        <f t="shared" si="439"/>
        <v>5.013210545491328E-3</v>
      </c>
      <c r="BE357" s="5">
        <f t="shared" si="440"/>
        <v>4.7501021649666878E-3</v>
      </c>
      <c r="BF357" s="5">
        <f t="shared" si="441"/>
        <v>2.2504012521390956E-3</v>
      </c>
      <c r="BG357" s="5">
        <f t="shared" si="442"/>
        <v>7.1076447337348702E-4</v>
      </c>
      <c r="BH357" s="5">
        <f t="shared" si="443"/>
        <v>1.6836535355517956E-4</v>
      </c>
      <c r="BI357" s="5">
        <f t="shared" si="444"/>
        <v>3.1905806595220879E-5</v>
      </c>
      <c r="BJ357" s="8">
        <f t="shared" si="445"/>
        <v>0.16731774633203672</v>
      </c>
      <c r="BK357" s="8">
        <f t="shared" si="446"/>
        <v>0.20680057111811129</v>
      </c>
      <c r="BL357" s="8">
        <f t="shared" si="447"/>
        <v>0.54971386577415915</v>
      </c>
      <c r="BM357" s="8">
        <f t="shared" si="448"/>
        <v>0.56819206711523162</v>
      </c>
      <c r="BN357" s="8">
        <f t="shared" si="449"/>
        <v>0.42675806335266975</v>
      </c>
    </row>
    <row r="358" spans="1:66" x14ac:dyDescent="0.25">
      <c r="A358" t="s">
        <v>27</v>
      </c>
      <c r="B358" t="s">
        <v>30</v>
      </c>
      <c r="C358" t="s">
        <v>515</v>
      </c>
      <c r="D358" t="s">
        <v>531</v>
      </c>
      <c r="E358">
        <f>VLOOKUP(A358,home!$A$2:$E$405,3,FALSE)</f>
        <v>1.4007000000000001</v>
      </c>
      <c r="F358">
        <f>VLOOKUP(B358,home!$B$2:$E$405,3,FALSE)</f>
        <v>2.0078999999999998</v>
      </c>
      <c r="G358" t="e">
        <f>VLOOKUP(C358,away!$B$2:$E$405,4,FALSE)</f>
        <v>#N/A</v>
      </c>
      <c r="H358">
        <f>VLOOKUP(A358,away!$A$2:$E$405,3,FALSE)</f>
        <v>1.0741000000000001</v>
      </c>
      <c r="I358" t="e">
        <f>VLOOKUP(C358,away!$B$2:$E$405,3,FALSE)</f>
        <v>#N/A</v>
      </c>
      <c r="J358">
        <f>VLOOKUP(B358,home!$B$2:$E$405,4,FALSE)</f>
        <v>0.69830000000000003</v>
      </c>
      <c r="K358" s="3" t="e">
        <f t="shared" si="394"/>
        <v>#N/A</v>
      </c>
      <c r="L358" s="3" t="e">
        <f t="shared" si="395"/>
        <v>#N/A</v>
      </c>
      <c r="M358" s="5" t="e">
        <f t="shared" si="396"/>
        <v>#N/A</v>
      </c>
      <c r="N358" s="5" t="e">
        <f t="shared" si="397"/>
        <v>#N/A</v>
      </c>
      <c r="O358" s="5" t="e">
        <f t="shared" si="398"/>
        <v>#N/A</v>
      </c>
      <c r="P358" s="5" t="e">
        <f t="shared" si="399"/>
        <v>#N/A</v>
      </c>
      <c r="Q358" s="5" t="e">
        <f t="shared" si="400"/>
        <v>#N/A</v>
      </c>
      <c r="R358" s="5" t="e">
        <f t="shared" si="401"/>
        <v>#N/A</v>
      </c>
      <c r="S358" s="5" t="e">
        <f t="shared" si="402"/>
        <v>#N/A</v>
      </c>
      <c r="T358" s="5" t="e">
        <f t="shared" si="403"/>
        <v>#N/A</v>
      </c>
      <c r="U358" s="5" t="e">
        <f t="shared" si="404"/>
        <v>#N/A</v>
      </c>
      <c r="V358" s="5" t="e">
        <f t="shared" si="405"/>
        <v>#N/A</v>
      </c>
      <c r="W358" s="5" t="e">
        <f t="shared" si="406"/>
        <v>#N/A</v>
      </c>
      <c r="X358" s="5" t="e">
        <f t="shared" si="407"/>
        <v>#N/A</v>
      </c>
      <c r="Y358" s="5" t="e">
        <f t="shared" si="408"/>
        <v>#N/A</v>
      </c>
      <c r="Z358" s="5" t="e">
        <f t="shared" si="409"/>
        <v>#N/A</v>
      </c>
      <c r="AA358" s="5" t="e">
        <f t="shared" si="410"/>
        <v>#N/A</v>
      </c>
      <c r="AB358" s="5" t="e">
        <f t="shared" si="411"/>
        <v>#N/A</v>
      </c>
      <c r="AC358" s="5" t="e">
        <f t="shared" si="412"/>
        <v>#N/A</v>
      </c>
      <c r="AD358" s="5" t="e">
        <f t="shared" si="413"/>
        <v>#N/A</v>
      </c>
      <c r="AE358" s="5" t="e">
        <f t="shared" si="414"/>
        <v>#N/A</v>
      </c>
      <c r="AF358" s="5" t="e">
        <f t="shared" si="415"/>
        <v>#N/A</v>
      </c>
      <c r="AG358" s="5" t="e">
        <f t="shared" si="416"/>
        <v>#N/A</v>
      </c>
      <c r="AH358" s="5" t="e">
        <f t="shared" si="417"/>
        <v>#N/A</v>
      </c>
      <c r="AI358" s="5" t="e">
        <f t="shared" si="418"/>
        <v>#N/A</v>
      </c>
      <c r="AJ358" s="5" t="e">
        <f t="shared" si="419"/>
        <v>#N/A</v>
      </c>
      <c r="AK358" s="5" t="e">
        <f t="shared" si="420"/>
        <v>#N/A</v>
      </c>
      <c r="AL358" s="5" t="e">
        <f t="shared" si="421"/>
        <v>#N/A</v>
      </c>
      <c r="AM358" s="5" t="e">
        <f t="shared" si="422"/>
        <v>#N/A</v>
      </c>
      <c r="AN358" s="5" t="e">
        <f t="shared" si="423"/>
        <v>#N/A</v>
      </c>
      <c r="AO358" s="5" t="e">
        <f t="shared" si="424"/>
        <v>#N/A</v>
      </c>
      <c r="AP358" s="5" t="e">
        <f t="shared" si="425"/>
        <v>#N/A</v>
      </c>
      <c r="AQ358" s="5" t="e">
        <f t="shared" si="426"/>
        <v>#N/A</v>
      </c>
      <c r="AR358" s="5" t="e">
        <f t="shared" si="427"/>
        <v>#N/A</v>
      </c>
      <c r="AS358" s="5" t="e">
        <f t="shared" si="428"/>
        <v>#N/A</v>
      </c>
      <c r="AT358" s="5" t="e">
        <f t="shared" si="429"/>
        <v>#N/A</v>
      </c>
      <c r="AU358" s="5" t="e">
        <f t="shared" si="430"/>
        <v>#N/A</v>
      </c>
      <c r="AV358" s="5" t="e">
        <f t="shared" si="431"/>
        <v>#N/A</v>
      </c>
      <c r="AW358" s="5" t="e">
        <f t="shared" si="432"/>
        <v>#N/A</v>
      </c>
      <c r="AX358" s="5" t="e">
        <f t="shared" si="433"/>
        <v>#N/A</v>
      </c>
      <c r="AY358" s="5" t="e">
        <f t="shared" si="434"/>
        <v>#N/A</v>
      </c>
      <c r="AZ358" s="5" t="e">
        <f t="shared" si="435"/>
        <v>#N/A</v>
      </c>
      <c r="BA358" s="5" t="e">
        <f t="shared" si="436"/>
        <v>#N/A</v>
      </c>
      <c r="BB358" s="5" t="e">
        <f t="shared" si="437"/>
        <v>#N/A</v>
      </c>
      <c r="BC358" s="5" t="e">
        <f t="shared" si="438"/>
        <v>#N/A</v>
      </c>
      <c r="BD358" s="5" t="e">
        <f t="shared" si="439"/>
        <v>#N/A</v>
      </c>
      <c r="BE358" s="5" t="e">
        <f t="shared" si="440"/>
        <v>#N/A</v>
      </c>
      <c r="BF358" s="5" t="e">
        <f t="shared" si="441"/>
        <v>#N/A</v>
      </c>
      <c r="BG358" s="5" t="e">
        <f t="shared" si="442"/>
        <v>#N/A</v>
      </c>
      <c r="BH358" s="5" t="e">
        <f t="shared" si="443"/>
        <v>#N/A</v>
      </c>
      <c r="BI358" s="5" t="e">
        <f t="shared" si="444"/>
        <v>#N/A</v>
      </c>
      <c r="BJ358" s="8" t="e">
        <f t="shared" si="445"/>
        <v>#N/A</v>
      </c>
      <c r="BK358" s="8" t="e">
        <f t="shared" si="446"/>
        <v>#N/A</v>
      </c>
      <c r="BL358" s="8" t="e">
        <f t="shared" si="447"/>
        <v>#N/A</v>
      </c>
      <c r="BM358" s="8" t="e">
        <f t="shared" si="448"/>
        <v>#N/A</v>
      </c>
      <c r="BN358" s="8" t="e">
        <f t="shared" si="449"/>
        <v>#N/A</v>
      </c>
    </row>
    <row r="359" spans="1:66" x14ac:dyDescent="0.25">
      <c r="A359" t="s">
        <v>27</v>
      </c>
      <c r="B359" t="s">
        <v>278</v>
      </c>
      <c r="C359" t="s">
        <v>183</v>
      </c>
      <c r="D359" t="s">
        <v>531</v>
      </c>
      <c r="E359">
        <f>VLOOKUP(A359,home!$A$2:$E$405,3,FALSE)</f>
        <v>1.4007000000000001</v>
      </c>
      <c r="F359">
        <f>VLOOKUP(B359,home!$B$2:$E$405,3,FALSE)</f>
        <v>0.62470000000000003</v>
      </c>
      <c r="G359">
        <f>VLOOKUP(C359,away!$B$2:$E$405,4,FALSE)</f>
        <v>1.4278999999999999</v>
      </c>
      <c r="H359">
        <f>VLOOKUP(A359,away!$A$2:$E$405,3,FALSE)</f>
        <v>1.0741000000000001</v>
      </c>
      <c r="I359">
        <f>VLOOKUP(C359,away!$B$2:$E$405,3,FALSE)</f>
        <v>0.93100000000000005</v>
      </c>
      <c r="J359">
        <f>VLOOKUP(B359,home!$B$2:$E$405,4,FALSE)</f>
        <v>1.1055999999999999</v>
      </c>
      <c r="K359" s="3">
        <f t="shared" si="394"/>
        <v>1.249437188391</v>
      </c>
      <c r="L359" s="3">
        <f t="shared" si="395"/>
        <v>1.10558573776</v>
      </c>
      <c r="M359" s="5">
        <f t="shared" si="396"/>
        <v>9.4891331016701594E-2</v>
      </c>
      <c r="N359" s="5">
        <f t="shared" si="397"/>
        <v>0.11856075782818731</v>
      </c>
      <c r="O359" s="5">
        <f t="shared" si="398"/>
        <v>0.1049105022091284</v>
      </c>
      <c r="P359" s="5">
        <f t="shared" si="399"/>
        <v>0.13107908291286116</v>
      </c>
      <c r="Q359" s="5">
        <f t="shared" si="400"/>
        <v>7.4067109957178315E-2</v>
      </c>
      <c r="R359" s="5">
        <f t="shared" si="401"/>
        <v>5.7993777491825681E-2</v>
      </c>
      <c r="S359" s="5">
        <f t="shared" si="402"/>
        <v>4.5266848386425911E-2</v>
      </c>
      <c r="T359" s="5">
        <f t="shared" si="403"/>
        <v>8.1887540405758019E-2</v>
      </c>
      <c r="U359" s="5">
        <f t="shared" si="404"/>
        <v>7.2459582293559935E-2</v>
      </c>
      <c r="V359" s="5">
        <f t="shared" si="405"/>
        <v>6.947756752995575E-3</v>
      </c>
      <c r="W359" s="5">
        <f t="shared" si="406"/>
        <v>3.0847400539047987E-2</v>
      </c>
      <c r="X359" s="5">
        <f t="shared" si="407"/>
        <v>3.4104446082941588E-2</v>
      </c>
      <c r="Y359" s="5">
        <f t="shared" si="408"/>
        <v>1.8852694591752563E-2</v>
      </c>
      <c r="Z359" s="5">
        <f t="shared" si="409"/>
        <v>2.1372364424596463E-2</v>
      </c>
      <c r="AA359" s="5">
        <f t="shared" si="410"/>
        <v>2.6703426915935635E-2</v>
      </c>
      <c r="AB359" s="5">
        <f t="shared" si="411"/>
        <v>1.668212732312559E-2</v>
      </c>
      <c r="AC359" s="5">
        <f t="shared" si="412"/>
        <v>5.9983455135380478E-4</v>
      </c>
      <c r="AD359" s="5">
        <f t="shared" si="413"/>
        <v>9.6354723496697801E-3</v>
      </c>
      <c r="AE359" s="5">
        <f t="shared" si="414"/>
        <v>1.0652840806375742E-2</v>
      </c>
      <c r="AF359" s="5">
        <f t="shared" si="415"/>
        <v>5.8888144310783814E-3</v>
      </c>
      <c r="AG359" s="5">
        <f t="shared" si="416"/>
        <v>2.1701964157718428E-3</v>
      </c>
      <c r="AH359" s="5">
        <f t="shared" si="417"/>
        <v>5.9072453225107614E-3</v>
      </c>
      <c r="AI359" s="5">
        <f t="shared" si="418"/>
        <v>7.3807319868937305E-3</v>
      </c>
      <c r="AJ359" s="5">
        <f t="shared" si="419"/>
        <v>4.6108805109860117E-3</v>
      </c>
      <c r="AK359" s="5">
        <f t="shared" si="420"/>
        <v>1.9203351938844075E-3</v>
      </c>
      <c r="AL359" s="5">
        <f t="shared" si="421"/>
        <v>3.3143496691838162E-5</v>
      </c>
      <c r="AM359" s="5">
        <f t="shared" si="422"/>
        <v>2.4077834962781259E-3</v>
      </c>
      <c r="AN359" s="5">
        <f t="shared" si="423"/>
        <v>2.6620110930990039E-3</v>
      </c>
      <c r="AO359" s="5">
        <f t="shared" si="424"/>
        <v>1.4715407491445835E-3</v>
      </c>
      <c r="AP359" s="5">
        <f t="shared" si="425"/>
        <v>5.4230482159563925E-4</v>
      </c>
      <c r="AQ359" s="5">
        <f t="shared" si="426"/>
        <v>1.4989111906865492E-4</v>
      </c>
      <c r="AR359" s="5">
        <f t="shared" si="427"/>
        <v>1.3061932356034736E-3</v>
      </c>
      <c r="AS359" s="5">
        <f t="shared" si="428"/>
        <v>1.6320064037877468E-3</v>
      </c>
      <c r="AT359" s="5">
        <f t="shared" si="429"/>
        <v>1.0195447462923351E-3</v>
      </c>
      <c r="AU359" s="5">
        <f t="shared" si="430"/>
        <v>4.24619040415437E-4</v>
      </c>
      <c r="AV359" s="5">
        <f t="shared" si="431"/>
        <v>1.3263370499848695E-4</v>
      </c>
      <c r="AW359" s="5">
        <f t="shared" si="432"/>
        <v>1.2717527349863876E-6</v>
      </c>
      <c r="AX359" s="5">
        <f t="shared" si="433"/>
        <v>5.0139570697399895E-4</v>
      </c>
      <c r="AY359" s="5">
        <f t="shared" si="434"/>
        <v>5.5433594260454529E-4</v>
      </c>
      <c r="AZ359" s="5">
        <f t="shared" si="435"/>
        <v>3.0643295603566571E-4</v>
      </c>
      <c r="BA359" s="5">
        <f t="shared" si="436"/>
        <v>1.1292930192422307E-4</v>
      </c>
      <c r="BB359" s="5">
        <f t="shared" si="437"/>
        <v>3.1213256395653468E-5</v>
      </c>
      <c r="BC359" s="5">
        <f t="shared" si="438"/>
        <v>6.9017862200161141E-6</v>
      </c>
      <c r="BD359" s="5">
        <f t="shared" si="439"/>
        <v>2.4068476867363154E-4</v>
      </c>
      <c r="BE359" s="5">
        <f t="shared" si="440"/>
        <v>3.0072050066012038E-4</v>
      </c>
      <c r="BF359" s="5">
        <f t="shared" si="441"/>
        <v>1.8786568841815739E-4</v>
      </c>
      <c r="BG359" s="5">
        <f t="shared" si="442"/>
        <v>7.8242125844107434E-5</v>
      </c>
      <c r="BH359" s="5">
        <f t="shared" si="443"/>
        <v>2.4439655432099089E-5</v>
      </c>
      <c r="BI359" s="5">
        <f t="shared" si="444"/>
        <v>6.1071628736653419E-6</v>
      </c>
      <c r="BJ359" s="8">
        <f t="shared" si="445"/>
        <v>0.3954140136371016</v>
      </c>
      <c r="BK359" s="8">
        <f t="shared" si="446"/>
        <v>0.27937233305963444</v>
      </c>
      <c r="BL359" s="8">
        <f t="shared" si="447"/>
        <v>0.30392166628084943</v>
      </c>
      <c r="BM359" s="8">
        <f t="shared" si="448"/>
        <v>0.41802475179642989</v>
      </c>
      <c r="BN359" s="8">
        <f t="shared" si="449"/>
        <v>0.58150256141588252</v>
      </c>
    </row>
    <row r="360" spans="1:66" x14ac:dyDescent="0.25">
      <c r="A360" t="s">
        <v>31</v>
      </c>
      <c r="B360" t="s">
        <v>200</v>
      </c>
      <c r="C360" t="s">
        <v>345</v>
      </c>
      <c r="D360" t="s">
        <v>531</v>
      </c>
      <c r="E360">
        <f>VLOOKUP(A360,home!$A$2:$E$405,3,FALSE)</f>
        <v>1.55</v>
      </c>
      <c r="F360">
        <f>VLOOKUP(B360,home!$B$2:$E$405,3,FALSE)</f>
        <v>0.39429999999999998</v>
      </c>
      <c r="G360">
        <f>VLOOKUP(C360,away!$B$2:$E$405,4,FALSE)</f>
        <v>1.0752999999999999</v>
      </c>
      <c r="H360">
        <f>VLOOKUP(A360,away!$A$2:$E$405,3,FALSE)</f>
        <v>1.25</v>
      </c>
      <c r="I360">
        <f>VLOOKUP(C360,away!$B$2:$E$405,3,FALSE)</f>
        <v>1.3777999999999999</v>
      </c>
      <c r="J360">
        <f>VLOOKUP(B360,home!$B$2:$E$405,4,FALSE)</f>
        <v>0.9778</v>
      </c>
      <c r="K360" s="3">
        <f t="shared" si="394"/>
        <v>0.6571857244999999</v>
      </c>
      <c r="L360" s="3">
        <f t="shared" si="395"/>
        <v>1.6840160499999999</v>
      </c>
      <c r="M360" s="5">
        <f t="shared" si="396"/>
        <v>9.621194366453642E-2</v>
      </c>
      <c r="N360" s="5">
        <f t="shared" si="397"/>
        <v>6.3229115902731545E-2</v>
      </c>
      <c r="O360" s="5">
        <f t="shared" si="398"/>
        <v>0.16202245733277515</v>
      </c>
      <c r="P360" s="5">
        <f t="shared" si="399"/>
        <v>0.10647884600751015</v>
      </c>
      <c r="Q360" s="5">
        <f t="shared" si="400"/>
        <v>2.0776636172015545E-2</v>
      </c>
      <c r="R360" s="5">
        <f t="shared" si="401"/>
        <v>0.13642420930441679</v>
      </c>
      <c r="S360" s="5">
        <f t="shared" si="402"/>
        <v>2.9460335731867501E-2</v>
      </c>
      <c r="T360" s="5">
        <f t="shared" si="403"/>
        <v>3.4988188778684738E-2</v>
      </c>
      <c r="U360" s="5">
        <f t="shared" si="404"/>
        <v>8.9656042831062766E-2</v>
      </c>
      <c r="V360" s="5">
        <f t="shared" si="405"/>
        <v>3.6226762987400596E-3</v>
      </c>
      <c r="W360" s="5">
        <f t="shared" si="406"/>
        <v>4.5513695651263151E-3</v>
      </c>
      <c r="X360" s="5">
        <f t="shared" si="407"/>
        <v>7.6645793971542343E-3</v>
      </c>
      <c r="Y360" s="5">
        <f t="shared" si="408"/>
        <v>6.4536373606535278E-3</v>
      </c>
      <c r="Z360" s="5">
        <f t="shared" si="409"/>
        <v>7.6580186025732383E-2</v>
      </c>
      <c r="AA360" s="5">
        <f t="shared" si="410"/>
        <v>5.0327405035665705E-2</v>
      </c>
      <c r="AB360" s="5">
        <f t="shared" si="411"/>
        <v>1.6537226070284454E-2</v>
      </c>
      <c r="AC360" s="5">
        <f t="shared" si="412"/>
        <v>2.5057855153979067E-4</v>
      </c>
      <c r="AD360" s="5">
        <f t="shared" si="413"/>
        <v>7.4777377628119663E-4</v>
      </c>
      <c r="AE360" s="5">
        <f t="shared" si="414"/>
        <v>1.2592630410266442E-3</v>
      </c>
      <c r="AF360" s="5">
        <f t="shared" si="415"/>
        <v>1.0603095861303389E-3</v>
      </c>
      <c r="AG360" s="5">
        <f t="shared" si="416"/>
        <v>5.9519278700411588E-4</v>
      </c>
      <c r="AH360" s="5">
        <f t="shared" si="417"/>
        <v>3.2240565594829768E-2</v>
      </c>
      <c r="AI360" s="5">
        <f t="shared" si="418"/>
        <v>2.1188039458727971E-2</v>
      </c>
      <c r="AJ360" s="5">
        <f t="shared" si="419"/>
        <v>6.9622385312093638E-3</v>
      </c>
      <c r="AK360" s="5">
        <f t="shared" si="420"/>
        <v>1.525161257758214E-3</v>
      </c>
      <c r="AL360" s="5">
        <f t="shared" si="421"/>
        <v>1.1092724660140081E-5</v>
      </c>
      <c r="AM360" s="5">
        <f t="shared" si="422"/>
        <v>9.8285250185491829E-5</v>
      </c>
      <c r="AN360" s="5">
        <f t="shared" si="423"/>
        <v>1.6551393879063372E-4</v>
      </c>
      <c r="AO360" s="5">
        <f t="shared" si="424"/>
        <v>1.3936406471107239E-4</v>
      </c>
      <c r="AP360" s="5">
        <f t="shared" si="425"/>
        <v>7.8230440588894837E-5</v>
      </c>
      <c r="AQ360" s="5">
        <f t="shared" si="426"/>
        <v>3.2935329387567591E-5</v>
      </c>
      <c r="AR360" s="5">
        <f t="shared" si="427"/>
        <v>1.0858725984554209E-2</v>
      </c>
      <c r="AS360" s="5">
        <f t="shared" si="428"/>
        <v>7.1361997033062311E-3</v>
      </c>
      <c r="AT360" s="5">
        <f t="shared" si="429"/>
        <v>2.3449042860969951E-3</v>
      </c>
      <c r="AU360" s="5">
        <f t="shared" si="430"/>
        <v>5.136792073806031E-4</v>
      </c>
      <c r="AV360" s="5">
        <f t="shared" si="431"/>
        <v>8.4395660515751815E-5</v>
      </c>
      <c r="AW360" s="5">
        <f t="shared" si="432"/>
        <v>3.4101232824096799E-7</v>
      </c>
      <c r="AX360" s="5">
        <f t="shared" si="433"/>
        <v>1.0765277225136028E-5</v>
      </c>
      <c r="AY360" s="5">
        <f t="shared" si="434"/>
        <v>1.8128899629828535E-5</v>
      </c>
      <c r="AZ360" s="5">
        <f t="shared" si="435"/>
        <v>1.5264678972735157E-5</v>
      </c>
      <c r="BA360" s="5">
        <f t="shared" si="436"/>
        <v>8.5686547960611716E-6</v>
      </c>
      <c r="BB360" s="5">
        <f t="shared" si="437"/>
        <v>3.6074380508691229E-6</v>
      </c>
      <c r="BC360" s="5">
        <f t="shared" si="438"/>
        <v>1.214996715408862E-6</v>
      </c>
      <c r="BD360" s="5">
        <f t="shared" si="439"/>
        <v>3.0477114734235597E-3</v>
      </c>
      <c r="BE360" s="5">
        <f t="shared" si="440"/>
        <v>2.0029124727288239E-3</v>
      </c>
      <c r="BF360" s="5">
        <f t="shared" si="441"/>
        <v>6.5814274225018928E-4</v>
      </c>
      <c r="BG360" s="5">
        <f t="shared" si="442"/>
        <v>1.4417400496336916E-4</v>
      </c>
      <c r="BH360" s="5">
        <f t="shared" si="443"/>
        <v>2.3687274476479579E-5</v>
      </c>
      <c r="BI360" s="5">
        <f t="shared" si="444"/>
        <v>3.1133877276511186E-6</v>
      </c>
      <c r="BJ360" s="8">
        <f t="shared" si="445"/>
        <v>0.14189794533586184</v>
      </c>
      <c r="BK360" s="8">
        <f t="shared" si="446"/>
        <v>0.23605360187848387</v>
      </c>
      <c r="BL360" s="8">
        <f t="shared" si="447"/>
        <v>0.54370099161415408</v>
      </c>
      <c r="BM360" s="8">
        <f t="shared" si="448"/>
        <v>0.41307172858294516</v>
      </c>
      <c r="BN360" s="8">
        <f t="shared" si="449"/>
        <v>0.58514320838398559</v>
      </c>
    </row>
    <row r="361" spans="1:66" x14ac:dyDescent="0.25">
      <c r="A361" t="s">
        <v>282</v>
      </c>
      <c r="B361" t="s">
        <v>502</v>
      </c>
      <c r="C361" t="s">
        <v>187</v>
      </c>
      <c r="D361" t="s">
        <v>531</v>
      </c>
      <c r="E361">
        <f>VLOOKUP(A361,home!$A$2:$E$405,3,FALSE)</f>
        <v>1.6222000000000001</v>
      </c>
      <c r="F361" t="e">
        <f>VLOOKUP(B361,home!$B$2:$E$405,3,FALSE)</f>
        <v>#N/A</v>
      </c>
      <c r="G361">
        <f>VLOOKUP(C361,away!$B$2:$E$405,4,FALSE)</f>
        <v>1.1828000000000001</v>
      </c>
      <c r="H361">
        <f>VLOOKUP(A361,away!$A$2:$E$405,3,FALSE)</f>
        <v>1.3389</v>
      </c>
      <c r="I361">
        <f>VLOOKUP(C361,away!$B$2:$E$405,3,FALSE)</f>
        <v>0.57779999999999998</v>
      </c>
      <c r="J361" t="e">
        <f>VLOOKUP(B361,home!$B$2:$E$405,4,FALSE)</f>
        <v>#N/A</v>
      </c>
      <c r="K361" s="3" t="e">
        <f t="shared" si="394"/>
        <v>#N/A</v>
      </c>
      <c r="L361" s="3" t="e">
        <f t="shared" si="395"/>
        <v>#N/A</v>
      </c>
      <c r="M361" s="5" t="e">
        <f t="shared" si="396"/>
        <v>#N/A</v>
      </c>
      <c r="N361" s="5" t="e">
        <f t="shared" si="397"/>
        <v>#N/A</v>
      </c>
      <c r="O361" s="5" t="e">
        <f t="shared" si="398"/>
        <v>#N/A</v>
      </c>
      <c r="P361" s="5" t="e">
        <f t="shared" si="399"/>
        <v>#N/A</v>
      </c>
      <c r="Q361" s="5" t="e">
        <f t="shared" si="400"/>
        <v>#N/A</v>
      </c>
      <c r="R361" s="5" t="e">
        <f t="shared" si="401"/>
        <v>#N/A</v>
      </c>
      <c r="S361" s="5" t="e">
        <f t="shared" si="402"/>
        <v>#N/A</v>
      </c>
      <c r="T361" s="5" t="e">
        <f t="shared" si="403"/>
        <v>#N/A</v>
      </c>
      <c r="U361" s="5" t="e">
        <f t="shared" si="404"/>
        <v>#N/A</v>
      </c>
      <c r="V361" s="5" t="e">
        <f t="shared" si="405"/>
        <v>#N/A</v>
      </c>
      <c r="W361" s="5" t="e">
        <f t="shared" si="406"/>
        <v>#N/A</v>
      </c>
      <c r="X361" s="5" t="e">
        <f t="shared" si="407"/>
        <v>#N/A</v>
      </c>
      <c r="Y361" s="5" t="e">
        <f t="shared" si="408"/>
        <v>#N/A</v>
      </c>
      <c r="Z361" s="5" t="e">
        <f t="shared" si="409"/>
        <v>#N/A</v>
      </c>
      <c r="AA361" s="5" t="e">
        <f t="shared" si="410"/>
        <v>#N/A</v>
      </c>
      <c r="AB361" s="5" t="e">
        <f t="shared" si="411"/>
        <v>#N/A</v>
      </c>
      <c r="AC361" s="5" t="e">
        <f t="shared" si="412"/>
        <v>#N/A</v>
      </c>
      <c r="AD361" s="5" t="e">
        <f t="shared" si="413"/>
        <v>#N/A</v>
      </c>
      <c r="AE361" s="5" t="e">
        <f t="shared" si="414"/>
        <v>#N/A</v>
      </c>
      <c r="AF361" s="5" t="e">
        <f t="shared" si="415"/>
        <v>#N/A</v>
      </c>
      <c r="AG361" s="5" t="e">
        <f t="shared" si="416"/>
        <v>#N/A</v>
      </c>
      <c r="AH361" s="5" t="e">
        <f t="shared" si="417"/>
        <v>#N/A</v>
      </c>
      <c r="AI361" s="5" t="e">
        <f t="shared" si="418"/>
        <v>#N/A</v>
      </c>
      <c r="AJ361" s="5" t="e">
        <f t="shared" si="419"/>
        <v>#N/A</v>
      </c>
      <c r="AK361" s="5" t="e">
        <f t="shared" si="420"/>
        <v>#N/A</v>
      </c>
      <c r="AL361" s="5" t="e">
        <f t="shared" si="421"/>
        <v>#N/A</v>
      </c>
      <c r="AM361" s="5" t="e">
        <f t="shared" si="422"/>
        <v>#N/A</v>
      </c>
      <c r="AN361" s="5" t="e">
        <f t="shared" si="423"/>
        <v>#N/A</v>
      </c>
      <c r="AO361" s="5" t="e">
        <f t="shared" si="424"/>
        <v>#N/A</v>
      </c>
      <c r="AP361" s="5" t="e">
        <f t="shared" si="425"/>
        <v>#N/A</v>
      </c>
      <c r="AQ361" s="5" t="e">
        <f t="shared" si="426"/>
        <v>#N/A</v>
      </c>
      <c r="AR361" s="5" t="e">
        <f t="shared" si="427"/>
        <v>#N/A</v>
      </c>
      <c r="AS361" s="5" t="e">
        <f t="shared" si="428"/>
        <v>#N/A</v>
      </c>
      <c r="AT361" s="5" t="e">
        <f t="shared" si="429"/>
        <v>#N/A</v>
      </c>
      <c r="AU361" s="5" t="e">
        <f t="shared" si="430"/>
        <v>#N/A</v>
      </c>
      <c r="AV361" s="5" t="e">
        <f t="shared" si="431"/>
        <v>#N/A</v>
      </c>
      <c r="AW361" s="5" t="e">
        <f t="shared" si="432"/>
        <v>#N/A</v>
      </c>
      <c r="AX361" s="5" t="e">
        <f t="shared" si="433"/>
        <v>#N/A</v>
      </c>
      <c r="AY361" s="5" t="e">
        <f t="shared" si="434"/>
        <v>#N/A</v>
      </c>
      <c r="AZ361" s="5" t="e">
        <f t="shared" si="435"/>
        <v>#N/A</v>
      </c>
      <c r="BA361" s="5" t="e">
        <f t="shared" si="436"/>
        <v>#N/A</v>
      </c>
      <c r="BB361" s="5" t="e">
        <f t="shared" si="437"/>
        <v>#N/A</v>
      </c>
      <c r="BC361" s="5" t="e">
        <f t="shared" si="438"/>
        <v>#N/A</v>
      </c>
      <c r="BD361" s="5" t="e">
        <f t="shared" si="439"/>
        <v>#N/A</v>
      </c>
      <c r="BE361" s="5" t="e">
        <f t="shared" si="440"/>
        <v>#N/A</v>
      </c>
      <c r="BF361" s="5" t="e">
        <f t="shared" si="441"/>
        <v>#N/A</v>
      </c>
      <c r="BG361" s="5" t="e">
        <f t="shared" si="442"/>
        <v>#N/A</v>
      </c>
      <c r="BH361" s="5" t="e">
        <f t="shared" si="443"/>
        <v>#N/A</v>
      </c>
      <c r="BI361" s="5" t="e">
        <f t="shared" si="444"/>
        <v>#N/A</v>
      </c>
      <c r="BJ361" s="8" t="e">
        <f t="shared" si="445"/>
        <v>#N/A</v>
      </c>
      <c r="BK361" s="8" t="e">
        <f t="shared" si="446"/>
        <v>#N/A</v>
      </c>
      <c r="BL361" s="8" t="e">
        <f t="shared" si="447"/>
        <v>#N/A</v>
      </c>
      <c r="BM361" s="8" t="e">
        <f t="shared" si="448"/>
        <v>#N/A</v>
      </c>
      <c r="BN361" s="8" t="e">
        <f t="shared" si="449"/>
        <v>#N/A</v>
      </c>
    </row>
    <row r="362" spans="1:66" x14ac:dyDescent="0.25">
      <c r="A362" t="s">
        <v>282</v>
      </c>
      <c r="B362" t="s">
        <v>430</v>
      </c>
      <c r="C362" t="s">
        <v>195</v>
      </c>
      <c r="D362" t="s">
        <v>531</v>
      </c>
      <c r="E362">
        <f>VLOOKUP(A362,home!$A$2:$E$405,3,FALSE)</f>
        <v>1.6222000000000001</v>
      </c>
      <c r="F362">
        <f>VLOOKUP(B362,home!$B$2:$E$405,3,FALSE)</f>
        <v>0.71919999999999995</v>
      </c>
      <c r="G362">
        <f>VLOOKUP(C362,away!$B$2:$E$405,4,FALSE)</f>
        <v>0.82189999999999996</v>
      </c>
      <c r="H362">
        <f>VLOOKUP(A362,away!$A$2:$E$405,3,FALSE)</f>
        <v>1.3389</v>
      </c>
      <c r="I362">
        <f>VLOOKUP(C362,away!$B$2:$E$405,3,FALSE)</f>
        <v>1.0373000000000001</v>
      </c>
      <c r="J362">
        <f>VLOOKUP(B362,home!$B$2:$E$405,4,FALSE)</f>
        <v>0.74690000000000001</v>
      </c>
      <c r="K362" s="3">
        <f t="shared" si="394"/>
        <v>0.95889942065599998</v>
      </c>
      <c r="L362" s="3">
        <f t="shared" si="395"/>
        <v>1.0373253204930002</v>
      </c>
      <c r="M362" s="5">
        <f t="shared" si="396"/>
        <v>0.1358471746157533</v>
      </c>
      <c r="N362" s="5">
        <f t="shared" si="397"/>
        <v>0.13026377703680031</v>
      </c>
      <c r="O362" s="5">
        <f t="shared" si="398"/>
        <v>0.14091771394635486</v>
      </c>
      <c r="P362" s="5">
        <f t="shared" si="399"/>
        <v>0.1351259142633276</v>
      </c>
      <c r="Q362" s="5">
        <f t="shared" si="400"/>
        <v>6.2454930166525077E-2</v>
      </c>
      <c r="R362" s="5">
        <f t="shared" si="401"/>
        <v>7.3088756391271728E-2</v>
      </c>
      <c r="S362" s="5">
        <f t="shared" si="402"/>
        <v>3.3602120833845409E-2</v>
      </c>
      <c r="T362" s="5">
        <f t="shared" si="403"/>
        <v>6.4786080451358571E-2</v>
      </c>
      <c r="U362" s="5">
        <f t="shared" si="404"/>
        <v>7.0084766160057987E-2</v>
      </c>
      <c r="V362" s="5">
        <f t="shared" si="405"/>
        <v>3.7137461527821185E-3</v>
      </c>
      <c r="W362" s="5">
        <f t="shared" si="406"/>
        <v>1.9962665451263947E-2</v>
      </c>
      <c r="X362" s="5">
        <f t="shared" si="407"/>
        <v>2.0707778337126916E-2</v>
      </c>
      <c r="Y362" s="5">
        <f t="shared" si="408"/>
        <v>1.0740351400129093E-2</v>
      </c>
      <c r="Z362" s="5">
        <f t="shared" si="409"/>
        <v>2.5272272549336925E-2</v>
      </c>
      <c r="AA362" s="5">
        <f t="shared" si="410"/>
        <v>2.423356750621971E-2</v>
      </c>
      <c r="AB362" s="5">
        <f t="shared" si="411"/>
        <v>1.1618776921071071E-2</v>
      </c>
      <c r="AC362" s="5">
        <f t="shared" si="412"/>
        <v>2.3087678564902869E-4</v>
      </c>
      <c r="AD362" s="5">
        <f t="shared" si="413"/>
        <v>4.7855470839916359E-3</v>
      </c>
      <c r="AE362" s="5">
        <f t="shared" si="414"/>
        <v>4.9641691626359664E-3</v>
      </c>
      <c r="AF362" s="5">
        <f t="shared" si="415"/>
        <v>2.5747291838064111E-3</v>
      </c>
      <c r="AG362" s="5">
        <f t="shared" si="416"/>
        <v>8.9027725859155548E-4</v>
      </c>
      <c r="AH362" s="5">
        <f t="shared" si="417"/>
        <v>6.5538920554568435E-3</v>
      </c>
      <c r="AI362" s="5">
        <f t="shared" si="418"/>
        <v>6.2845232950195281E-3</v>
      </c>
      <c r="AJ362" s="5">
        <f t="shared" si="419"/>
        <v>3.0131128733466802E-3</v>
      </c>
      <c r="AK362" s="5">
        <f t="shared" si="420"/>
        <v>9.6309072954108921E-4</v>
      </c>
      <c r="AL362" s="5">
        <f t="shared" si="421"/>
        <v>9.1860391888888265E-6</v>
      </c>
      <c r="AM362" s="5">
        <f t="shared" si="422"/>
        <v>9.177716652723182E-4</v>
      </c>
      <c r="AN362" s="5">
        <f t="shared" si="423"/>
        <v>9.5202778681800207E-4</v>
      </c>
      <c r="AO362" s="5">
        <f t="shared" si="424"/>
        <v>4.9378126453961276E-4</v>
      </c>
      <c r="AP362" s="5">
        <f t="shared" si="425"/>
        <v>1.7073726949733093E-4</v>
      </c>
      <c r="AQ362" s="5">
        <f t="shared" si="426"/>
        <v>4.4277523200354633E-5</v>
      </c>
      <c r="AR362" s="5">
        <f t="shared" si="427"/>
        <v>1.3597036353806598E-3</v>
      </c>
      <c r="AS362" s="5">
        <f t="shared" si="428"/>
        <v>1.3038190282303717E-3</v>
      </c>
      <c r="AT362" s="5">
        <f t="shared" si="429"/>
        <v>6.2511565540518616E-4</v>
      </c>
      <c r="AU362" s="5">
        <f t="shared" si="430"/>
        <v>1.9980767993700962E-4</v>
      </c>
      <c r="AV362" s="5">
        <f t="shared" si="431"/>
        <v>4.789886713355449E-5</v>
      </c>
      <c r="AW362" s="5">
        <f t="shared" si="432"/>
        <v>2.5381298003279604E-7</v>
      </c>
      <c r="AX362" s="5">
        <f t="shared" si="433"/>
        <v>1.4667511968735299E-4</v>
      </c>
      <c r="AY362" s="5">
        <f t="shared" si="434"/>
        <v>1.5214981553803261E-4</v>
      </c>
      <c r="AZ362" s="5">
        <f t="shared" si="435"/>
        <v>7.8914428082970273E-5</v>
      </c>
      <c r="BA362" s="5">
        <f t="shared" si="436"/>
        <v>2.7286644800896321E-5</v>
      </c>
      <c r="BB362" s="5">
        <f t="shared" si="437"/>
        <v>7.0762818908171069E-6</v>
      </c>
      <c r="BC362" s="5">
        <f t="shared" si="438"/>
        <v>1.4680812760581342E-6</v>
      </c>
      <c r="BD362" s="5">
        <f t="shared" si="439"/>
        <v>2.3507583489112337E-4</v>
      </c>
      <c r="BE362" s="5">
        <f t="shared" si="440"/>
        <v>2.254140818873237E-4</v>
      </c>
      <c r="BF362" s="5">
        <f t="shared" si="441"/>
        <v>1.0807471626472941E-4</v>
      </c>
      <c r="BG362" s="5">
        <f t="shared" si="442"/>
        <v>3.4544260937936873E-5</v>
      </c>
      <c r="BH362" s="5">
        <f t="shared" si="443"/>
        <v>8.2811179500943386E-6</v>
      </c>
      <c r="BI362" s="5">
        <f t="shared" si="444"/>
        <v>1.5881518409458932E-6</v>
      </c>
      <c r="BJ362" s="8">
        <f t="shared" si="445"/>
        <v>0.32512247141283324</v>
      </c>
      <c r="BK362" s="8">
        <f t="shared" si="446"/>
        <v>0.30868116850608435</v>
      </c>
      <c r="BL362" s="8">
        <f t="shared" si="447"/>
        <v>0.34090752290819842</v>
      </c>
      <c r="BM362" s="8">
        <f t="shared" si="448"/>
        <v>0.32213327295386207</v>
      </c>
      <c r="BN362" s="8">
        <f t="shared" si="449"/>
        <v>0.67769826642003284</v>
      </c>
    </row>
    <row r="363" spans="1:66" x14ac:dyDescent="0.25">
      <c r="A363" t="s">
        <v>282</v>
      </c>
      <c r="B363" t="s">
        <v>337</v>
      </c>
      <c r="C363" t="s">
        <v>308</v>
      </c>
      <c r="D363" t="s">
        <v>531</v>
      </c>
      <c r="E363">
        <f>VLOOKUP(A363,home!$A$2:$E$405,3,FALSE)</f>
        <v>1.6222000000000001</v>
      </c>
      <c r="F363">
        <f>VLOOKUP(B363,home!$B$2:$E$405,3,FALSE)</f>
        <v>1.0617000000000001</v>
      </c>
      <c r="G363">
        <f>VLOOKUP(C363,away!$B$2:$E$405,4,FALSE)</f>
        <v>1.4695</v>
      </c>
      <c r="H363">
        <f>VLOOKUP(A363,away!$A$2:$E$405,3,FALSE)</f>
        <v>1.3389</v>
      </c>
      <c r="I363">
        <f>VLOOKUP(C363,away!$B$2:$E$405,3,FALSE)</f>
        <v>0.75560000000000005</v>
      </c>
      <c r="J363">
        <f>VLOOKUP(B363,home!$B$2:$E$405,4,FALSE)</f>
        <v>1.0788</v>
      </c>
      <c r="K363" s="3">
        <f t="shared" si="394"/>
        <v>2.53090477293</v>
      </c>
      <c r="L363" s="3">
        <f t="shared" si="395"/>
        <v>1.0913926597920001</v>
      </c>
      <c r="M363" s="5">
        <f t="shared" si="396"/>
        <v>2.6721215723306043E-2</v>
      </c>
      <c r="N363" s="5">
        <f t="shared" si="397"/>
        <v>6.7628852412607424E-2</v>
      </c>
      <c r="O363" s="5">
        <f t="shared" si="398"/>
        <v>2.916333870113479E-2</v>
      </c>
      <c r="P363" s="5">
        <f t="shared" si="399"/>
        <v>7.3809633113276235E-2</v>
      </c>
      <c r="Q363" s="5">
        <f t="shared" si="400"/>
        <v>8.5581092679423348E-2</v>
      </c>
      <c r="R363" s="5">
        <f t="shared" si="401"/>
        <v>1.5914326896723237E-2</v>
      </c>
      <c r="S363" s="5">
        <f t="shared" si="402"/>
        <v>5.0969443126467298E-2</v>
      </c>
      <c r="T363" s="5">
        <f t="shared" si="403"/>
        <v>9.3402576367301496E-2</v>
      </c>
      <c r="U363" s="5">
        <f t="shared" si="404"/>
        <v>4.0277645900885117E-2</v>
      </c>
      <c r="V363" s="5">
        <f t="shared" si="405"/>
        <v>1.5643150105925974E-2</v>
      </c>
      <c r="W363" s="5">
        <f t="shared" si="406"/>
        <v>7.2199198644972415E-2</v>
      </c>
      <c r="X363" s="5">
        <f t="shared" si="407"/>
        <v>7.87976754439874E-2</v>
      </c>
      <c r="Y363" s="5">
        <f t="shared" si="408"/>
        <v>4.2999602294120087E-2</v>
      </c>
      <c r="Z363" s="5">
        <f t="shared" si="409"/>
        <v>5.7895931868713803E-3</v>
      </c>
      <c r="AA363" s="5">
        <f t="shared" si="410"/>
        <v>1.4652909029975786E-2</v>
      </c>
      <c r="AB363" s="5">
        <f t="shared" si="411"/>
        <v>1.854255870063741E-2</v>
      </c>
      <c r="AC363" s="5">
        <f t="shared" si="412"/>
        <v>2.7006049752988453E-3</v>
      </c>
      <c r="AD363" s="5">
        <f t="shared" si="413"/>
        <v>4.5682324113070473E-2</v>
      </c>
      <c r="AE363" s="5">
        <f t="shared" si="414"/>
        <v>4.9857353219244199E-2</v>
      </c>
      <c r="AF363" s="5">
        <f t="shared" si="415"/>
        <v>2.7206974670070081E-2</v>
      </c>
      <c r="AG363" s="5">
        <f t="shared" si="416"/>
        <v>9.8978308166871205E-3</v>
      </c>
      <c r="AH363" s="5">
        <f t="shared" si="417"/>
        <v>1.5796798768332996E-3</v>
      </c>
      <c r="AI363" s="5">
        <f t="shared" si="418"/>
        <v>3.9980193399788725E-3</v>
      </c>
      <c r="AJ363" s="5">
        <f t="shared" si="419"/>
        <v>5.0593031149094884E-3</v>
      </c>
      <c r="AK363" s="5">
        <f t="shared" si="420"/>
        <v>4.2682048004080136E-3</v>
      </c>
      <c r="AL363" s="5">
        <f t="shared" si="421"/>
        <v>2.9838561908969067E-4</v>
      </c>
      <c r="AM363" s="5">
        <f t="shared" si="422"/>
        <v>2.3123522427261057E-2</v>
      </c>
      <c r="AN363" s="5">
        <f t="shared" si="423"/>
        <v>2.5236842645648405E-2</v>
      </c>
      <c r="AO363" s="5">
        <f t="shared" si="424"/>
        <v>1.3771652409893196E-2</v>
      </c>
      <c r="AP363" s="5">
        <f t="shared" si="425"/>
        <v>5.0100934511214147E-3</v>
      </c>
      <c r="AQ363" s="5">
        <f t="shared" si="426"/>
        <v>1.3669948043564704E-3</v>
      </c>
      <c r="AR363" s="5">
        <f t="shared" si="427"/>
        <v>3.4481020447939883E-4</v>
      </c>
      <c r="AS363" s="5">
        <f t="shared" si="428"/>
        <v>8.7268179227187976E-4</v>
      </c>
      <c r="AT363" s="5">
        <f t="shared" si="429"/>
        <v>1.1043372566550036E-3</v>
      </c>
      <c r="AU363" s="5">
        <f t="shared" si="430"/>
        <v>9.3165747793085712E-4</v>
      </c>
      <c r="AV363" s="5">
        <f t="shared" si="431"/>
        <v>5.8948408940778319E-4</v>
      </c>
      <c r="AW363" s="5">
        <f t="shared" si="432"/>
        <v>2.289455575023659E-5</v>
      </c>
      <c r="AX363" s="5">
        <f t="shared" si="433"/>
        <v>9.7539055463514782E-3</v>
      </c>
      <c r="AY363" s="5">
        <f t="shared" si="434"/>
        <v>1.0645340917592479E-2</v>
      </c>
      <c r="AZ363" s="5">
        <f t="shared" si="435"/>
        <v>5.8091234692219332E-3</v>
      </c>
      <c r="BA363" s="5">
        <f t="shared" si="436"/>
        <v>2.1133449047114191E-3</v>
      </c>
      <c r="BB363" s="5">
        <f t="shared" si="437"/>
        <v>5.7662227915271662E-4</v>
      </c>
      <c r="BC363" s="5">
        <f t="shared" si="438"/>
        <v>1.2586426458796173E-4</v>
      </c>
      <c r="BD363" s="5">
        <f t="shared" si="439"/>
        <v>6.2720554365032391E-5</v>
      </c>
      <c r="BE363" s="5">
        <f t="shared" si="440"/>
        <v>1.58739750403276E-4</v>
      </c>
      <c r="BF363" s="5">
        <f t="shared" si="441"/>
        <v>2.0087759597468409E-4</v>
      </c>
      <c r="BG363" s="5">
        <f t="shared" si="442"/>
        <v>1.6946735547567737E-4</v>
      </c>
      <c r="BH363" s="5">
        <f t="shared" si="443"/>
        <v>1.0722643470730423E-4</v>
      </c>
      <c r="BI363" s="5">
        <f t="shared" si="444"/>
        <v>5.4275979076996653E-5</v>
      </c>
      <c r="BJ363" s="8">
        <f t="shared" si="445"/>
        <v>0.67078678778138245</v>
      </c>
      <c r="BK363" s="8">
        <f t="shared" si="446"/>
        <v>0.18078777358095657</v>
      </c>
      <c r="BL363" s="8">
        <f t="shared" si="447"/>
        <v>0.13805226485223399</v>
      </c>
      <c r="BM363" s="8">
        <f t="shared" si="448"/>
        <v>0.68597551351313102</v>
      </c>
      <c r="BN363" s="8">
        <f t="shared" si="449"/>
        <v>0.29881845952647107</v>
      </c>
    </row>
    <row r="364" spans="1:66" x14ac:dyDescent="0.25">
      <c r="A364" t="s">
        <v>282</v>
      </c>
      <c r="B364" t="s">
        <v>199</v>
      </c>
      <c r="C364" t="s">
        <v>293</v>
      </c>
      <c r="D364" t="s">
        <v>531</v>
      </c>
      <c r="E364">
        <f>VLOOKUP(A364,home!$A$2:$E$405,3,FALSE)</f>
        <v>1.6222000000000001</v>
      </c>
      <c r="F364">
        <f>VLOOKUP(B364,home!$B$2:$E$405,3,FALSE)</f>
        <v>1.0274000000000001</v>
      </c>
      <c r="G364">
        <f>VLOOKUP(C364,away!$B$2:$E$405,4,FALSE)</f>
        <v>1.1194</v>
      </c>
      <c r="H364">
        <f>VLOOKUP(A364,away!$A$2:$E$405,3,FALSE)</f>
        <v>1.3389</v>
      </c>
      <c r="I364">
        <f>VLOOKUP(C364,away!$B$2:$E$405,3,FALSE)</f>
        <v>1.1312</v>
      </c>
      <c r="J364">
        <f>VLOOKUP(B364,home!$B$2:$E$405,4,FALSE)</f>
        <v>1.0373000000000001</v>
      </c>
      <c r="K364" s="3">
        <f t="shared" si="394"/>
        <v>1.8656460846320002</v>
      </c>
      <c r="L364" s="3">
        <f t="shared" si="395"/>
        <v>1.5710569052640002</v>
      </c>
      <c r="M364" s="5">
        <f t="shared" si="396"/>
        <v>3.2170577387039843E-2</v>
      </c>
      <c r="N364" s="5">
        <f t="shared" si="397"/>
        <v>6.001891174248164E-2</v>
      </c>
      <c r="O364" s="5">
        <f t="shared" si="398"/>
        <v>5.0541807750238837E-2</v>
      </c>
      <c r="P364" s="5">
        <f t="shared" si="399"/>
        <v>9.4293125739456363E-2</v>
      </c>
      <c r="Q364" s="5">
        <f t="shared" si="400"/>
        <v>5.5987023848117247E-2</v>
      </c>
      <c r="R364" s="5">
        <f t="shared" si="401"/>
        <v>3.9702028035269156E-2</v>
      </c>
      <c r="S364" s="5">
        <f t="shared" si="402"/>
        <v>6.9094140390675879E-2</v>
      </c>
      <c r="T364" s="5">
        <f t="shared" si="403"/>
        <v>8.7958800421764849E-2</v>
      </c>
      <c r="U364" s="5">
        <f t="shared" si="404"/>
        <v>7.4069933155949785E-2</v>
      </c>
      <c r="V364" s="5">
        <f t="shared" si="405"/>
        <v>2.2501936023146391E-2</v>
      </c>
      <c r="W364" s="5">
        <f t="shared" si="406"/>
        <v>3.481732394414612E-2</v>
      </c>
      <c r="X364" s="5">
        <f t="shared" si="407"/>
        <v>5.4699997205264375E-2</v>
      </c>
      <c r="Y364" s="5">
        <f t="shared" si="408"/>
        <v>4.2968404163626066E-2</v>
      </c>
      <c r="Z364" s="5">
        <f t="shared" si="409"/>
        <v>2.0791381765931521E-2</v>
      </c>
      <c r="AA364" s="5">
        <f t="shared" si="410"/>
        <v>3.8789359985699295E-2</v>
      </c>
      <c r="AB364" s="5">
        <f t="shared" si="411"/>
        <v>3.6183608791350547E-2</v>
      </c>
      <c r="AC364" s="5">
        <f t="shared" si="412"/>
        <v>4.1221242652970677E-3</v>
      </c>
      <c r="AD364" s="5">
        <f t="shared" si="413"/>
        <v>1.6239201023440057E-2</v>
      </c>
      <c r="AE364" s="5">
        <f t="shared" si="414"/>
        <v>2.5512708903845719E-2</v>
      </c>
      <c r="AF364" s="5">
        <f t="shared" si="415"/>
        <v>2.0040958747688582E-2</v>
      </c>
      <c r="AG364" s="5">
        <f t="shared" si="416"/>
        <v>1.049516220955571E-2</v>
      </c>
      <c r="AH364" s="5">
        <f t="shared" si="417"/>
        <v>8.1661109733366776E-3</v>
      </c>
      <c r="AI364" s="5">
        <f t="shared" si="418"/>
        <v>1.5235072964075983E-2</v>
      </c>
      <c r="AJ364" s="5">
        <f t="shared" si="419"/>
        <v>1.4211627112255607E-2</v>
      </c>
      <c r="AK364" s="5">
        <f t="shared" si="420"/>
        <v>8.8379554927432175E-3</v>
      </c>
      <c r="AL364" s="5">
        <f t="shared" si="421"/>
        <v>4.8328381177007552E-4</v>
      </c>
      <c r="AM364" s="5">
        <f t="shared" si="422"/>
        <v>6.0593203613865795E-3</v>
      </c>
      <c r="AN364" s="5">
        <f t="shared" si="423"/>
        <v>9.519537094963143E-3</v>
      </c>
      <c r="AO364" s="5">
        <f t="shared" si="424"/>
        <v>7.4778672439793246E-3</v>
      </c>
      <c r="AP364" s="5">
        <f t="shared" si="425"/>
        <v>3.9160516567670672E-3</v>
      </c>
      <c r="AQ364" s="5">
        <f t="shared" si="426"/>
        <v>1.5380849991836062E-3</v>
      </c>
      <c r="AR364" s="5">
        <f t="shared" si="427"/>
        <v>2.5658850067625419E-3</v>
      </c>
      <c r="AS364" s="5">
        <f t="shared" si="428"/>
        <v>4.7870333164824891E-3</v>
      </c>
      <c r="AT364" s="5">
        <f t="shared" si="429"/>
        <v>4.4654549819492491E-3</v>
      </c>
      <c r="AU364" s="5">
        <f t="shared" si="430"/>
        <v>2.7769862010580252E-3</v>
      </c>
      <c r="AV364" s="5">
        <f t="shared" si="431"/>
        <v>1.2952183582702497E-3</v>
      </c>
      <c r="AW364" s="5">
        <f t="shared" si="432"/>
        <v>3.9347842494253338E-5</v>
      </c>
      <c r="AX364" s="5">
        <f t="shared" si="433"/>
        <v>1.8840912179586382E-3</v>
      </c>
      <c r="AY364" s="5">
        <f t="shared" si="434"/>
        <v>2.9600145181211787E-3</v>
      </c>
      <c r="AZ364" s="5">
        <f t="shared" si="435"/>
        <v>2.3251756241879857E-3</v>
      </c>
      <c r="BA364" s="5">
        <f t="shared" si="436"/>
        <v>1.2176610734440227E-3</v>
      </c>
      <c r="BB364" s="5">
        <f t="shared" si="437"/>
        <v>4.7825370942635131E-4</v>
      </c>
      <c r="BC364" s="5">
        <f t="shared" si="438"/>
        <v>1.5027275853247833E-4</v>
      </c>
      <c r="BD364" s="5">
        <f t="shared" si="439"/>
        <v>6.7185855966461023E-4</v>
      </c>
      <c r="BE364" s="5">
        <f t="shared" si="440"/>
        <v>1.2534502912647748E-3</v>
      </c>
      <c r="BF364" s="5">
        <f t="shared" si="441"/>
        <v>1.1692473140894842E-3</v>
      </c>
      <c r="BG364" s="5">
        <f t="shared" si="442"/>
        <v>7.2713389116584298E-4</v>
      </c>
      <c r="BH364" s="5">
        <f t="shared" si="443"/>
        <v>3.3914362426419657E-4</v>
      </c>
      <c r="BI364" s="5">
        <f t="shared" si="444"/>
        <v>1.2654439494728085E-4</v>
      </c>
      <c r="BJ364" s="8">
        <f t="shared" si="445"/>
        <v>0.44626482246788068</v>
      </c>
      <c r="BK364" s="8">
        <f t="shared" si="446"/>
        <v>0.2256252021355068</v>
      </c>
      <c r="BL364" s="8">
        <f t="shared" si="447"/>
        <v>0.30591546020083782</v>
      </c>
      <c r="BM364" s="8">
        <f t="shared" si="448"/>
        <v>0.66296272539192724</v>
      </c>
      <c r="BN364" s="8">
        <f t="shared" si="449"/>
        <v>0.33271347450260313</v>
      </c>
    </row>
    <row r="365" spans="1:66" x14ac:dyDescent="0.25">
      <c r="A365" t="s">
        <v>288</v>
      </c>
      <c r="B365" t="s">
        <v>469</v>
      </c>
      <c r="C365" t="s">
        <v>357</v>
      </c>
      <c r="D365" t="s">
        <v>531</v>
      </c>
      <c r="E365">
        <f>VLOOKUP(A365,home!$A$2:$E$405,3,FALSE)</f>
        <v>1.4888999999999999</v>
      </c>
      <c r="F365">
        <f>VLOOKUP(B365,home!$B$2:$E$405,3,FALSE)</f>
        <v>0.82089999999999996</v>
      </c>
      <c r="G365">
        <f>VLOOKUP(C365,away!$B$2:$E$405,4,FALSE)</f>
        <v>1.2685999999999999</v>
      </c>
      <c r="H365">
        <f>VLOOKUP(A365,away!$A$2:$E$405,3,FALSE)</f>
        <v>1.2278</v>
      </c>
      <c r="I365">
        <f>VLOOKUP(C365,away!$B$2:$E$405,3,FALSE)</f>
        <v>0.67869999999999997</v>
      </c>
      <c r="J365">
        <f>VLOOKUP(B365,home!$B$2:$E$405,4,FALSE)</f>
        <v>1.3122</v>
      </c>
      <c r="K365" s="3">
        <f t="shared" si="394"/>
        <v>1.5505311394859997</v>
      </c>
      <c r="L365" s="3">
        <f t="shared" si="395"/>
        <v>1.093466573892</v>
      </c>
      <c r="M365" s="5">
        <f t="shared" si="396"/>
        <v>7.1076557132924087E-2</v>
      </c>
      <c r="N365" s="5">
        <f t="shared" si="397"/>
        <v>0.11020641512205455</v>
      </c>
      <c r="O365" s="5">
        <f t="shared" si="398"/>
        <v>7.7719839412177499E-2</v>
      </c>
      <c r="P365" s="5">
        <f t="shared" si="399"/>
        <v>0.12050703116443248</v>
      </c>
      <c r="Q365" s="5">
        <f t="shared" si="400"/>
        <v>8.5439239208933204E-2</v>
      </c>
      <c r="R365" s="5">
        <f t="shared" si="401"/>
        <v>4.2492023262735081E-2</v>
      </c>
      <c r="S365" s="5">
        <f t="shared" si="402"/>
        <v>5.1078531184716926E-2</v>
      </c>
      <c r="T365" s="5">
        <f t="shared" si="403"/>
        <v>9.3424952173731216E-2</v>
      </c>
      <c r="U365" s="5">
        <f t="shared" si="404"/>
        <v>6.5885205248634227E-2</v>
      </c>
      <c r="V365" s="5">
        <f t="shared" si="405"/>
        <v>9.6223665135838719E-3</v>
      </c>
      <c r="W365" s="5">
        <f t="shared" si="406"/>
        <v>4.4158733642481351E-2</v>
      </c>
      <c r="X365" s="5">
        <f t="shared" si="407"/>
        <v>4.8286099183453481E-2</v>
      </c>
      <c r="Y365" s="5">
        <f t="shared" si="408"/>
        <v>2.639961772037009E-2</v>
      </c>
      <c r="Z365" s="5">
        <f t="shared" si="409"/>
        <v>1.548786903161403E-2</v>
      </c>
      <c r="AA365" s="5">
        <f t="shared" si="410"/>
        <v>2.4014423217798429E-2</v>
      </c>
      <c r="AB365" s="5">
        <f t="shared" si="411"/>
        <v>1.8617555497996031E-2</v>
      </c>
      <c r="AC365" s="5">
        <f t="shared" si="412"/>
        <v>1.0196424708285698E-3</v>
      </c>
      <c r="AD365" s="5">
        <f t="shared" si="413"/>
        <v>1.7117372898233854E-2</v>
      </c>
      <c r="AE365" s="5">
        <f t="shared" si="414"/>
        <v>1.8717275097063543E-2</v>
      </c>
      <c r="AF365" s="5">
        <f t="shared" si="415"/>
        <v>1.0233357336490063E-2</v>
      </c>
      <c r="AG365" s="5">
        <f t="shared" si="416"/>
        <v>3.7299447287147841E-3</v>
      </c>
      <c r="AH365" s="5">
        <f t="shared" si="417"/>
        <v>4.2338667717217492E-3</v>
      </c>
      <c r="AI365" s="5">
        <f t="shared" si="418"/>
        <v>6.564742269989635E-3</v>
      </c>
      <c r="AJ365" s="5">
        <f t="shared" si="419"/>
        <v>5.0894186561594706E-3</v>
      </c>
      <c r="AK365" s="5">
        <f t="shared" si="420"/>
        <v>2.6304340360854155E-3</v>
      </c>
      <c r="AL365" s="5">
        <f t="shared" si="421"/>
        <v>6.9150275120346061E-5</v>
      </c>
      <c r="AM365" s="5">
        <f t="shared" si="422"/>
        <v>5.3082039409810588E-3</v>
      </c>
      <c r="AN365" s="5">
        <f t="shared" si="423"/>
        <v>5.80434357686457E-3</v>
      </c>
      <c r="AO365" s="5">
        <f t="shared" si="424"/>
        <v>3.1734278423430694E-3</v>
      </c>
      <c r="AP365" s="5">
        <f t="shared" si="425"/>
        <v>1.156679090086786E-3</v>
      </c>
      <c r="AQ365" s="5">
        <f t="shared" si="426"/>
        <v>3.1619748043242837E-4</v>
      </c>
      <c r="AR365" s="5">
        <f t="shared" si="427"/>
        <v>9.2591835863795318E-4</v>
      </c>
      <c r="AS365" s="5">
        <f t="shared" si="428"/>
        <v>1.435665247689912E-3</v>
      </c>
      <c r="AT365" s="5">
        <f t="shared" si="429"/>
        <v>1.1130218362105451E-3</v>
      </c>
      <c r="AU365" s="5">
        <f t="shared" si="430"/>
        <v>5.7525833865744523E-4</v>
      </c>
      <c r="AV365" s="5">
        <f t="shared" si="431"/>
        <v>2.2298899183433805E-4</v>
      </c>
      <c r="AW365" s="5">
        <f t="shared" si="432"/>
        <v>3.2566974631516967E-6</v>
      </c>
      <c r="AX365" s="5">
        <f t="shared" si="433"/>
        <v>1.3717559175389056E-3</v>
      </c>
      <c r="AY365" s="5">
        <f t="shared" si="434"/>
        <v>1.4999692433673439E-3</v>
      </c>
      <c r="AZ365" s="5">
        <f t="shared" si="435"/>
        <v>8.2008311474413269E-4</v>
      </c>
      <c r="BA365" s="5">
        <f t="shared" si="436"/>
        <v>2.9891115792864885E-4</v>
      </c>
      <c r="BB365" s="5">
        <f t="shared" si="437"/>
        <v>8.1712339939582539E-5</v>
      </c>
      <c r="BC365" s="5">
        <f t="shared" si="438"/>
        <v>1.7869942479686757E-5</v>
      </c>
      <c r="BD365" s="5">
        <f t="shared" si="439"/>
        <v>1.687434625539244E-4</v>
      </c>
      <c r="BE365" s="5">
        <f t="shared" si="440"/>
        <v>2.6164199327454948E-4</v>
      </c>
      <c r="BF365" s="5">
        <f t="shared" si="441"/>
        <v>2.0284202898468781E-4</v>
      </c>
      <c r="BG365" s="5">
        <f t="shared" si="442"/>
        <v>1.0483762744576002E-4</v>
      </c>
      <c r="BH365" s="5">
        <f t="shared" si="443"/>
        <v>4.0638501486120784E-5</v>
      </c>
      <c r="BI365" s="5">
        <f t="shared" si="444"/>
        <v>1.2602252403255664E-5</v>
      </c>
      <c r="BJ365" s="8">
        <f t="shared" si="445"/>
        <v>0.47756216075823232</v>
      </c>
      <c r="BK365" s="8">
        <f t="shared" si="446"/>
        <v>0.25487324798497357</v>
      </c>
      <c r="BL365" s="8">
        <f t="shared" si="447"/>
        <v>0.25231166701247598</v>
      </c>
      <c r="BM365" s="8">
        <f t="shared" si="448"/>
        <v>0.49129712693813499</v>
      </c>
      <c r="BN365" s="8">
        <f t="shared" si="449"/>
        <v>0.50744110530325692</v>
      </c>
    </row>
    <row r="366" spans="1:66" x14ac:dyDescent="0.25">
      <c r="A366" t="s">
        <v>288</v>
      </c>
      <c r="B366" t="s">
        <v>307</v>
      </c>
      <c r="C366" t="s">
        <v>342</v>
      </c>
      <c r="D366" t="s">
        <v>531</v>
      </c>
      <c r="E366">
        <f>VLOOKUP(A366,home!$A$2:$E$405,3,FALSE)</f>
        <v>1.4888999999999999</v>
      </c>
      <c r="F366">
        <f>VLOOKUP(B366,home!$B$2:$E$405,3,FALSE)</f>
        <v>0.78769999999999996</v>
      </c>
      <c r="G366">
        <f>VLOOKUP(C366,away!$B$2:$E$405,4,FALSE)</f>
        <v>1.7465999999999999</v>
      </c>
      <c r="H366">
        <f>VLOOKUP(A366,away!$A$2:$E$405,3,FALSE)</f>
        <v>1.2278</v>
      </c>
      <c r="I366">
        <f>VLOOKUP(C366,away!$B$2:$E$405,3,FALSE)</f>
        <v>0.37340000000000001</v>
      </c>
      <c r="J366">
        <f>VLOOKUP(B366,home!$B$2:$E$405,4,FALSE)</f>
        <v>1.3278000000000001</v>
      </c>
      <c r="K366" s="3">
        <f t="shared" si="394"/>
        <v>2.0484238852979999</v>
      </c>
      <c r="L366" s="3">
        <f t="shared" si="395"/>
        <v>0.60874387845600009</v>
      </c>
      <c r="M366" s="5">
        <f t="shared" si="396"/>
        <v>7.014661244567405E-2</v>
      </c>
      <c r="N366" s="5">
        <f t="shared" si="397"/>
        <v>0.14368999640646066</v>
      </c>
      <c r="O366" s="5">
        <f t="shared" si="398"/>
        <v>4.2701320920729542E-2</v>
      </c>
      <c r="P366" s="5">
        <f t="shared" si="399"/>
        <v>8.7470405707797572E-2</v>
      </c>
      <c r="Q366" s="5">
        <f t="shared" si="400"/>
        <v>0.14716901035868893</v>
      </c>
      <c r="R366" s="5">
        <f t="shared" si="401"/>
        <v>1.2997083856239617E-2</v>
      </c>
      <c r="S366" s="5">
        <f t="shared" si="402"/>
        <v>2.726814456155021E-2</v>
      </c>
      <c r="T366" s="5">
        <f t="shared" si="403"/>
        <v>8.958823415427955E-2</v>
      </c>
      <c r="U366" s="5">
        <f t="shared" si="404"/>
        <v>2.6623537010342268E-2</v>
      </c>
      <c r="V366" s="5">
        <f t="shared" si="405"/>
        <v>3.7780483928015539E-3</v>
      </c>
      <c r="W366" s="5">
        <f t="shared" si="406"/>
        <v>0.10048817199813573</v>
      </c>
      <c r="X366" s="5">
        <f t="shared" si="407"/>
        <v>6.1171559561098765E-2</v>
      </c>
      <c r="Y366" s="5">
        <f t="shared" si="408"/>
        <v>1.8618906209212735E-2</v>
      </c>
      <c r="Z366" s="5">
        <f t="shared" si="409"/>
        <v>2.6372984117550569E-3</v>
      </c>
      <c r="AA366" s="5">
        <f t="shared" si="410"/>
        <v>5.4023050592975378E-3</v>
      </c>
      <c r="AB366" s="5">
        <f t="shared" si="411"/>
        <v>5.5331053595656533E-3</v>
      </c>
      <c r="AC366" s="5">
        <f t="shared" si="412"/>
        <v>2.9444350035254686E-4</v>
      </c>
      <c r="AD366" s="5">
        <f t="shared" si="413"/>
        <v>5.146059292772874E-2</v>
      </c>
      <c r="AE366" s="5">
        <f t="shared" si="414"/>
        <v>3.1326320926471002E-2</v>
      </c>
      <c r="AF366" s="5">
        <f t="shared" si="415"/>
        <v>9.5348530492686562E-3</v>
      </c>
      <c r="AG366" s="5">
        <f t="shared" si="416"/>
        <v>1.9347611419066068E-3</v>
      </c>
      <c r="AH366" s="5">
        <f t="shared" si="417"/>
        <v>4.0135981595440561E-4</v>
      </c>
      <c r="AI366" s="5">
        <f t="shared" si="418"/>
        <v>8.2215503359981366E-4</v>
      </c>
      <c r="AJ366" s="5">
        <f t="shared" si="419"/>
        <v>8.4206100412191924E-4</v>
      </c>
      <c r="AK366" s="5">
        <f t="shared" si="420"/>
        <v>5.7496595790711895E-4</v>
      </c>
      <c r="AL366" s="5">
        <f t="shared" si="421"/>
        <v>1.4686435473306815E-5</v>
      </c>
      <c r="AM366" s="5">
        <f t="shared" si="422"/>
        <v>2.108262154095137E-2</v>
      </c>
      <c r="AN366" s="5">
        <f t="shared" si="423"/>
        <v>1.283391680485875E-2</v>
      </c>
      <c r="AO366" s="5">
        <f t="shared" si="424"/>
        <v>3.9062841457856746E-3</v>
      </c>
      <c r="AP366" s="5">
        <f t="shared" si="425"/>
        <v>7.9264218708558496E-4</v>
      </c>
      <c r="AQ366" s="5">
        <f t="shared" si="426"/>
        <v>1.2062901979858137E-4</v>
      </c>
      <c r="AR366" s="5">
        <f t="shared" si="427"/>
        <v>4.8865066204094263E-5</v>
      </c>
      <c r="AS366" s="5">
        <f t="shared" si="428"/>
        <v>1.0009636876913476E-4</v>
      </c>
      <c r="AT366" s="5">
        <f t="shared" si="429"/>
        <v>1.0251989630914623E-4</v>
      </c>
      <c r="AU366" s="5">
        <f t="shared" si="430"/>
        <v>7.0001401439309796E-5</v>
      </c>
      <c r="AV366" s="5">
        <f t="shared" si="431"/>
        <v>3.5848135678154014E-5</v>
      </c>
      <c r="AW366" s="5">
        <f t="shared" si="432"/>
        <v>5.0870773230157114E-7</v>
      </c>
      <c r="AX366" s="5">
        <f t="shared" si="433"/>
        <v>7.1976909215304861E-3</v>
      </c>
      <c r="AY366" s="5">
        <f t="shared" si="434"/>
        <v>4.3815502875000096E-3</v>
      </c>
      <c r="AZ366" s="5">
        <f t="shared" si="435"/>
        <v>1.3336209578313787E-3</v>
      </c>
      <c r="BA366" s="5">
        <f t="shared" si="436"/>
        <v>2.7061119808682638E-4</v>
      </c>
      <c r="BB366" s="5">
        <f t="shared" si="437"/>
        <v>4.1183227569249905E-5</v>
      </c>
      <c r="BC366" s="5">
        <f t="shared" si="438"/>
        <v>5.0140075355682529E-6</v>
      </c>
      <c r="BD366" s="5">
        <f t="shared" si="439"/>
        <v>4.9577183203482554E-6</v>
      </c>
      <c r="BE366" s="5">
        <f t="shared" si="440"/>
        <v>1.0155508623980849E-5</v>
      </c>
      <c r="BF366" s="5">
        <f t="shared" si="441"/>
        <v>1.04013932163561E-5</v>
      </c>
      <c r="BG366" s="5">
        <f t="shared" si="442"/>
        <v>7.1021541015868073E-6</v>
      </c>
      <c r="BH366" s="5">
        <f t="shared" si="443"/>
        <v>3.6370555246893949E-6</v>
      </c>
      <c r="BI366" s="5">
        <f t="shared" si="444"/>
        <v>1.4900462817857607E-6</v>
      </c>
      <c r="BJ366" s="8">
        <f t="shared" si="445"/>
        <v>0.70694817103178509</v>
      </c>
      <c r="BK366" s="8">
        <f t="shared" si="446"/>
        <v>0.19335389133114925</v>
      </c>
      <c r="BL366" s="8">
        <f t="shared" si="447"/>
        <v>9.6292968762226455E-2</v>
      </c>
      <c r="BM366" s="8">
        <f t="shared" si="448"/>
        <v>0.49067685826155766</v>
      </c>
      <c r="BN366" s="8">
        <f t="shared" si="449"/>
        <v>0.50417442969559045</v>
      </c>
    </row>
    <row r="367" spans="1:66" x14ac:dyDescent="0.25">
      <c r="A367" t="s">
        <v>288</v>
      </c>
      <c r="B367" t="s">
        <v>312</v>
      </c>
      <c r="C367" t="s">
        <v>320</v>
      </c>
      <c r="D367" t="s">
        <v>531</v>
      </c>
      <c r="E367">
        <f>VLOOKUP(A367,home!$A$2:$E$405,3,FALSE)</f>
        <v>1.4888999999999999</v>
      </c>
      <c r="F367">
        <f>VLOOKUP(B367,home!$B$2:$E$405,3,FALSE)</f>
        <v>0.93279999999999996</v>
      </c>
      <c r="G367">
        <f>VLOOKUP(C367,away!$B$2:$E$405,4,FALSE)</f>
        <v>0.74629999999999996</v>
      </c>
      <c r="H367">
        <f>VLOOKUP(A367,away!$A$2:$E$405,3,FALSE)</f>
        <v>1.2278</v>
      </c>
      <c r="I367">
        <f>VLOOKUP(C367,away!$B$2:$E$405,3,FALSE)</f>
        <v>0.76919999999999999</v>
      </c>
      <c r="J367">
        <f>VLOOKUP(B367,home!$B$2:$E$405,4,FALSE)</f>
        <v>0.72399999999999998</v>
      </c>
      <c r="K367" s="3">
        <f t="shared" si="394"/>
        <v>1.0364957100959997</v>
      </c>
      <c r="L367" s="3">
        <f t="shared" si="395"/>
        <v>0.68376280223999997</v>
      </c>
      <c r="M367" s="5">
        <f t="shared" si="396"/>
        <v>0.17901986308615508</v>
      </c>
      <c r="N367" s="5">
        <f t="shared" si="397"/>
        <v>0.18555332011077297</v>
      </c>
      <c r="O367" s="5">
        <f t="shared" si="398"/>
        <v>0.12240712324041053</v>
      </c>
      <c r="P367" s="5">
        <f t="shared" si="399"/>
        <v>0.12687445812387788</v>
      </c>
      <c r="Q367" s="5">
        <f t="shared" si="400"/>
        <v>9.6162610144442981E-2</v>
      </c>
      <c r="R367" s="5">
        <f t="shared" si="401"/>
        <v>4.1848718800500055E-2</v>
      </c>
      <c r="S367" s="5">
        <f t="shared" si="402"/>
        <v>2.2479528034943155E-2</v>
      </c>
      <c r="T367" s="5">
        <f t="shared" si="403"/>
        <v>6.5752415783076987E-2</v>
      </c>
      <c r="U367" s="5">
        <f t="shared" si="404"/>
        <v>4.337601750973212E-2</v>
      </c>
      <c r="V367" s="5">
        <f t="shared" si="405"/>
        <v>1.7701809354475828E-3</v>
      </c>
      <c r="W367" s="5">
        <f t="shared" si="406"/>
        <v>3.3224044295449735E-2</v>
      </c>
      <c r="X367" s="5">
        <f t="shared" si="407"/>
        <v>2.2717365629202596E-2</v>
      </c>
      <c r="Y367" s="5">
        <f t="shared" si="408"/>
        <v>7.7666447910671116E-3</v>
      </c>
      <c r="Z367" s="5">
        <f t="shared" si="409"/>
        <v>9.5381990790612305E-3</v>
      </c>
      <c r="AA367" s="5">
        <f t="shared" si="410"/>
        <v>9.8863024274885806E-3</v>
      </c>
      <c r="AB367" s="5">
        <f t="shared" si="411"/>
        <v>5.123555027401791E-3</v>
      </c>
      <c r="AC367" s="5">
        <f t="shared" si="412"/>
        <v>7.8409855998089957E-5</v>
      </c>
      <c r="AD367" s="5">
        <f t="shared" si="413"/>
        <v>8.6091448460682788E-3</v>
      </c>
      <c r="AE367" s="5">
        <f t="shared" si="414"/>
        <v>5.8866130048377003E-3</v>
      </c>
      <c r="AF367" s="5">
        <f t="shared" si="415"/>
        <v>2.0125235019451257E-3</v>
      </c>
      <c r="AG367" s="5">
        <f t="shared" si="416"/>
        <v>4.5869623642128573E-4</v>
      </c>
      <c r="AH367" s="5">
        <f t="shared" si="417"/>
        <v>1.6304664326554732E-3</v>
      </c>
      <c r="AI367" s="5">
        <f t="shared" si="418"/>
        <v>1.6899714629029262E-3</v>
      </c>
      <c r="AJ367" s="5">
        <f t="shared" si="419"/>
        <v>8.7582408574177195E-4</v>
      </c>
      <c r="AK367" s="5">
        <f t="shared" si="420"/>
        <v>3.0259596922336586E-4</v>
      </c>
      <c r="AL367" s="5">
        <f t="shared" si="421"/>
        <v>2.2228165790834711E-6</v>
      </c>
      <c r="AM367" s="5">
        <f t="shared" si="422"/>
        <v>1.7846683401089721E-3</v>
      </c>
      <c r="AN367" s="5">
        <f t="shared" si="423"/>
        <v>1.2202898253019202E-3</v>
      </c>
      <c r="AO367" s="5">
        <f t="shared" si="424"/>
        <v>4.1719439524670035E-4</v>
      </c>
      <c r="AP367" s="5">
        <f t="shared" si="425"/>
        <v>9.5087336257568657E-5</v>
      </c>
      <c r="AQ367" s="5">
        <f t="shared" si="426"/>
        <v>1.6254295874253074E-5</v>
      </c>
      <c r="AR367" s="5">
        <f t="shared" si="427"/>
        <v>2.2297045939015259E-4</v>
      </c>
      <c r="AS367" s="5">
        <f t="shared" si="428"/>
        <v>2.3110792463602747E-4</v>
      </c>
      <c r="AT367" s="5">
        <f t="shared" si="429"/>
        <v>1.1977118622721604E-4</v>
      </c>
      <c r="AU367" s="5">
        <f t="shared" si="430"/>
        <v>4.1380773572539501E-5</v>
      </c>
      <c r="AV367" s="5">
        <f t="shared" si="431"/>
        <v>1.0722748572097775E-5</v>
      </c>
      <c r="AW367" s="5">
        <f t="shared" si="432"/>
        <v>4.3759676862142816E-8</v>
      </c>
      <c r="AX367" s="5">
        <f t="shared" si="433"/>
        <v>3.0830017974451627E-4</v>
      </c>
      <c r="AY367" s="5">
        <f t="shared" si="434"/>
        <v>2.1080419483320611E-4</v>
      </c>
      <c r="AZ367" s="5">
        <f t="shared" si="435"/>
        <v>7.2070033491549953E-5</v>
      </c>
      <c r="BA367" s="5">
        <f t="shared" si="436"/>
        <v>1.642626935257095E-5</v>
      </c>
      <c r="BB367" s="5">
        <f t="shared" si="437"/>
        <v>2.8079179907157353E-6</v>
      </c>
      <c r="BC367" s="5">
        <f t="shared" si="438"/>
        <v>3.8398997475838041E-7</v>
      </c>
      <c r="BD367" s="5">
        <f t="shared" si="439"/>
        <v>2.5409817688225127E-5</v>
      </c>
      <c r="BE367" s="5">
        <f t="shared" si="440"/>
        <v>2.6337167028166799E-5</v>
      </c>
      <c r="BF367" s="5">
        <f t="shared" si="441"/>
        <v>1.3649180320388347E-5</v>
      </c>
      <c r="BG367" s="5">
        <f t="shared" si="442"/>
        <v>4.7157722828030879E-6</v>
      </c>
      <c r="BH367" s="5">
        <f t="shared" si="443"/>
        <v>1.2219694352287549E-6</v>
      </c>
      <c r="BI367" s="5">
        <f t="shared" si="444"/>
        <v>2.5331321549660732E-7</v>
      </c>
      <c r="BJ367" s="8">
        <f t="shared" si="445"/>
        <v>0.43228766512146155</v>
      </c>
      <c r="BK367" s="8">
        <f t="shared" si="446"/>
        <v>0.33043546704783405</v>
      </c>
      <c r="BL367" s="8">
        <f t="shared" si="447"/>
        <v>0.22783811526842493</v>
      </c>
      <c r="BM367" s="8">
        <f t="shared" si="448"/>
        <v>0.24802259257546591</v>
      </c>
      <c r="BN367" s="8">
        <f t="shared" si="449"/>
        <v>0.75186609350615941</v>
      </c>
    </row>
    <row r="368" spans="1:66" x14ac:dyDescent="0.25">
      <c r="A368" t="s">
        <v>288</v>
      </c>
      <c r="B368" t="s">
        <v>313</v>
      </c>
      <c r="C368" t="s">
        <v>354</v>
      </c>
      <c r="D368" t="s">
        <v>531</v>
      </c>
      <c r="E368">
        <f>VLOOKUP(A368,home!$A$2:$E$405,3,FALSE)</f>
        <v>1.4888999999999999</v>
      </c>
      <c r="F368">
        <f>VLOOKUP(B368,home!$B$2:$E$405,3,FALSE)</f>
        <v>1.0448</v>
      </c>
      <c r="G368">
        <f>VLOOKUP(C368,away!$B$2:$E$405,4,FALSE)</f>
        <v>1.1567000000000001</v>
      </c>
      <c r="H368">
        <f>VLOOKUP(A368,away!$A$2:$E$405,3,FALSE)</f>
        <v>1.2278</v>
      </c>
      <c r="I368">
        <f>VLOOKUP(C368,away!$B$2:$E$405,3,FALSE)</f>
        <v>1.1312</v>
      </c>
      <c r="J368">
        <f>VLOOKUP(B368,home!$B$2:$E$405,4,FALSE)</f>
        <v>1.0860000000000001</v>
      </c>
      <c r="K368" s="3">
        <f t="shared" si="394"/>
        <v>1.7993656662239998</v>
      </c>
      <c r="L368" s="3">
        <f t="shared" si="395"/>
        <v>1.50833167296</v>
      </c>
      <c r="M368" s="5">
        <f t="shared" si="396"/>
        <v>3.6600354999425523E-2</v>
      </c>
      <c r="N368" s="5">
        <f t="shared" si="397"/>
        <v>6.5857422157576201E-2</v>
      </c>
      <c r="O368" s="5">
        <f t="shared" si="398"/>
        <v>5.5205474687213395E-2</v>
      </c>
      <c r="P368" s="5">
        <f t="shared" si="399"/>
        <v>9.9334835739769881E-2</v>
      </c>
      <c r="Q368" s="5">
        <f t="shared" si="400"/>
        <v>5.9250792148181172E-2</v>
      </c>
      <c r="R368" s="5">
        <f t="shared" si="401"/>
        <v>4.1634082995757771E-2</v>
      </c>
      <c r="S368" s="5">
        <f t="shared" si="402"/>
        <v>6.7399685000336398E-2</v>
      </c>
      <c r="T368" s="5">
        <f t="shared" si="403"/>
        <v>8.936984644507133E-2</v>
      </c>
      <c r="U368" s="5">
        <f t="shared" si="404"/>
        <v>7.4914939487286974E-2</v>
      </c>
      <c r="V368" s="5">
        <f t="shared" si="405"/>
        <v>2.0325050698205085E-2</v>
      </c>
      <c r="W368" s="5">
        <f t="shared" si="406"/>
        <v>3.5537947029337255E-2</v>
      </c>
      <c r="X368" s="5">
        <f t="shared" si="407"/>
        <v>5.3603011096324121E-2</v>
      </c>
      <c r="Y368" s="5">
        <f t="shared" si="408"/>
        <v>4.042555970130602E-2</v>
      </c>
      <c r="Z368" s="5">
        <f t="shared" si="409"/>
        <v>2.0932668685715597E-2</v>
      </c>
      <c r="AA368" s="5">
        <f t="shared" si="410"/>
        <v>3.7665525335518903E-2</v>
      </c>
      <c r="AB368" s="5">
        <f t="shared" si="411"/>
        <v>3.3887026544511464E-2</v>
      </c>
      <c r="AC368" s="5">
        <f t="shared" si="412"/>
        <v>3.4476878238960873E-3</v>
      </c>
      <c r="AD368" s="5">
        <f t="shared" si="413"/>
        <v>1.5986440433169158E-2</v>
      </c>
      <c r="AE368" s="5">
        <f t="shared" si="414"/>
        <v>2.4112854443237419E-2</v>
      </c>
      <c r="AF368" s="5">
        <f t="shared" si="415"/>
        <v>1.8185091041104641E-2</v>
      </c>
      <c r="AG368" s="5">
        <f t="shared" si="416"/>
        <v>9.1430495976530888E-3</v>
      </c>
      <c r="AH368" s="5">
        <f t="shared" si="417"/>
        <v>7.8933517945607087E-3</v>
      </c>
      <c r="AI368" s="5">
        <f t="shared" si="418"/>
        <v>1.4203026210560134E-2</v>
      </c>
      <c r="AJ368" s="5">
        <f t="shared" si="419"/>
        <v>1.2778218859880737E-2</v>
      </c>
      <c r="AK368" s="5">
        <f t="shared" si="420"/>
        <v>7.6642294306551286E-3</v>
      </c>
      <c r="AL368" s="5">
        <f t="shared" si="421"/>
        <v>3.7428653757494749E-4</v>
      </c>
      <c r="AM368" s="5">
        <f t="shared" si="422"/>
        <v>5.7530904081159445E-3</v>
      </c>
      <c r="AN368" s="5">
        <f t="shared" si="423"/>
        <v>8.6775684799636505E-3</v>
      </c>
      <c r="AO368" s="5">
        <f t="shared" si="424"/>
        <v>6.5443256913042709E-3</v>
      </c>
      <c r="AP368" s="5">
        <f t="shared" si="425"/>
        <v>3.2903379061200257E-3</v>
      </c>
      <c r="AQ368" s="5">
        <f t="shared" si="426"/>
        <v>1.2407302196354314E-3</v>
      </c>
      <c r="AR368" s="5">
        <f t="shared" si="427"/>
        <v>2.3811585035103133E-3</v>
      </c>
      <c r="AS368" s="5">
        <f t="shared" si="428"/>
        <v>4.2845748570537771E-3</v>
      </c>
      <c r="AT368" s="5">
        <f t="shared" si="429"/>
        <v>3.8547584460745851E-3</v>
      </c>
      <c r="AU368" s="5">
        <f t="shared" si="430"/>
        <v>2.3120399998178623E-3</v>
      </c>
      <c r="AV368" s="5">
        <f t="shared" si="431"/>
        <v>1.0400513486522008E-3</v>
      </c>
      <c r="AW368" s="5">
        <f t="shared" si="432"/>
        <v>2.821746441332952E-5</v>
      </c>
      <c r="AX368" s="5">
        <f t="shared" si="433"/>
        <v>1.72531889250774E-3</v>
      </c>
      <c r="AY368" s="5">
        <f t="shared" si="434"/>
        <v>2.6023531315256935E-3</v>
      </c>
      <c r="AZ368" s="5">
        <f t="shared" si="435"/>
        <v>1.962605826253423E-3</v>
      </c>
      <c r="BA368" s="5">
        <f t="shared" si="436"/>
        <v>9.8675350975795583E-4</v>
      </c>
      <c r="BB368" s="5">
        <f t="shared" si="437"/>
        <v>3.7208789304309266E-4</v>
      </c>
      <c r="BC368" s="5">
        <f t="shared" si="438"/>
        <v>1.1224639084036982E-4</v>
      </c>
      <c r="BD368" s="5">
        <f t="shared" si="439"/>
        <v>5.9859613153044036E-4</v>
      </c>
      <c r="BE368" s="5">
        <f t="shared" si="440"/>
        <v>1.0770933270103798E-3</v>
      </c>
      <c r="BF368" s="5">
        <f t="shared" si="441"/>
        <v>9.6904237597072855E-4</v>
      </c>
      <c r="BG368" s="5">
        <f t="shared" si="442"/>
        <v>5.8122052681261937E-4</v>
      </c>
      <c r="BH368" s="5">
        <f t="shared" si="443"/>
        <v>2.6145706511281313E-4</v>
      </c>
      <c r="BI368" s="5">
        <f t="shared" si="444"/>
        <v>9.4091373231137786E-5</v>
      </c>
      <c r="BJ368" s="8">
        <f t="shared" si="445"/>
        <v>0.44473943244202807</v>
      </c>
      <c r="BK368" s="8">
        <f t="shared" si="446"/>
        <v>0.23008425393073362</v>
      </c>
      <c r="BL368" s="8">
        <f t="shared" si="447"/>
        <v>0.30329995930072218</v>
      </c>
      <c r="BM368" s="8">
        <f t="shared" si="448"/>
        <v>0.63859921596416314</v>
      </c>
      <c r="BN368" s="8">
        <f t="shared" si="449"/>
        <v>0.35788296272792397</v>
      </c>
    </row>
    <row r="369" spans="1:66" x14ac:dyDescent="0.25">
      <c r="A369" t="s">
        <v>288</v>
      </c>
      <c r="B369" t="s">
        <v>503</v>
      </c>
      <c r="C369" t="s">
        <v>316</v>
      </c>
      <c r="D369" t="s">
        <v>531</v>
      </c>
      <c r="E369">
        <f>VLOOKUP(A369,home!$A$2:$E$405,3,FALSE)</f>
        <v>1.4888999999999999</v>
      </c>
      <c r="F369" t="e">
        <f>VLOOKUP(B369,home!$B$2:$E$405,3,FALSE)</f>
        <v>#N/A</v>
      </c>
      <c r="G369">
        <f>VLOOKUP(C369,away!$B$2:$E$405,4,FALSE)</f>
        <v>1.4178999999999999</v>
      </c>
      <c r="H369">
        <f>VLOOKUP(A369,away!$A$2:$E$405,3,FALSE)</f>
        <v>1.2278</v>
      </c>
      <c r="I369">
        <f>VLOOKUP(C369,away!$B$2:$E$405,3,FALSE)</f>
        <v>1.0407</v>
      </c>
      <c r="J369" t="e">
        <f>VLOOKUP(B369,home!$B$2:$E$405,4,FALSE)</f>
        <v>#N/A</v>
      </c>
      <c r="K369" s="3" t="e">
        <f t="shared" si="394"/>
        <v>#N/A</v>
      </c>
      <c r="L369" s="3" t="e">
        <f t="shared" si="395"/>
        <v>#N/A</v>
      </c>
      <c r="M369" s="5" t="e">
        <f t="shared" si="396"/>
        <v>#N/A</v>
      </c>
      <c r="N369" s="5" t="e">
        <f t="shared" si="397"/>
        <v>#N/A</v>
      </c>
      <c r="O369" s="5" t="e">
        <f t="shared" si="398"/>
        <v>#N/A</v>
      </c>
      <c r="P369" s="5" t="e">
        <f t="shared" si="399"/>
        <v>#N/A</v>
      </c>
      <c r="Q369" s="5" t="e">
        <f t="shared" si="400"/>
        <v>#N/A</v>
      </c>
      <c r="R369" s="5" t="e">
        <f t="shared" si="401"/>
        <v>#N/A</v>
      </c>
      <c r="S369" s="5" t="e">
        <f t="shared" si="402"/>
        <v>#N/A</v>
      </c>
      <c r="T369" s="5" t="e">
        <f t="shared" si="403"/>
        <v>#N/A</v>
      </c>
      <c r="U369" s="5" t="e">
        <f t="shared" si="404"/>
        <v>#N/A</v>
      </c>
      <c r="V369" s="5" t="e">
        <f t="shared" si="405"/>
        <v>#N/A</v>
      </c>
      <c r="W369" s="5" t="e">
        <f t="shared" si="406"/>
        <v>#N/A</v>
      </c>
      <c r="X369" s="5" t="e">
        <f t="shared" si="407"/>
        <v>#N/A</v>
      </c>
      <c r="Y369" s="5" t="e">
        <f t="shared" si="408"/>
        <v>#N/A</v>
      </c>
      <c r="Z369" s="5" t="e">
        <f t="shared" si="409"/>
        <v>#N/A</v>
      </c>
      <c r="AA369" s="5" t="e">
        <f t="shared" si="410"/>
        <v>#N/A</v>
      </c>
      <c r="AB369" s="5" t="e">
        <f t="shared" si="411"/>
        <v>#N/A</v>
      </c>
      <c r="AC369" s="5" t="e">
        <f t="shared" si="412"/>
        <v>#N/A</v>
      </c>
      <c r="AD369" s="5" t="e">
        <f t="shared" si="413"/>
        <v>#N/A</v>
      </c>
      <c r="AE369" s="5" t="e">
        <f t="shared" si="414"/>
        <v>#N/A</v>
      </c>
      <c r="AF369" s="5" t="e">
        <f t="shared" si="415"/>
        <v>#N/A</v>
      </c>
      <c r="AG369" s="5" t="e">
        <f t="shared" si="416"/>
        <v>#N/A</v>
      </c>
      <c r="AH369" s="5" t="e">
        <f t="shared" si="417"/>
        <v>#N/A</v>
      </c>
      <c r="AI369" s="5" t="e">
        <f t="shared" si="418"/>
        <v>#N/A</v>
      </c>
      <c r="AJ369" s="5" t="e">
        <f t="shared" si="419"/>
        <v>#N/A</v>
      </c>
      <c r="AK369" s="5" t="e">
        <f t="shared" si="420"/>
        <v>#N/A</v>
      </c>
      <c r="AL369" s="5" t="e">
        <f t="shared" si="421"/>
        <v>#N/A</v>
      </c>
      <c r="AM369" s="5" t="e">
        <f t="shared" si="422"/>
        <v>#N/A</v>
      </c>
      <c r="AN369" s="5" t="e">
        <f t="shared" si="423"/>
        <v>#N/A</v>
      </c>
      <c r="AO369" s="5" t="e">
        <f t="shared" si="424"/>
        <v>#N/A</v>
      </c>
      <c r="AP369" s="5" t="e">
        <f t="shared" si="425"/>
        <v>#N/A</v>
      </c>
      <c r="AQ369" s="5" t="e">
        <f t="shared" si="426"/>
        <v>#N/A</v>
      </c>
      <c r="AR369" s="5" t="e">
        <f t="shared" si="427"/>
        <v>#N/A</v>
      </c>
      <c r="AS369" s="5" t="e">
        <f t="shared" si="428"/>
        <v>#N/A</v>
      </c>
      <c r="AT369" s="5" t="e">
        <f t="shared" si="429"/>
        <v>#N/A</v>
      </c>
      <c r="AU369" s="5" t="e">
        <f t="shared" si="430"/>
        <v>#N/A</v>
      </c>
      <c r="AV369" s="5" t="e">
        <f t="shared" si="431"/>
        <v>#N/A</v>
      </c>
      <c r="AW369" s="5" t="e">
        <f t="shared" si="432"/>
        <v>#N/A</v>
      </c>
      <c r="AX369" s="5" t="e">
        <f t="shared" si="433"/>
        <v>#N/A</v>
      </c>
      <c r="AY369" s="5" t="e">
        <f t="shared" si="434"/>
        <v>#N/A</v>
      </c>
      <c r="AZ369" s="5" t="e">
        <f t="shared" si="435"/>
        <v>#N/A</v>
      </c>
      <c r="BA369" s="5" t="e">
        <f t="shared" si="436"/>
        <v>#N/A</v>
      </c>
      <c r="BB369" s="5" t="e">
        <f t="shared" si="437"/>
        <v>#N/A</v>
      </c>
      <c r="BC369" s="5" t="e">
        <f t="shared" si="438"/>
        <v>#N/A</v>
      </c>
      <c r="BD369" s="5" t="e">
        <f t="shared" si="439"/>
        <v>#N/A</v>
      </c>
      <c r="BE369" s="5" t="e">
        <f t="shared" si="440"/>
        <v>#N/A</v>
      </c>
      <c r="BF369" s="5" t="e">
        <f t="shared" si="441"/>
        <v>#N/A</v>
      </c>
      <c r="BG369" s="5" t="e">
        <f t="shared" si="442"/>
        <v>#N/A</v>
      </c>
      <c r="BH369" s="5" t="e">
        <f t="shared" si="443"/>
        <v>#N/A</v>
      </c>
      <c r="BI369" s="5" t="e">
        <f t="shared" si="444"/>
        <v>#N/A</v>
      </c>
      <c r="BJ369" s="8" t="e">
        <f t="shared" si="445"/>
        <v>#N/A</v>
      </c>
      <c r="BK369" s="8" t="e">
        <f t="shared" si="446"/>
        <v>#N/A</v>
      </c>
      <c r="BL369" s="8" t="e">
        <f t="shared" si="447"/>
        <v>#N/A</v>
      </c>
      <c r="BM369" s="8" t="e">
        <f t="shared" si="448"/>
        <v>#N/A</v>
      </c>
      <c r="BN369" s="8" t="e">
        <f t="shared" si="449"/>
        <v>#N/A</v>
      </c>
    </row>
    <row r="370" spans="1:66" x14ac:dyDescent="0.25">
      <c r="A370" t="s">
        <v>285</v>
      </c>
      <c r="B370" t="s">
        <v>351</v>
      </c>
      <c r="C370" t="s">
        <v>305</v>
      </c>
      <c r="D370" t="s">
        <v>531</v>
      </c>
      <c r="E370">
        <f>VLOOKUP(A370,home!$A$2:$E$405,3,FALSE)</f>
        <v>1.45</v>
      </c>
      <c r="F370">
        <f>VLOOKUP(B370,home!$B$2:$E$405,3,FALSE)</f>
        <v>0.91949999999999998</v>
      </c>
      <c r="G370">
        <f>VLOOKUP(C370,away!$B$2:$E$405,4,FALSE)</f>
        <v>1.1877</v>
      </c>
      <c r="H370">
        <f>VLOOKUP(A370,away!$A$2:$E$405,3,FALSE)</f>
        <v>1.0583</v>
      </c>
      <c r="I370">
        <f>VLOOKUP(C370,away!$B$2:$E$405,3,FALSE)</f>
        <v>0.89239999999999997</v>
      </c>
      <c r="J370">
        <f>VLOOKUP(B370,home!$B$2:$E$405,4,FALSE)</f>
        <v>0.78739999999999999</v>
      </c>
      <c r="K370" s="3">
        <f t="shared" si="394"/>
        <v>1.5835307175</v>
      </c>
      <c r="L370" s="3">
        <f t="shared" si="395"/>
        <v>0.74364175680799993</v>
      </c>
      <c r="M370" s="5">
        <f t="shared" si="396"/>
        <v>9.7571242615943646E-2</v>
      </c>
      <c r="N370" s="5">
        <f t="shared" si="397"/>
        <v>0.15450705982699178</v>
      </c>
      <c r="O370" s="5">
        <f t="shared" si="398"/>
        <v>7.2558050272859914E-2</v>
      </c>
      <c r="P370" s="5">
        <f t="shared" si="399"/>
        <v>0.11489790140898291</v>
      </c>
      <c r="Q370" s="5">
        <f t="shared" si="400"/>
        <v>0.12233333765332589</v>
      </c>
      <c r="R370" s="5">
        <f t="shared" si="401"/>
        <v>2.6978597987736361E-2</v>
      </c>
      <c r="S370" s="5">
        <f t="shared" si="402"/>
        <v>3.3825355182140436E-2</v>
      </c>
      <c r="T370" s="5">
        <f t="shared" si="403"/>
        <v>9.0972178128705519E-2</v>
      </c>
      <c r="U370" s="5">
        <f t="shared" si="404"/>
        <v>4.2721438628664211E-2</v>
      </c>
      <c r="V370" s="5">
        <f t="shared" si="405"/>
        <v>4.4257830035469604E-3</v>
      </c>
      <c r="W370" s="5">
        <f t="shared" si="406"/>
        <v>6.4572865982780309E-2</v>
      </c>
      <c r="X370" s="5">
        <f t="shared" si="407"/>
        <v>4.8019079501562284E-2</v>
      </c>
      <c r="Y370" s="5">
        <f t="shared" si="408"/>
        <v>1.7854496320422394E-2</v>
      </c>
      <c r="Z370" s="5">
        <f t="shared" si="409"/>
        <v>6.6874706679390132E-3</v>
      </c>
      <c r="AA370" s="5">
        <f t="shared" si="410"/>
        <v>1.0589815225061668E-2</v>
      </c>
      <c r="AB370" s="5">
        <f t="shared" si="411"/>
        <v>8.3846488507671648E-3</v>
      </c>
      <c r="AC370" s="5">
        <f t="shared" si="412"/>
        <v>3.2573197642918854E-4</v>
      </c>
      <c r="AD370" s="5">
        <f t="shared" si="413"/>
        <v>2.5563279200185866E-2</v>
      </c>
      <c r="AE370" s="5">
        <f t="shared" si="414"/>
        <v>1.900992185419962E-2</v>
      </c>
      <c r="AF370" s="5">
        <f t="shared" si="415"/>
        <v>7.0682858422198977E-3</v>
      </c>
      <c r="AG370" s="5">
        <f t="shared" si="416"/>
        <v>1.7520908337765059E-3</v>
      </c>
      <c r="AH370" s="5">
        <f t="shared" si="417"/>
        <v>1.243270609027034E-3</v>
      </c>
      <c r="AI370" s="5">
        <f t="shared" si="418"/>
        <v>1.9687571995592409E-3</v>
      </c>
      <c r="AJ370" s="5">
        <f t="shared" si="419"/>
        <v>1.558793750400668E-3</v>
      </c>
      <c r="AK370" s="5">
        <f t="shared" si="420"/>
        <v>8.2279926200216197E-4</v>
      </c>
      <c r="AL370" s="5">
        <f t="shared" si="421"/>
        <v>1.5343012760769524E-5</v>
      </c>
      <c r="AM370" s="5">
        <f t="shared" si="422"/>
        <v>8.096047570704628E-3</v>
      </c>
      <c r="AN370" s="5">
        <f t="shared" si="423"/>
        <v>6.020559038679929E-3</v>
      </c>
      <c r="AO370" s="5">
        <f t="shared" si="424"/>
        <v>2.2385695502451126E-3</v>
      </c>
      <c r="AP370" s="5">
        <f t="shared" si="425"/>
        <v>5.5489793102705661E-4</v>
      </c>
      <c r="AQ370" s="5">
        <f t="shared" si="426"/>
        <v>1.0316131806952117E-4</v>
      </c>
      <c r="AR370" s="5">
        <f t="shared" si="427"/>
        <v>1.8490958797692317E-4</v>
      </c>
      <c r="AS370" s="5">
        <f t="shared" si="428"/>
        <v>2.928100125217265E-4</v>
      </c>
      <c r="AT370" s="5">
        <f t="shared" si="429"/>
        <v>2.3183682460985682E-4</v>
      </c>
      <c r="AU370" s="5">
        <f t="shared" si="430"/>
        <v>1.2237357773912274E-4</v>
      </c>
      <c r="AV370" s="5">
        <f t="shared" si="431"/>
        <v>4.8445579840068776E-5</v>
      </c>
      <c r="AW370" s="5">
        <f t="shared" si="432"/>
        <v>5.0187828578715949E-7</v>
      </c>
      <c r="AX370" s="5">
        <f t="shared" si="433"/>
        <v>2.1367233364253369E-3</v>
      </c>
      <c r="AY370" s="5">
        <f t="shared" si="434"/>
        <v>1.5889566957119885E-3</v>
      </c>
      <c r="AZ370" s="5">
        <f t="shared" si="435"/>
        <v>5.9080727434554872E-4</v>
      </c>
      <c r="BA370" s="5">
        <f t="shared" si="436"/>
        <v>1.4644965314308995E-4</v>
      </c>
      <c r="BB370" s="5">
        <f t="shared" si="437"/>
        <v>2.7226519336812409E-5</v>
      </c>
      <c r="BC370" s="5">
        <f t="shared" si="438"/>
        <v>4.0493553342788336E-6</v>
      </c>
      <c r="BD370" s="5">
        <f t="shared" si="439"/>
        <v>2.2917748475633754E-5</v>
      </c>
      <c r="BE370" s="5">
        <f t="shared" si="440"/>
        <v>3.6290958687104847E-5</v>
      </c>
      <c r="BF370" s="5">
        <f t="shared" si="441"/>
        <v>2.8733923924277005E-5</v>
      </c>
      <c r="BG370" s="5">
        <f t="shared" si="442"/>
        <v>1.5167017056133594E-5</v>
      </c>
      <c r="BH370" s="5">
        <f t="shared" si="443"/>
        <v>6.0043593503084926E-6</v>
      </c>
      <c r="BI370" s="5">
        <f t="shared" si="444"/>
        <v>1.9016174940243677E-6</v>
      </c>
      <c r="BJ370" s="8">
        <f t="shared" si="445"/>
        <v>0.5731600433871934</v>
      </c>
      <c r="BK370" s="8">
        <f t="shared" si="446"/>
        <v>0.25265031389551595</v>
      </c>
      <c r="BL370" s="8">
        <f t="shared" si="447"/>
        <v>0.16781756299375361</v>
      </c>
      <c r="BM370" s="8">
        <f t="shared" si="448"/>
        <v>0.40988074636113531</v>
      </c>
      <c r="BN370" s="8">
        <f t="shared" si="449"/>
        <v>0.58884618976584058</v>
      </c>
    </row>
    <row r="371" spans="1:66" x14ac:dyDescent="0.25">
      <c r="A371" t="s">
        <v>285</v>
      </c>
      <c r="B371" t="s">
        <v>291</v>
      </c>
      <c r="C371" t="s">
        <v>347</v>
      </c>
      <c r="D371" t="s">
        <v>531</v>
      </c>
      <c r="E371">
        <f>VLOOKUP(A371,home!$A$2:$E$405,3,FALSE)</f>
        <v>1.45</v>
      </c>
      <c r="F371">
        <f>VLOOKUP(B371,home!$B$2:$E$405,3,FALSE)</f>
        <v>1.1111</v>
      </c>
      <c r="G371">
        <f>VLOOKUP(C371,away!$B$2:$E$405,4,FALSE)</f>
        <v>0.72799999999999998</v>
      </c>
      <c r="H371">
        <f>VLOOKUP(A371,away!$A$2:$E$405,3,FALSE)</f>
        <v>1.0583</v>
      </c>
      <c r="I371">
        <f>VLOOKUP(C371,away!$B$2:$E$405,3,FALSE)</f>
        <v>1.5224</v>
      </c>
      <c r="J371">
        <f>VLOOKUP(B371,home!$B$2:$E$405,4,FALSE)</f>
        <v>1.1549</v>
      </c>
      <c r="K371" s="3">
        <f t="shared" si="394"/>
        <v>1.1728771599999999</v>
      </c>
      <c r="L371" s="3">
        <f t="shared" si="395"/>
        <v>1.8607239720080002</v>
      </c>
      <c r="M371" s="5">
        <f t="shared" si="396"/>
        <v>4.8141960041669728E-2</v>
      </c>
      <c r="N371" s="5">
        <f t="shared" si="397"/>
        <v>5.6464605370507064E-2</v>
      </c>
      <c r="O371" s="5">
        <f t="shared" si="398"/>
        <v>8.9578899108986115E-2</v>
      </c>
      <c r="P371" s="5">
        <f t="shared" si="399"/>
        <v>0.10506504478287415</v>
      </c>
      <c r="Q371" s="5">
        <f t="shared" si="400"/>
        <v>3.311302299374054E-2</v>
      </c>
      <c r="R371" s="5">
        <f t="shared" si="401"/>
        <v>8.3340802479088302E-2</v>
      </c>
      <c r="S371" s="5">
        <f t="shared" si="402"/>
        <v>5.732350544967809E-2</v>
      </c>
      <c r="T371" s="5">
        <f t="shared" si="403"/>
        <v>6.1614195670105128E-2</v>
      </c>
      <c r="U371" s="5">
        <f t="shared" si="404"/>
        <v>9.7748523723794029E-2</v>
      </c>
      <c r="V371" s="5">
        <f t="shared" si="405"/>
        <v>1.3900317269935172E-2</v>
      </c>
      <c r="W371" s="5">
        <f t="shared" si="406"/>
        <v>1.2945836122637694E-2</v>
      </c>
      <c r="X371" s="5">
        <f t="shared" si="407"/>
        <v>2.4088627611079057E-2</v>
      </c>
      <c r="Y371" s="5">
        <f t="shared" si="408"/>
        <v>2.241114342435431E-2</v>
      </c>
      <c r="Z371" s="5">
        <f t="shared" si="409"/>
        <v>5.1691409673074444E-2</v>
      </c>
      <c r="AA371" s="5">
        <f t="shared" si="410"/>
        <v>6.0627673773752076E-2</v>
      </c>
      <c r="AB371" s="5">
        <f t="shared" si="411"/>
        <v>3.5554406916582411E-2</v>
      </c>
      <c r="AC371" s="5">
        <f t="shared" si="412"/>
        <v>1.8960038384366301E-3</v>
      </c>
      <c r="AD371" s="5">
        <f t="shared" si="413"/>
        <v>3.7959688763361801E-3</v>
      </c>
      <c r="AE371" s="5">
        <f t="shared" si="414"/>
        <v>7.0632502851950014E-3</v>
      </c>
      <c r="AF371" s="5">
        <f t="shared" si="415"/>
        <v>6.5713795629773432E-3</v>
      </c>
      <c r="AG371" s="5">
        <f t="shared" si="416"/>
        <v>4.0758411606651324E-3</v>
      </c>
      <c r="AH371" s="5">
        <f t="shared" si="417"/>
        <v>2.4045861281393955E-2</v>
      </c>
      <c r="AI371" s="5">
        <f t="shared" si="418"/>
        <v>2.82028414894753E-2</v>
      </c>
      <c r="AJ371" s="5">
        <f t="shared" si="419"/>
        <v>1.653923431505298E-2</v>
      </c>
      <c r="AK371" s="5">
        <f t="shared" si="420"/>
        <v>6.4661633906712927E-3</v>
      </c>
      <c r="AL371" s="5">
        <f t="shared" si="421"/>
        <v>1.6551360021189264E-4</v>
      </c>
      <c r="AM371" s="5">
        <f t="shared" si="422"/>
        <v>8.9044103902511361E-4</v>
      </c>
      <c r="AN371" s="5">
        <f t="shared" si="423"/>
        <v>1.65686498697374E-3</v>
      </c>
      <c r="AO371" s="5">
        <f t="shared" si="424"/>
        <v>1.5414841998213809E-3</v>
      </c>
      <c r="AP371" s="5">
        <f t="shared" si="425"/>
        <v>9.5609220102640436E-4</v>
      </c>
      <c r="AQ371" s="5">
        <f t="shared" si="426"/>
        <v>4.4475591947493051E-4</v>
      </c>
      <c r="AR371" s="5">
        <f t="shared" si="427"/>
        <v>8.9485421027737516E-3</v>
      </c>
      <c r="AS371" s="5">
        <f t="shared" si="428"/>
        <v>1.0495540647641704E-2</v>
      </c>
      <c r="AT371" s="5">
        <f t="shared" si="429"/>
        <v>6.1549899537352813E-3</v>
      </c>
      <c r="AU371" s="5">
        <f t="shared" si="430"/>
        <v>2.4063490455885216E-3</v>
      </c>
      <c r="AV371" s="5">
        <f t="shared" si="431"/>
        <v>7.0558795863964437E-4</v>
      </c>
      <c r="AW371" s="5">
        <f t="shared" si="432"/>
        <v>1.0033805231320845E-5</v>
      </c>
      <c r="AX371" s="5">
        <f t="shared" si="433"/>
        <v>1.7406299283320386E-4</v>
      </c>
      <c r="AY371" s="5">
        <f t="shared" si="434"/>
        <v>3.2388318340419912E-4</v>
      </c>
      <c r="AZ371" s="5">
        <f t="shared" si="435"/>
        <v>3.0132860174522858E-4</v>
      </c>
      <c r="BA371" s="5">
        <f t="shared" si="436"/>
        <v>1.8689645090633281E-4</v>
      </c>
      <c r="BB371" s="5">
        <f t="shared" si="437"/>
        <v>8.6940676621157423E-5</v>
      </c>
      <c r="BC371" s="5">
        <f t="shared" si="438"/>
        <v>3.2354520226316631E-5</v>
      </c>
      <c r="BD371" s="5">
        <f t="shared" si="439"/>
        <v>2.7751278008589994E-3</v>
      </c>
      <c r="BE371" s="5">
        <f t="shared" si="440"/>
        <v>3.2548840137085482E-3</v>
      </c>
      <c r="BF371" s="5">
        <f t="shared" si="441"/>
        <v>1.9087895590639418E-3</v>
      </c>
      <c r="BG371" s="5">
        <f t="shared" si="442"/>
        <v>7.462585590241891E-4</v>
      </c>
      <c r="BH371" s="5">
        <f t="shared" si="443"/>
        <v>2.1881740483349597E-4</v>
      </c>
      <c r="BI371" s="5">
        <f t="shared" si="444"/>
        <v>5.132918726793618E-5</v>
      </c>
      <c r="BJ371" s="8">
        <f t="shared" si="445"/>
        <v>0.23873897584965548</v>
      </c>
      <c r="BK371" s="8">
        <f t="shared" si="446"/>
        <v>0.22681622816620989</v>
      </c>
      <c r="BL371" s="8">
        <f t="shared" si="447"/>
        <v>0.47977062271193233</v>
      </c>
      <c r="BM371" s="8">
        <f t="shared" si="448"/>
        <v>0.58099905224583337</v>
      </c>
      <c r="BN371" s="8">
        <f t="shared" si="449"/>
        <v>0.41570433477686591</v>
      </c>
    </row>
    <row r="372" spans="1:66" x14ac:dyDescent="0.25">
      <c r="A372" t="s">
        <v>285</v>
      </c>
      <c r="B372" t="s">
        <v>339</v>
      </c>
      <c r="C372" t="s">
        <v>295</v>
      </c>
      <c r="D372" t="s">
        <v>531</v>
      </c>
      <c r="E372">
        <f>VLOOKUP(A372,home!$A$2:$E$405,3,FALSE)</f>
        <v>1.45</v>
      </c>
      <c r="F372">
        <f>VLOOKUP(B372,home!$B$2:$E$405,3,FALSE)</f>
        <v>0.84289999999999998</v>
      </c>
      <c r="G372">
        <f>VLOOKUP(C372,away!$B$2:$E$405,4,FALSE)</f>
        <v>1.0345</v>
      </c>
      <c r="H372">
        <f>VLOOKUP(A372,away!$A$2:$E$405,3,FALSE)</f>
        <v>1.0583</v>
      </c>
      <c r="I372">
        <f>VLOOKUP(C372,away!$B$2:$E$405,3,FALSE)</f>
        <v>1.2599</v>
      </c>
      <c r="J372">
        <f>VLOOKUP(B372,home!$B$2:$E$405,4,FALSE)</f>
        <v>1.0499000000000001</v>
      </c>
      <c r="K372" s="3">
        <f t="shared" si="394"/>
        <v>1.2643710724999999</v>
      </c>
      <c r="L372" s="3">
        <f t="shared" si="395"/>
        <v>1.399886443283</v>
      </c>
      <c r="M372" s="5">
        <f t="shared" si="396"/>
        <v>6.9651049143993504E-2</v>
      </c>
      <c r="N372" s="5">
        <f t="shared" si="397"/>
        <v>8.8064771706941256E-2</v>
      </c>
      <c r="O372" s="5">
        <f t="shared" si="398"/>
        <v>9.7503559457114516E-2</v>
      </c>
      <c r="P372" s="5">
        <f t="shared" si="399"/>
        <v>0.12328068004335939</v>
      </c>
      <c r="Q372" s="5">
        <f t="shared" si="400"/>
        <v>5.5673274926286487E-2</v>
      </c>
      <c r="R372" s="5">
        <f t="shared" si="401"/>
        <v>6.8246955527926298E-2</v>
      </c>
      <c r="S372" s="5">
        <f t="shared" si="402"/>
        <v>5.4550958882662405E-2</v>
      </c>
      <c r="T372" s="5">
        <f t="shared" si="403"/>
        <v>7.7936262822475816E-2</v>
      </c>
      <c r="U372" s="5">
        <f t="shared" si="404"/>
        <v>8.628947635570397E-2</v>
      </c>
      <c r="V372" s="5">
        <f t="shared" si="405"/>
        <v>1.0728209315058919E-2</v>
      </c>
      <c r="W372" s="5">
        <f t="shared" si="406"/>
        <v>2.3463892776045402E-2</v>
      </c>
      <c r="X372" s="5">
        <f t="shared" si="407"/>
        <v>3.2846785403831881E-2</v>
      </c>
      <c r="Y372" s="5">
        <f t="shared" si="408"/>
        <v>2.2990884796125089E-2</v>
      </c>
      <c r="Z372" s="5">
        <f t="shared" si="409"/>
        <v>3.1845995946293941E-2</v>
      </c>
      <c r="AA372" s="5">
        <f t="shared" si="410"/>
        <v>4.0265156049446325E-2</v>
      </c>
      <c r="AB372" s="5">
        <f t="shared" si="411"/>
        <v>2.5455049269309152E-2</v>
      </c>
      <c r="AC372" s="5">
        <f t="shared" si="412"/>
        <v>1.186792011985455E-3</v>
      </c>
      <c r="AD372" s="5">
        <f t="shared" si="413"/>
        <v>7.4167668185683832E-3</v>
      </c>
      <c r="AE372" s="5">
        <f t="shared" si="414"/>
        <v>1.0382631322305066E-2</v>
      </c>
      <c r="AF372" s="5">
        <f t="shared" si="415"/>
        <v>7.2672524168501569E-3</v>
      </c>
      <c r="AG372" s="5">
        <f t="shared" si="416"/>
        <v>3.3911093794213847E-3</v>
      </c>
      <c r="AH372" s="5">
        <f t="shared" si="417"/>
        <v>1.1145194499515558E-2</v>
      </c>
      <c r="AI372" s="5">
        <f t="shared" si="418"/>
        <v>1.4091661522573585E-2</v>
      </c>
      <c r="AJ372" s="5">
        <f t="shared" si="419"/>
        <v>8.9085445963016738E-3</v>
      </c>
      <c r="AK372" s="5">
        <f t="shared" si="420"/>
        <v>3.754568695213342E-3</v>
      </c>
      <c r="AL372" s="5">
        <f t="shared" si="421"/>
        <v>8.4023731504817296E-5</v>
      </c>
      <c r="AM372" s="5">
        <f t="shared" si="422"/>
        <v>1.8755090833751415E-3</v>
      </c>
      <c r="AN372" s="5">
        <f t="shared" si="423"/>
        <v>2.6254997400709866E-3</v>
      </c>
      <c r="AO372" s="5">
        <f t="shared" si="424"/>
        <v>1.8377007464842076E-3</v>
      </c>
      <c r="AP372" s="5">
        <f t="shared" si="425"/>
        <v>8.5752412060476394E-4</v>
      </c>
      <c r="AQ372" s="5">
        <f t="shared" si="426"/>
        <v>3.0010909780569611E-4</v>
      </c>
      <c r="AR372" s="5">
        <f t="shared" si="427"/>
        <v>3.120401337524822E-3</v>
      </c>
      <c r="AS372" s="5">
        <f t="shared" si="428"/>
        <v>3.9453451857566933E-3</v>
      </c>
      <c r="AT372" s="5">
        <f t="shared" si="429"/>
        <v>2.4941901619489511E-3</v>
      </c>
      <c r="AU372" s="5">
        <f t="shared" si="430"/>
        <v>1.0511939633607813E-3</v>
      </c>
      <c r="AV372" s="5">
        <f t="shared" si="431"/>
        <v>3.3227480971499928E-4</v>
      </c>
      <c r="AW372" s="5">
        <f t="shared" si="432"/>
        <v>4.1311106050167191E-6</v>
      </c>
      <c r="AX372" s="5">
        <f t="shared" si="433"/>
        <v>3.9522323853842067E-4</v>
      </c>
      <c r="AY372" s="5">
        <f t="shared" si="434"/>
        <v>5.5326765370033852E-4</v>
      </c>
      <c r="AZ372" s="5">
        <f t="shared" si="435"/>
        <v>3.8725594396104879E-4</v>
      </c>
      <c r="BA372" s="5">
        <f t="shared" si="436"/>
        <v>1.8070478201061114E-4</v>
      </c>
      <c r="BB372" s="5">
        <f t="shared" si="437"/>
        <v>6.3241543643266024E-5</v>
      </c>
      <c r="BC372" s="5">
        <f t="shared" si="438"/>
        <v>1.770619591969968E-5</v>
      </c>
      <c r="BD372" s="5">
        <f t="shared" si="439"/>
        <v>7.2803458833385539E-4</v>
      </c>
      <c r="BE372" s="5">
        <f t="shared" si="440"/>
        <v>9.2050587326877268E-4</v>
      </c>
      <c r="BF372" s="5">
        <f t="shared" si="441"/>
        <v>5.8193049911369355E-4</v>
      </c>
      <c r="BG372" s="5">
        <f t="shared" si="442"/>
        <v>2.4525869642828038E-4</v>
      </c>
      <c r="BH372" s="5">
        <f t="shared" si="443"/>
        <v>7.7524500260744205E-5</v>
      </c>
      <c r="BI372" s="5">
        <f t="shared" si="444"/>
        <v>1.9603947107940711E-5</v>
      </c>
      <c r="BJ372" s="8">
        <f t="shared" si="445"/>
        <v>0.33852737451496512</v>
      </c>
      <c r="BK372" s="8">
        <f t="shared" si="446"/>
        <v>0.26003498078226484</v>
      </c>
      <c r="BL372" s="8">
        <f t="shared" si="447"/>
        <v>0.36917642953592389</v>
      </c>
      <c r="BM372" s="8">
        <f t="shared" si="448"/>
        <v>0.49661535343073099</v>
      </c>
      <c r="BN372" s="8">
        <f t="shared" si="449"/>
        <v>0.50242029080562145</v>
      </c>
    </row>
    <row r="373" spans="1:66" x14ac:dyDescent="0.25">
      <c r="A373" t="s">
        <v>287</v>
      </c>
      <c r="B373" t="s">
        <v>314</v>
      </c>
      <c r="C373" t="s">
        <v>315</v>
      </c>
      <c r="D373" t="s">
        <v>531</v>
      </c>
      <c r="E373">
        <f>VLOOKUP(A373,home!$A$2:$E$405,3,FALSE)</f>
        <v>1.1707000000000001</v>
      </c>
      <c r="F373">
        <f>VLOOKUP(B373,home!$B$2:$E$405,3,FALSE)</f>
        <v>0.97619999999999996</v>
      </c>
      <c r="G373">
        <f>VLOOKUP(C373,away!$B$2:$E$405,4,FALSE)</f>
        <v>1.4559</v>
      </c>
      <c r="H373">
        <f>VLOOKUP(A373,away!$A$2:$E$405,3,FALSE)</f>
        <v>0.82930000000000004</v>
      </c>
      <c r="I373">
        <f>VLOOKUP(C373,away!$B$2:$E$405,3,FALSE)</f>
        <v>0.57740000000000002</v>
      </c>
      <c r="J373">
        <f>VLOOKUP(B373,home!$B$2:$E$405,4,FALSE)</f>
        <v>0.74650000000000005</v>
      </c>
      <c r="K373" s="3">
        <f t="shared" si="394"/>
        <v>1.6638568833060001</v>
      </c>
      <c r="L373" s="3">
        <f t="shared" si="395"/>
        <v>0.35745243263000004</v>
      </c>
      <c r="M373" s="5">
        <f t="shared" si="396"/>
        <v>0.13248189082226239</v>
      </c>
      <c r="N373" s="5">
        <f t="shared" si="397"/>
        <v>0.22043090595801529</v>
      </c>
      <c r="O373" s="5">
        <f t="shared" si="398"/>
        <v>4.7355974153839769E-2</v>
      </c>
      <c r="P373" s="5">
        <f t="shared" si="399"/>
        <v>7.8793563561527336E-2</v>
      </c>
      <c r="Q373" s="5">
        <f t="shared" si="400"/>
        <v>0.18338274008581071</v>
      </c>
      <c r="R373" s="5">
        <f t="shared" si="401"/>
        <v>8.4637540804267161E-3</v>
      </c>
      <c r="S373" s="5">
        <f t="shared" si="402"/>
        <v>1.1715611885124867E-2</v>
      </c>
      <c r="T373" s="5">
        <f t="shared" si="403"/>
        <v>6.5550606546028053E-2</v>
      </c>
      <c r="U373" s="5">
        <f t="shared" si="404"/>
        <v>1.4082475485327237E-2</v>
      </c>
      <c r="V373" s="5">
        <f t="shared" si="405"/>
        <v>7.7420628250343844E-4</v>
      </c>
      <c r="W373" s="5">
        <f t="shared" si="406"/>
        <v>0.10170754479043043</v>
      </c>
      <c r="X373" s="5">
        <f t="shared" si="407"/>
        <v>3.6355609302164041E-2</v>
      </c>
      <c r="Y373" s="5">
        <f t="shared" si="408"/>
        <v>6.4977004924021975E-3</v>
      </c>
      <c r="Z373" s="5">
        <f t="shared" si="409"/>
        <v>1.0084631617435398E-3</v>
      </c>
      <c r="AA373" s="5">
        <f t="shared" si="410"/>
        <v>1.6779383732275211E-3</v>
      </c>
      <c r="AB373" s="5">
        <f t="shared" si="411"/>
        <v>1.3959246560289419E-3</v>
      </c>
      <c r="AC373" s="5">
        <f t="shared" si="412"/>
        <v>2.8778684180697456E-5</v>
      </c>
      <c r="AD373" s="5">
        <f t="shared" si="413"/>
        <v>4.2306699620927757E-2</v>
      </c>
      <c r="AE373" s="5">
        <f t="shared" si="414"/>
        <v>1.5122632696047328E-2</v>
      </c>
      <c r="AF373" s="5">
        <f t="shared" si="415"/>
        <v>2.7028109224860467E-3</v>
      </c>
      <c r="AG373" s="5">
        <f t="shared" si="416"/>
        <v>3.2204211306052403E-4</v>
      </c>
      <c r="AH373" s="5">
        <f t="shared" si="417"/>
        <v>9.0119402595742384E-5</v>
      </c>
      <c r="AI373" s="5">
        <f t="shared" si="418"/>
        <v>1.4994578832835058E-4</v>
      </c>
      <c r="AJ373" s="5">
        <f t="shared" si="419"/>
        <v>1.2474416601643534E-4</v>
      </c>
      <c r="AK373" s="5">
        <f t="shared" si="420"/>
        <v>6.9185479759570771E-5</v>
      </c>
      <c r="AL373" s="5">
        <f t="shared" si="421"/>
        <v>6.8464454036245119E-7</v>
      </c>
      <c r="AM373" s="5">
        <f t="shared" si="422"/>
        <v>1.4078458674847992E-2</v>
      </c>
      <c r="AN373" s="5">
        <f t="shared" si="423"/>
        <v>5.0323793010053413E-3</v>
      </c>
      <c r="AO373" s="5">
        <f t="shared" si="424"/>
        <v>8.9941811153060921E-4</v>
      </c>
      <c r="AP373" s="5">
        <f t="shared" si="425"/>
        <v>1.0716639730603234E-4</v>
      </c>
      <c r="AQ373" s="5">
        <f t="shared" si="426"/>
        <v>9.5767223533085853E-6</v>
      </c>
      <c r="AR373" s="5">
        <f t="shared" si="427"/>
        <v>6.442679937002097E-6</v>
      </c>
      <c r="AS373" s="5">
        <f t="shared" si="428"/>
        <v>1.0719697360118406E-5</v>
      </c>
      <c r="AT373" s="5">
        <f t="shared" si="429"/>
        <v>8.9180211197950862E-6</v>
      </c>
      <c r="AU373" s="5">
        <f t="shared" si="430"/>
        <v>4.946103608546445E-6</v>
      </c>
      <c r="AV373" s="5">
        <f t="shared" si="431"/>
        <v>2.057402133656163E-6</v>
      </c>
      <c r="AW373" s="5">
        <f t="shared" si="432"/>
        <v>1.1310892457595243E-8</v>
      </c>
      <c r="AX373" s="5">
        <f t="shared" si="433"/>
        <v>3.9040900620808169E-3</v>
      </c>
      <c r="AY373" s="5">
        <f t="shared" si="434"/>
        <v>1.3955264898973959E-3</v>
      </c>
      <c r="AZ373" s="5">
        <f t="shared" si="435"/>
        <v>2.4941716930671469E-4</v>
      </c>
      <c r="BA373" s="5">
        <f t="shared" si="436"/>
        <v>2.9718257969457921E-5</v>
      </c>
      <c r="BB373" s="5">
        <f t="shared" si="437"/>
        <v>2.6557159011771546E-6</v>
      </c>
      <c r="BC373" s="5">
        <f t="shared" si="438"/>
        <v>1.8985842184998954E-7</v>
      </c>
      <c r="BD373" s="5">
        <f t="shared" si="439"/>
        <v>3.8382526935631548E-7</v>
      </c>
      <c r="BE373" s="5">
        <f t="shared" si="440"/>
        <v>6.3863031640528513E-7</v>
      </c>
      <c r="BF373" s="5">
        <f t="shared" si="441"/>
        <v>5.312947239194113E-7</v>
      </c>
      <c r="BG373" s="5">
        <f t="shared" si="442"/>
        <v>2.9466612781915779E-7</v>
      </c>
      <c r="BH373" s="5">
        <f t="shared" si="443"/>
        <v>1.225705662622579E-7</v>
      </c>
      <c r="BI373" s="5">
        <f t="shared" si="444"/>
        <v>4.0787976073234369E-8</v>
      </c>
      <c r="BJ373" s="8">
        <f t="shared" si="445"/>
        <v>0.70008788928799304</v>
      </c>
      <c r="BK373" s="8">
        <f t="shared" si="446"/>
        <v>0.2251902623700365</v>
      </c>
      <c r="BL373" s="8">
        <f t="shared" si="447"/>
        <v>7.3445157264689268E-2</v>
      </c>
      <c r="BM373" s="8">
        <f t="shared" si="448"/>
        <v>0.32742742824357507</v>
      </c>
      <c r="BN373" s="8">
        <f t="shared" si="449"/>
        <v>0.67090882866188217</v>
      </c>
    </row>
    <row r="374" spans="1:66" x14ac:dyDescent="0.25">
      <c r="A374" t="s">
        <v>287</v>
      </c>
      <c r="B374" t="s">
        <v>317</v>
      </c>
      <c r="C374" t="s">
        <v>487</v>
      </c>
      <c r="D374" t="s">
        <v>531</v>
      </c>
      <c r="E374">
        <f>VLOOKUP(A374,home!$A$2:$E$405,3,FALSE)</f>
        <v>1.1707000000000001</v>
      </c>
      <c r="F374">
        <f>VLOOKUP(B374,home!$B$2:$E$405,3,FALSE)</f>
        <v>0.91949999999999998</v>
      </c>
      <c r="G374">
        <f>VLOOKUP(C374,away!$B$2:$E$405,4,FALSE)</f>
        <v>0.97619999999999996</v>
      </c>
      <c r="H374">
        <f>VLOOKUP(A374,away!$A$2:$E$405,3,FALSE)</f>
        <v>0.82930000000000004</v>
      </c>
      <c r="I374">
        <f>VLOOKUP(C374,away!$B$2:$E$405,3,FALSE)</f>
        <v>0.97619999999999996</v>
      </c>
      <c r="J374">
        <f>VLOOKUP(B374,home!$B$2:$E$405,4,FALSE)</f>
        <v>1.6798</v>
      </c>
      <c r="K374" s="3">
        <f t="shared" si="394"/>
        <v>1.05083893413</v>
      </c>
      <c r="L374" s="3">
        <f t="shared" si="395"/>
        <v>1.3599033562679999</v>
      </c>
      <c r="M374" s="5">
        <f t="shared" si="396"/>
        <v>8.9748650279262571E-2</v>
      </c>
      <c r="N374" s="5">
        <f t="shared" si="397"/>
        <v>9.4311375999066416E-2</v>
      </c>
      <c r="O374" s="5">
        <f t="shared" si="398"/>
        <v>0.12204949073529213</v>
      </c>
      <c r="P374" s="5">
        <f t="shared" si="399"/>
        <v>0.12825435675538369</v>
      </c>
      <c r="Q374" s="5">
        <f t="shared" si="400"/>
        <v>4.9553032915596283E-2</v>
      </c>
      <c r="R374" s="5">
        <f t="shared" si="401"/>
        <v>8.298775604086199E-2</v>
      </c>
      <c r="S374" s="5">
        <f t="shared" si="402"/>
        <v>4.5820132045311664E-2</v>
      </c>
      <c r="T374" s="5">
        <f t="shared" si="403"/>
        <v>6.7387335775178053E-2</v>
      </c>
      <c r="U374" s="5">
        <f t="shared" si="404"/>
        <v>8.7206765103819889E-2</v>
      </c>
      <c r="V374" s="5">
        <f t="shared" si="405"/>
        <v>7.2754193004975851E-3</v>
      </c>
      <c r="W374" s="5">
        <f t="shared" si="406"/>
        <v>1.7357418763978005E-2</v>
      </c>
      <c r="X374" s="5">
        <f t="shared" si="407"/>
        <v>2.3604412033282847E-2</v>
      </c>
      <c r="Y374" s="5">
        <f t="shared" si="408"/>
        <v>1.6049859573397059E-2</v>
      </c>
      <c r="Z374" s="5">
        <f t="shared" si="409"/>
        <v>3.7618442656372743E-2</v>
      </c>
      <c r="AA374" s="5">
        <f t="shared" si="410"/>
        <v>3.953092418465326E-2</v>
      </c>
      <c r="AB374" s="5">
        <f t="shared" si="411"/>
        <v>2.0770317117687426E-2</v>
      </c>
      <c r="AC374" s="5">
        <f t="shared" si="412"/>
        <v>6.4980379900391697E-4</v>
      </c>
      <c r="AD374" s="5">
        <f t="shared" si="413"/>
        <v>4.5599628582966767E-3</v>
      </c>
      <c r="AE374" s="5">
        <f t="shared" si="414"/>
        <v>6.2011087954550719E-3</v>
      </c>
      <c r="AF374" s="5">
        <f t="shared" si="415"/>
        <v>4.2164543317611851E-3</v>
      </c>
      <c r="AG374" s="5">
        <f t="shared" si="416"/>
        <v>1.9113234657709278E-3</v>
      </c>
      <c r="AH374" s="5">
        <f t="shared" si="417"/>
        <v>1.2789361606494135E-2</v>
      </c>
      <c r="AI374" s="5">
        <f t="shared" si="418"/>
        <v>1.3439559118771443E-2</v>
      </c>
      <c r="AJ374" s="5">
        <f t="shared" si="419"/>
        <v>7.0614059897734496E-3</v>
      </c>
      <c r="AK374" s="5">
        <f t="shared" si="420"/>
        <v>2.4734667812509104E-3</v>
      </c>
      <c r="AL374" s="5">
        <f t="shared" si="421"/>
        <v>3.7143809070835109E-5</v>
      </c>
      <c r="AM374" s="5">
        <f t="shared" si="422"/>
        <v>9.5835730193697386E-4</v>
      </c>
      <c r="AN374" s="5">
        <f t="shared" si="423"/>
        <v>1.3032733114080356E-3</v>
      </c>
      <c r="AO374" s="5">
        <f t="shared" si="424"/>
        <v>8.8616287515914916E-4</v>
      </c>
      <c r="AP374" s="5">
        <f t="shared" si="425"/>
        <v>4.0169862270967595E-4</v>
      </c>
      <c r="AQ374" s="5">
        <f t="shared" si="426"/>
        <v>1.3656782630778021E-4</v>
      </c>
      <c r="AR374" s="5">
        <f t="shared" si="427"/>
        <v>3.4784591546392941E-3</v>
      </c>
      <c r="AS374" s="5">
        <f t="shared" si="428"/>
        <v>3.6553003104758969E-3</v>
      </c>
      <c r="AT374" s="5">
        <f t="shared" si="429"/>
        <v>1.920565941092774E-3</v>
      </c>
      <c r="AU374" s="5">
        <f t="shared" si="430"/>
        <v>6.7273515548810388E-4</v>
      </c>
      <c r="AV374" s="5">
        <f t="shared" si="431"/>
        <v>1.7673407343622469E-4</v>
      </c>
      <c r="AW374" s="5">
        <f t="shared" si="432"/>
        <v>1.4744435106642249E-6</v>
      </c>
      <c r="AX374" s="5">
        <f t="shared" si="433"/>
        <v>1.6784652761385864E-4</v>
      </c>
      <c r="AY374" s="5">
        <f t="shared" si="434"/>
        <v>2.2825505624001586E-4</v>
      </c>
      <c r="AZ374" s="5">
        <f t="shared" si="435"/>
        <v>1.5520240853296937E-4</v>
      </c>
      <c r="BA374" s="5">
        <f t="shared" si="436"/>
        <v>7.0353425421620792E-5</v>
      </c>
      <c r="BB374" s="5">
        <f t="shared" si="437"/>
        <v>2.3918464838953113E-5</v>
      </c>
      <c r="BC374" s="5">
        <f t="shared" si="438"/>
        <v>6.5053601222540959E-6</v>
      </c>
      <c r="BD374" s="5">
        <f t="shared" si="439"/>
        <v>7.8839471317252081E-4</v>
      </c>
      <c r="BE374" s="5">
        <f t="shared" si="440"/>
        <v>8.2847586006393886E-4</v>
      </c>
      <c r="BF374" s="5">
        <f t="shared" si="441"/>
        <v>4.3529734487101208E-4</v>
      </c>
      <c r="BG374" s="5">
        <f t="shared" si="442"/>
        <v>1.524757993046245E-4</v>
      </c>
      <c r="BH374" s="5">
        <f t="shared" si="443"/>
        <v>4.0056876605472846E-5</v>
      </c>
      <c r="BI374" s="5">
        <f t="shared" si="444"/>
        <v>8.4186651033344049E-6</v>
      </c>
      <c r="BJ374" s="8">
        <f t="shared" si="445"/>
        <v>0.28949042569207384</v>
      </c>
      <c r="BK374" s="8">
        <f t="shared" si="446"/>
        <v>0.27201376104477026</v>
      </c>
      <c r="BL374" s="8">
        <f t="shared" si="447"/>
        <v>0.40046596057285783</v>
      </c>
      <c r="BM374" s="8">
        <f t="shared" si="448"/>
        <v>0.43245714662788226</v>
      </c>
      <c r="BN374" s="8">
        <f t="shared" si="449"/>
        <v>0.56690466272546303</v>
      </c>
    </row>
    <row r="375" spans="1:66" x14ac:dyDescent="0.25">
      <c r="A375" t="s">
        <v>287</v>
      </c>
      <c r="B375" t="s">
        <v>329</v>
      </c>
      <c r="C375" t="s">
        <v>438</v>
      </c>
      <c r="D375" t="s">
        <v>531</v>
      </c>
      <c r="E375">
        <f>VLOOKUP(A375,home!$A$2:$E$405,3,FALSE)</f>
        <v>1.1707000000000001</v>
      </c>
      <c r="F375">
        <f>VLOOKUP(B375,home!$B$2:$E$405,3,FALSE)</f>
        <v>0.98229999999999995</v>
      </c>
      <c r="G375">
        <f>VLOOKUP(C375,away!$B$2:$E$405,4,FALSE)</f>
        <v>0.65080000000000005</v>
      </c>
      <c r="H375">
        <f>VLOOKUP(A375,away!$A$2:$E$405,3,FALSE)</f>
        <v>0.82930000000000004</v>
      </c>
      <c r="I375">
        <f>VLOOKUP(C375,away!$B$2:$E$405,3,FALSE)</f>
        <v>0.63160000000000005</v>
      </c>
      <c r="J375">
        <f>VLOOKUP(B375,home!$B$2:$E$405,4,FALSE)</f>
        <v>0.60289999999999999</v>
      </c>
      <c r="K375" s="3">
        <f t="shared" si="394"/>
        <v>0.74840607938800008</v>
      </c>
      <c r="L375" s="3">
        <f t="shared" si="395"/>
        <v>0.31579050705200001</v>
      </c>
      <c r="M375" s="5">
        <f t="shared" si="396"/>
        <v>0.34500492508637209</v>
      </c>
      <c r="N375" s="5">
        <f t="shared" si="397"/>
        <v>0.25820378335344241</v>
      </c>
      <c r="O375" s="5">
        <f t="shared" si="398"/>
        <v>0.10894928022846273</v>
      </c>
      <c r="P375" s="5">
        <f t="shared" si="399"/>
        <v>8.153830366792833E-2</v>
      </c>
      <c r="Q375" s="5">
        <f t="shared" si="400"/>
        <v>9.6620640591349186E-2</v>
      </c>
      <c r="R375" s="5">
        <f t="shared" si="401"/>
        <v>1.7202574223148338E-2</v>
      </c>
      <c r="S375" s="5">
        <f t="shared" si="402"/>
        <v>4.817681199318271E-3</v>
      </c>
      <c r="T375" s="5">
        <f t="shared" si="403"/>
        <v>3.0511881084031214E-2</v>
      </c>
      <c r="U375" s="5">
        <f t="shared" si="404"/>
        <v>1.2874511129727517E-2</v>
      </c>
      <c r="V375" s="5">
        <f t="shared" si="405"/>
        <v>1.2651205953619955E-4</v>
      </c>
      <c r="W375" s="5">
        <f t="shared" si="406"/>
        <v>2.4103824937642904E-2</v>
      </c>
      <c r="X375" s="5">
        <f t="shared" si="407"/>
        <v>7.6117590989508953E-3</v>
      </c>
      <c r="Y375" s="5">
        <f t="shared" si="408"/>
        <v>1.2018606327076887E-3</v>
      </c>
      <c r="Z375" s="5">
        <f t="shared" si="409"/>
        <v>1.8108032121758933E-3</v>
      </c>
      <c r="AA375" s="5">
        <f t="shared" si="410"/>
        <v>1.3552161325677569E-3</v>
      </c>
      <c r="AB375" s="5">
        <f t="shared" si="411"/>
        <v>5.071259962492015E-4</v>
      </c>
      <c r="AC375" s="5">
        <f t="shared" si="412"/>
        <v>1.8687375849662071E-6</v>
      </c>
      <c r="AD375" s="5">
        <f t="shared" si="413"/>
        <v>4.5098622799590081E-3</v>
      </c>
      <c r="AE375" s="5">
        <f t="shared" si="414"/>
        <v>1.4241716961229439E-3</v>
      </c>
      <c r="AF375" s="5">
        <f t="shared" si="415"/>
        <v>2.2486995102388561E-4</v>
      </c>
      <c r="AG375" s="5">
        <f t="shared" si="416"/>
        <v>2.3670598618197087E-5</v>
      </c>
      <c r="AH375" s="5">
        <f t="shared" si="417"/>
        <v>1.4295861613610391E-4</v>
      </c>
      <c r="AI375" s="5">
        <f t="shared" si="418"/>
        <v>1.0699109741715559E-4</v>
      </c>
      <c r="AJ375" s="5">
        <f t="shared" si="419"/>
        <v>4.0036393873696497E-5</v>
      </c>
      <c r="AK375" s="5">
        <f t="shared" si="420"/>
        <v>9.9878268572823159E-6</v>
      </c>
      <c r="AL375" s="5">
        <f t="shared" si="421"/>
        <v>1.7666262896449837E-8</v>
      </c>
      <c r="AM375" s="5">
        <f t="shared" si="422"/>
        <v>6.7504166950478985E-4</v>
      </c>
      <c r="AN375" s="5">
        <f t="shared" si="423"/>
        <v>2.1317175109414622E-4</v>
      </c>
      <c r="AO375" s="5">
        <f t="shared" si="424"/>
        <v>3.365880768359158E-5</v>
      </c>
      <c r="AP375" s="5">
        <f t="shared" si="425"/>
        <v>3.5430439817223802E-6</v>
      </c>
      <c r="AQ375" s="5">
        <f t="shared" si="426"/>
        <v>2.7971491387391183E-7</v>
      </c>
      <c r="AR375" s="5">
        <f t="shared" si="427"/>
        <v>9.028994775414502E-6</v>
      </c>
      <c r="AS375" s="5">
        <f t="shared" si="428"/>
        <v>6.7573545806827025E-6</v>
      </c>
      <c r="AT375" s="5">
        <f t="shared" si="429"/>
        <v>2.5286226243816423E-6</v>
      </c>
      <c r="AU375" s="5">
        <f t="shared" si="430"/>
        <v>6.3081218152175355E-7</v>
      </c>
      <c r="AV375" s="5">
        <f t="shared" si="431"/>
        <v>1.1802591790072176E-7</v>
      </c>
      <c r="AW375" s="5">
        <f t="shared" si="432"/>
        <v>1.1597878786863663E-10</v>
      </c>
      <c r="AX375" s="5">
        <f t="shared" si="433"/>
        <v>8.4200881549601614E-5</v>
      </c>
      <c r="AY375" s="5">
        <f t="shared" si="434"/>
        <v>2.6589839078774085E-5</v>
      </c>
      <c r="AZ375" s="5">
        <f t="shared" si="435"/>
        <v>4.1984093825585757E-6</v>
      </c>
      <c r="BA375" s="5">
        <f t="shared" si="436"/>
        <v>4.4193927591001574E-7</v>
      </c>
      <c r="BB375" s="5">
        <f t="shared" si="437"/>
        <v>3.4890057006454396E-8</v>
      </c>
      <c r="BC375" s="5">
        <f t="shared" si="438"/>
        <v>2.2035897586282852E-9</v>
      </c>
      <c r="BD375" s="5">
        <f t="shared" si="439"/>
        <v>4.7521180638300031E-7</v>
      </c>
      <c r="BE375" s="5">
        <f t="shared" si="440"/>
        <v>3.556514048939906E-7</v>
      </c>
      <c r="BF375" s="5">
        <f t="shared" si="441"/>
        <v>1.3308583678277284E-7</v>
      </c>
      <c r="BG375" s="5">
        <f t="shared" si="442"/>
        <v>3.3200749776222108E-8</v>
      </c>
      <c r="BH375" s="5">
        <f t="shared" si="443"/>
        <v>6.2119107431911026E-9</v>
      </c>
      <c r="BI375" s="5">
        <f t="shared" si="444"/>
        <v>9.2980635296397052E-10</v>
      </c>
      <c r="BJ375" s="8">
        <f t="shared" si="445"/>
        <v>0.42547748737395996</v>
      </c>
      <c r="BK375" s="8">
        <f t="shared" si="446"/>
        <v>0.43151589825608144</v>
      </c>
      <c r="BL375" s="8">
        <f t="shared" si="447"/>
        <v>0.14120874974603462</v>
      </c>
      <c r="BM375" s="8">
        <f t="shared" si="448"/>
        <v>9.2466841714448994E-2</v>
      </c>
      <c r="BN375" s="8">
        <f t="shared" si="449"/>
        <v>0.90751950715070318</v>
      </c>
    </row>
    <row r="376" spans="1:66" x14ac:dyDescent="0.25">
      <c r="A376" t="s">
        <v>287</v>
      </c>
      <c r="B376" t="s">
        <v>520</v>
      </c>
      <c r="C376" t="s">
        <v>328</v>
      </c>
      <c r="D376" t="s">
        <v>531</v>
      </c>
      <c r="E376">
        <f>VLOOKUP(A376,home!$A$2:$E$405,3,FALSE)</f>
        <v>1.1707000000000001</v>
      </c>
      <c r="F376" t="e">
        <f>VLOOKUP(B376,home!$B$2:$E$405,3,FALSE)</f>
        <v>#N/A</v>
      </c>
      <c r="G376">
        <f>VLOOKUP(C376,away!$B$2:$E$405,4,FALSE)</f>
        <v>0.89690000000000003</v>
      </c>
      <c r="H376">
        <f>VLOOKUP(A376,away!$A$2:$E$405,3,FALSE)</f>
        <v>0.82930000000000004</v>
      </c>
      <c r="I376">
        <f>VLOOKUP(C376,away!$B$2:$E$405,3,FALSE)</f>
        <v>0.84409999999999996</v>
      </c>
      <c r="J376" t="e">
        <f>VLOOKUP(B376,home!$B$2:$E$405,4,FALSE)</f>
        <v>#N/A</v>
      </c>
      <c r="K376" s="3" t="e">
        <f t="shared" si="394"/>
        <v>#N/A</v>
      </c>
      <c r="L376" s="3" t="e">
        <f t="shared" si="395"/>
        <v>#N/A</v>
      </c>
      <c r="M376" s="5" t="e">
        <f t="shared" si="396"/>
        <v>#N/A</v>
      </c>
      <c r="N376" s="5" t="e">
        <f t="shared" si="397"/>
        <v>#N/A</v>
      </c>
      <c r="O376" s="5" t="e">
        <f t="shared" si="398"/>
        <v>#N/A</v>
      </c>
      <c r="P376" s="5" t="e">
        <f t="shared" si="399"/>
        <v>#N/A</v>
      </c>
      <c r="Q376" s="5" t="e">
        <f t="shared" si="400"/>
        <v>#N/A</v>
      </c>
      <c r="R376" s="5" t="e">
        <f t="shared" si="401"/>
        <v>#N/A</v>
      </c>
      <c r="S376" s="5" t="e">
        <f t="shared" si="402"/>
        <v>#N/A</v>
      </c>
      <c r="T376" s="5" t="e">
        <f t="shared" si="403"/>
        <v>#N/A</v>
      </c>
      <c r="U376" s="5" t="e">
        <f t="shared" si="404"/>
        <v>#N/A</v>
      </c>
      <c r="V376" s="5" t="e">
        <f t="shared" si="405"/>
        <v>#N/A</v>
      </c>
      <c r="W376" s="5" t="e">
        <f t="shared" si="406"/>
        <v>#N/A</v>
      </c>
      <c r="X376" s="5" t="e">
        <f t="shared" si="407"/>
        <v>#N/A</v>
      </c>
      <c r="Y376" s="5" t="e">
        <f t="shared" si="408"/>
        <v>#N/A</v>
      </c>
      <c r="Z376" s="5" t="e">
        <f t="shared" si="409"/>
        <v>#N/A</v>
      </c>
      <c r="AA376" s="5" t="e">
        <f t="shared" si="410"/>
        <v>#N/A</v>
      </c>
      <c r="AB376" s="5" t="e">
        <f t="shared" si="411"/>
        <v>#N/A</v>
      </c>
      <c r="AC376" s="5" t="e">
        <f t="shared" si="412"/>
        <v>#N/A</v>
      </c>
      <c r="AD376" s="5" t="e">
        <f t="shared" si="413"/>
        <v>#N/A</v>
      </c>
      <c r="AE376" s="5" t="e">
        <f t="shared" si="414"/>
        <v>#N/A</v>
      </c>
      <c r="AF376" s="5" t="e">
        <f t="shared" si="415"/>
        <v>#N/A</v>
      </c>
      <c r="AG376" s="5" t="e">
        <f t="shared" si="416"/>
        <v>#N/A</v>
      </c>
      <c r="AH376" s="5" t="e">
        <f t="shared" si="417"/>
        <v>#N/A</v>
      </c>
      <c r="AI376" s="5" t="e">
        <f t="shared" si="418"/>
        <v>#N/A</v>
      </c>
      <c r="AJ376" s="5" t="e">
        <f t="shared" si="419"/>
        <v>#N/A</v>
      </c>
      <c r="AK376" s="5" t="e">
        <f t="shared" si="420"/>
        <v>#N/A</v>
      </c>
      <c r="AL376" s="5" t="e">
        <f t="shared" si="421"/>
        <v>#N/A</v>
      </c>
      <c r="AM376" s="5" t="e">
        <f t="shared" si="422"/>
        <v>#N/A</v>
      </c>
      <c r="AN376" s="5" t="e">
        <f t="shared" si="423"/>
        <v>#N/A</v>
      </c>
      <c r="AO376" s="5" t="e">
        <f t="shared" si="424"/>
        <v>#N/A</v>
      </c>
      <c r="AP376" s="5" t="e">
        <f t="shared" si="425"/>
        <v>#N/A</v>
      </c>
      <c r="AQ376" s="5" t="e">
        <f t="shared" si="426"/>
        <v>#N/A</v>
      </c>
      <c r="AR376" s="5" t="e">
        <f t="shared" si="427"/>
        <v>#N/A</v>
      </c>
      <c r="AS376" s="5" t="e">
        <f t="shared" si="428"/>
        <v>#N/A</v>
      </c>
      <c r="AT376" s="5" t="e">
        <f t="shared" si="429"/>
        <v>#N/A</v>
      </c>
      <c r="AU376" s="5" t="e">
        <f t="shared" si="430"/>
        <v>#N/A</v>
      </c>
      <c r="AV376" s="5" t="e">
        <f t="shared" si="431"/>
        <v>#N/A</v>
      </c>
      <c r="AW376" s="5" t="e">
        <f t="shared" si="432"/>
        <v>#N/A</v>
      </c>
      <c r="AX376" s="5" t="e">
        <f t="shared" si="433"/>
        <v>#N/A</v>
      </c>
      <c r="AY376" s="5" t="e">
        <f t="shared" si="434"/>
        <v>#N/A</v>
      </c>
      <c r="AZ376" s="5" t="e">
        <f t="shared" si="435"/>
        <v>#N/A</v>
      </c>
      <c r="BA376" s="5" t="e">
        <f t="shared" si="436"/>
        <v>#N/A</v>
      </c>
      <c r="BB376" s="5" t="e">
        <f t="shared" si="437"/>
        <v>#N/A</v>
      </c>
      <c r="BC376" s="5" t="e">
        <f t="shared" si="438"/>
        <v>#N/A</v>
      </c>
      <c r="BD376" s="5" t="e">
        <f t="shared" si="439"/>
        <v>#N/A</v>
      </c>
      <c r="BE376" s="5" t="e">
        <f t="shared" si="440"/>
        <v>#N/A</v>
      </c>
      <c r="BF376" s="5" t="e">
        <f t="shared" si="441"/>
        <v>#N/A</v>
      </c>
      <c r="BG376" s="5" t="e">
        <f t="shared" si="442"/>
        <v>#N/A</v>
      </c>
      <c r="BH376" s="5" t="e">
        <f t="shared" si="443"/>
        <v>#N/A</v>
      </c>
      <c r="BI376" s="5" t="e">
        <f t="shared" si="444"/>
        <v>#N/A</v>
      </c>
      <c r="BJ376" s="8" t="e">
        <f t="shared" si="445"/>
        <v>#N/A</v>
      </c>
      <c r="BK376" s="8" t="e">
        <f t="shared" si="446"/>
        <v>#N/A</v>
      </c>
      <c r="BL376" s="8" t="e">
        <f t="shared" si="447"/>
        <v>#N/A</v>
      </c>
      <c r="BM376" s="8" t="e">
        <f t="shared" si="448"/>
        <v>#N/A</v>
      </c>
      <c r="BN376" s="8" t="e">
        <f t="shared" si="449"/>
        <v>#N/A</v>
      </c>
    </row>
    <row r="377" spans="1:66" x14ac:dyDescent="0.25">
      <c r="A377" t="s">
        <v>34</v>
      </c>
      <c r="B377" t="s">
        <v>518</v>
      </c>
      <c r="C377" t="s">
        <v>284</v>
      </c>
      <c r="D377" t="s">
        <v>531</v>
      </c>
      <c r="E377">
        <f>VLOOKUP(A377,home!$A$2:$E$405,3,FALSE)</f>
        <v>1.6539999999999999</v>
      </c>
      <c r="F377" t="e">
        <f>VLOOKUP(B377,home!$B$2:$E$405,3,FALSE)</f>
        <v>#N/A</v>
      </c>
      <c r="G377">
        <f>VLOOKUP(C377,away!$B$2:$E$405,4,FALSE)</f>
        <v>1.3513999999999999</v>
      </c>
      <c r="H377">
        <f>VLOOKUP(A377,away!$A$2:$E$405,3,FALSE)</f>
        <v>1.3683000000000001</v>
      </c>
      <c r="I377">
        <f>VLOOKUP(C377,away!$B$2:$E$405,3,FALSE)</f>
        <v>1.0318000000000001</v>
      </c>
      <c r="J377" t="e">
        <f>VLOOKUP(B377,home!$B$2:$E$405,4,FALSE)</f>
        <v>#N/A</v>
      </c>
      <c r="K377" s="3" t="e">
        <f t="shared" si="394"/>
        <v>#N/A</v>
      </c>
      <c r="L377" s="3" t="e">
        <f t="shared" si="395"/>
        <v>#N/A</v>
      </c>
      <c r="M377" s="5" t="e">
        <f t="shared" si="396"/>
        <v>#N/A</v>
      </c>
      <c r="N377" s="5" t="e">
        <f t="shared" si="397"/>
        <v>#N/A</v>
      </c>
      <c r="O377" s="5" t="e">
        <f t="shared" si="398"/>
        <v>#N/A</v>
      </c>
      <c r="P377" s="5" t="e">
        <f t="shared" si="399"/>
        <v>#N/A</v>
      </c>
      <c r="Q377" s="5" t="e">
        <f t="shared" si="400"/>
        <v>#N/A</v>
      </c>
      <c r="R377" s="5" t="e">
        <f t="shared" si="401"/>
        <v>#N/A</v>
      </c>
      <c r="S377" s="5" t="e">
        <f t="shared" si="402"/>
        <v>#N/A</v>
      </c>
      <c r="T377" s="5" t="e">
        <f t="shared" si="403"/>
        <v>#N/A</v>
      </c>
      <c r="U377" s="5" t="e">
        <f t="shared" si="404"/>
        <v>#N/A</v>
      </c>
      <c r="V377" s="5" t="e">
        <f t="shared" si="405"/>
        <v>#N/A</v>
      </c>
      <c r="W377" s="5" t="e">
        <f t="shared" si="406"/>
        <v>#N/A</v>
      </c>
      <c r="X377" s="5" t="e">
        <f t="shared" si="407"/>
        <v>#N/A</v>
      </c>
      <c r="Y377" s="5" t="e">
        <f t="shared" si="408"/>
        <v>#N/A</v>
      </c>
      <c r="Z377" s="5" t="e">
        <f t="shared" si="409"/>
        <v>#N/A</v>
      </c>
      <c r="AA377" s="5" t="e">
        <f t="shared" si="410"/>
        <v>#N/A</v>
      </c>
      <c r="AB377" s="5" t="e">
        <f t="shared" si="411"/>
        <v>#N/A</v>
      </c>
      <c r="AC377" s="5" t="e">
        <f t="shared" si="412"/>
        <v>#N/A</v>
      </c>
      <c r="AD377" s="5" t="e">
        <f t="shared" si="413"/>
        <v>#N/A</v>
      </c>
      <c r="AE377" s="5" t="e">
        <f t="shared" si="414"/>
        <v>#N/A</v>
      </c>
      <c r="AF377" s="5" t="e">
        <f t="shared" si="415"/>
        <v>#N/A</v>
      </c>
      <c r="AG377" s="5" t="e">
        <f t="shared" si="416"/>
        <v>#N/A</v>
      </c>
      <c r="AH377" s="5" t="e">
        <f t="shared" si="417"/>
        <v>#N/A</v>
      </c>
      <c r="AI377" s="5" t="e">
        <f t="shared" si="418"/>
        <v>#N/A</v>
      </c>
      <c r="AJ377" s="5" t="e">
        <f t="shared" si="419"/>
        <v>#N/A</v>
      </c>
      <c r="AK377" s="5" t="e">
        <f t="shared" si="420"/>
        <v>#N/A</v>
      </c>
      <c r="AL377" s="5" t="e">
        <f t="shared" si="421"/>
        <v>#N/A</v>
      </c>
      <c r="AM377" s="5" t="e">
        <f t="shared" si="422"/>
        <v>#N/A</v>
      </c>
      <c r="AN377" s="5" t="e">
        <f t="shared" si="423"/>
        <v>#N/A</v>
      </c>
      <c r="AO377" s="5" t="e">
        <f t="shared" si="424"/>
        <v>#N/A</v>
      </c>
      <c r="AP377" s="5" t="e">
        <f t="shared" si="425"/>
        <v>#N/A</v>
      </c>
      <c r="AQ377" s="5" t="e">
        <f t="shared" si="426"/>
        <v>#N/A</v>
      </c>
      <c r="AR377" s="5" t="e">
        <f t="shared" si="427"/>
        <v>#N/A</v>
      </c>
      <c r="AS377" s="5" t="e">
        <f t="shared" si="428"/>
        <v>#N/A</v>
      </c>
      <c r="AT377" s="5" t="e">
        <f t="shared" si="429"/>
        <v>#N/A</v>
      </c>
      <c r="AU377" s="5" t="e">
        <f t="shared" si="430"/>
        <v>#N/A</v>
      </c>
      <c r="AV377" s="5" t="e">
        <f t="shared" si="431"/>
        <v>#N/A</v>
      </c>
      <c r="AW377" s="5" t="e">
        <f t="shared" si="432"/>
        <v>#N/A</v>
      </c>
      <c r="AX377" s="5" t="e">
        <f t="shared" si="433"/>
        <v>#N/A</v>
      </c>
      <c r="AY377" s="5" t="e">
        <f t="shared" si="434"/>
        <v>#N/A</v>
      </c>
      <c r="AZ377" s="5" t="e">
        <f t="shared" si="435"/>
        <v>#N/A</v>
      </c>
      <c r="BA377" s="5" t="e">
        <f t="shared" si="436"/>
        <v>#N/A</v>
      </c>
      <c r="BB377" s="5" t="e">
        <f t="shared" si="437"/>
        <v>#N/A</v>
      </c>
      <c r="BC377" s="5" t="e">
        <f t="shared" si="438"/>
        <v>#N/A</v>
      </c>
      <c r="BD377" s="5" t="e">
        <f t="shared" si="439"/>
        <v>#N/A</v>
      </c>
      <c r="BE377" s="5" t="e">
        <f t="shared" si="440"/>
        <v>#N/A</v>
      </c>
      <c r="BF377" s="5" t="e">
        <f t="shared" si="441"/>
        <v>#N/A</v>
      </c>
      <c r="BG377" s="5" t="e">
        <f t="shared" si="442"/>
        <v>#N/A</v>
      </c>
      <c r="BH377" s="5" t="e">
        <f t="shared" si="443"/>
        <v>#N/A</v>
      </c>
      <c r="BI377" s="5" t="e">
        <f t="shared" si="444"/>
        <v>#N/A</v>
      </c>
      <c r="BJ377" s="8" t="e">
        <f t="shared" si="445"/>
        <v>#N/A</v>
      </c>
      <c r="BK377" s="8" t="e">
        <f t="shared" si="446"/>
        <v>#N/A</v>
      </c>
      <c r="BL377" s="8" t="e">
        <f t="shared" si="447"/>
        <v>#N/A</v>
      </c>
      <c r="BM377" s="8" t="e">
        <f t="shared" si="448"/>
        <v>#N/A</v>
      </c>
      <c r="BN377" s="8" t="e">
        <f t="shared" si="449"/>
        <v>#N/A</v>
      </c>
    </row>
    <row r="378" spans="1:66" x14ac:dyDescent="0.25">
      <c r="A378" t="s">
        <v>34</v>
      </c>
      <c r="B378" t="s">
        <v>271</v>
      </c>
      <c r="C378" t="s">
        <v>209</v>
      </c>
      <c r="D378" t="s">
        <v>531</v>
      </c>
      <c r="E378">
        <f>VLOOKUP(A378,home!$A$2:$E$405,3,FALSE)</f>
        <v>1.6539999999999999</v>
      </c>
      <c r="F378">
        <f>VLOOKUP(B378,home!$B$2:$E$405,3,FALSE)</f>
        <v>1.3513999999999999</v>
      </c>
      <c r="G378">
        <f>VLOOKUP(C378,away!$B$2:$E$405,4,FALSE)</f>
        <v>1.3603000000000001</v>
      </c>
      <c r="H378">
        <f>VLOOKUP(A378,away!$A$2:$E$405,3,FALSE)</f>
        <v>1.3683000000000001</v>
      </c>
      <c r="I378">
        <f>VLOOKUP(C378,away!$B$2:$E$405,3,FALSE)</f>
        <v>0.95920000000000005</v>
      </c>
      <c r="J378">
        <f>VLOOKUP(B378,home!$B$2:$E$405,4,FALSE)</f>
        <v>0.64490000000000003</v>
      </c>
      <c r="K378" s="3">
        <f t="shared" si="394"/>
        <v>3.0405637806799994</v>
      </c>
      <c r="L378" s="3">
        <f t="shared" si="395"/>
        <v>0.84641406986400003</v>
      </c>
      <c r="M378" s="5">
        <f t="shared" si="396"/>
        <v>2.0507228391104314E-2</v>
      </c>
      <c r="N378" s="5">
        <f t="shared" si="397"/>
        <v>6.235353588812436E-2</v>
      </c>
      <c r="O378" s="5">
        <f t="shared" si="398"/>
        <v>1.7357606644145169E-2</v>
      </c>
      <c r="P378" s="5">
        <f t="shared" si="399"/>
        <v>5.2776910081478313E-2</v>
      </c>
      <c r="Q378" s="5">
        <f t="shared" si="400"/>
        <v>9.4794951409380726E-2</v>
      </c>
      <c r="R378" s="5">
        <f t="shared" si="401"/>
        <v>7.3458612413846592E-3</v>
      </c>
      <c r="S378" s="5">
        <f t="shared" si="402"/>
        <v>3.3956346813749684E-2</v>
      </c>
      <c r="T378" s="5">
        <f t="shared" si="403"/>
        <v>8.0235780624974051E-2</v>
      </c>
      <c r="U378" s="5">
        <f t="shared" si="404"/>
        <v>2.2335559628455216E-2</v>
      </c>
      <c r="V378" s="5">
        <f t="shared" si="405"/>
        <v>9.7099153327600291E-3</v>
      </c>
      <c r="W378" s="5">
        <f t="shared" si="406"/>
        <v>9.6076698615561174E-2</v>
      </c>
      <c r="X378" s="5">
        <f t="shared" si="407"/>
        <v>8.1320669494294048E-2</v>
      </c>
      <c r="Y378" s="5">
        <f t="shared" si="408"/>
        <v>3.4415479415365331E-2</v>
      </c>
      <c r="Z378" s="5">
        <f t="shared" si="409"/>
        <v>2.0725467699922021E-3</v>
      </c>
      <c r="AA378" s="5">
        <f t="shared" si="410"/>
        <v>6.3017106426036112E-3</v>
      </c>
      <c r="AB378" s="5">
        <f t="shared" si="411"/>
        <v>9.5803765681131137E-3</v>
      </c>
      <c r="AC378" s="5">
        <f t="shared" si="412"/>
        <v>1.5618252947279671E-3</v>
      </c>
      <c r="AD378" s="5">
        <f t="shared" si="413"/>
        <v>7.3031832494445878E-2</v>
      </c>
      <c r="AE378" s="5">
        <f t="shared" si="414"/>
        <v>6.1815170571249849E-2</v>
      </c>
      <c r="AF378" s="5">
        <f t="shared" si="415"/>
        <v>2.6160615051274476E-2</v>
      </c>
      <c r="AG378" s="5">
        <f t="shared" si="416"/>
        <v>7.3809042185648821E-3</v>
      </c>
      <c r="AH378" s="5">
        <f t="shared" si="417"/>
        <v>4.3855818664314676E-4</v>
      </c>
      <c r="AI378" s="5">
        <f t="shared" si="418"/>
        <v>1.3334641380278512E-3</v>
      </c>
      <c r="AJ378" s="5">
        <f t="shared" si="419"/>
        <v>2.0272413804615801E-3</v>
      </c>
      <c r="AK378" s="5">
        <f t="shared" si="420"/>
        <v>2.0546522387090678E-3</v>
      </c>
      <c r="AL378" s="5">
        <f t="shared" si="421"/>
        <v>1.6077904155705855E-4</v>
      </c>
      <c r="AM378" s="5">
        <f t="shared" si="422"/>
        <v>4.4411588943860152E-2</v>
      </c>
      <c r="AN378" s="5">
        <f t="shared" si="423"/>
        <v>3.7590593747099693E-2</v>
      </c>
      <c r="AO378" s="5">
        <f t="shared" si="424"/>
        <v>1.5908603721043441E-2</v>
      </c>
      <c r="AP378" s="5">
        <f t="shared" si="425"/>
        <v>4.4884220071273184E-3</v>
      </c>
      <c r="AQ378" s="5">
        <f t="shared" si="426"/>
        <v>9.4976588457994422E-4</v>
      </c>
      <c r="AR378" s="5">
        <f t="shared" si="427"/>
        <v>7.424036392576033E-5</v>
      </c>
      <c r="AS378" s="5">
        <f t="shared" si="428"/>
        <v>2.2573256161716887E-4</v>
      </c>
      <c r="AT378" s="5">
        <f t="shared" si="429"/>
        <v>3.4317712548664002E-4</v>
      </c>
      <c r="AU378" s="5">
        <f t="shared" si="430"/>
        <v>3.4781731270418426E-4</v>
      </c>
      <c r="AV378" s="5">
        <f t="shared" si="431"/>
        <v>2.6439018082544802E-4</v>
      </c>
      <c r="AW378" s="5">
        <f t="shared" si="432"/>
        <v>1.1493807692007074E-5</v>
      </c>
      <c r="AX378" s="5">
        <f t="shared" si="433"/>
        <v>2.2506044797524914E-2</v>
      </c>
      <c r="AY378" s="5">
        <f t="shared" si="434"/>
        <v>1.9049432973614562E-2</v>
      </c>
      <c r="AZ378" s="5">
        <f t="shared" si="435"/>
        <v>8.0618540458992916E-3</v>
      </c>
      <c r="BA378" s="5">
        <f t="shared" si="436"/>
        <v>2.2745555645463916E-3</v>
      </c>
      <c r="BB378" s="5">
        <f t="shared" si="437"/>
        <v>4.8130395812987983E-4</v>
      </c>
      <c r="BC378" s="5">
        <f t="shared" si="438"/>
        <v>8.1476488408472781E-5</v>
      </c>
      <c r="BD378" s="5">
        <f t="shared" si="439"/>
        <v>1.0473014763097879E-5</v>
      </c>
      <c r="BE378" s="5">
        <f t="shared" si="440"/>
        <v>3.1843869363202338E-5</v>
      </c>
      <c r="BF378" s="5">
        <f t="shared" si="441"/>
        <v>4.8411657911229254E-5</v>
      </c>
      <c r="BG378" s="5">
        <f t="shared" si="442"/>
        <v>4.9066244535851347E-5</v>
      </c>
      <c r="BH378" s="5">
        <f t="shared" si="443"/>
        <v>3.729726149742438E-5</v>
      </c>
      <c r="BI378" s="5">
        <f t="shared" si="444"/>
        <v>2.2680940485523847E-5</v>
      </c>
      <c r="BJ378" s="8">
        <f t="shared" si="445"/>
        <v>0.77338927991506878</v>
      </c>
      <c r="BK378" s="8">
        <f t="shared" si="446"/>
        <v>0.13772243792899194</v>
      </c>
      <c r="BL378" s="8">
        <f t="shared" si="447"/>
        <v>7.0230161201658925E-2</v>
      </c>
      <c r="BM378" s="8">
        <f t="shared" si="448"/>
        <v>0.70924039299417163</v>
      </c>
      <c r="BN378" s="8">
        <f t="shared" si="449"/>
        <v>0.25513609365561751</v>
      </c>
    </row>
    <row r="379" spans="1:66" x14ac:dyDescent="0.25">
      <c r="A379" t="s">
        <v>34</v>
      </c>
      <c r="B379" t="s">
        <v>269</v>
      </c>
      <c r="C379" t="s">
        <v>280</v>
      </c>
      <c r="D379" t="s">
        <v>531</v>
      </c>
      <c r="E379">
        <f>VLOOKUP(A379,home!$A$2:$E$405,3,FALSE)</f>
        <v>1.6539999999999999</v>
      </c>
      <c r="F379">
        <f>VLOOKUP(B379,home!$B$2:$E$405,3,FALSE)</f>
        <v>0.45340000000000003</v>
      </c>
      <c r="G379">
        <f>VLOOKUP(C379,away!$B$2:$E$405,4,FALSE)</f>
        <v>0.90690000000000004</v>
      </c>
      <c r="H379">
        <f>VLOOKUP(A379,away!$A$2:$E$405,3,FALSE)</f>
        <v>1.3683000000000001</v>
      </c>
      <c r="I379">
        <f>VLOOKUP(C379,away!$B$2:$E$405,3,FALSE)</f>
        <v>0.59379999999999999</v>
      </c>
      <c r="J379">
        <f>VLOOKUP(B379,home!$B$2:$E$405,4,FALSE)</f>
        <v>1.4159999999999999</v>
      </c>
      <c r="K379" s="3">
        <f t="shared" si="394"/>
        <v>0.6801057128400001</v>
      </c>
      <c r="L379" s="3">
        <f t="shared" si="395"/>
        <v>1.1504951006399999</v>
      </c>
      <c r="M379" s="5">
        <f t="shared" si="396"/>
        <v>0.16031721808827221</v>
      </c>
      <c r="N379" s="5">
        <f t="shared" si="397"/>
        <v>0.10903265588845014</v>
      </c>
      <c r="O379" s="5">
        <f t="shared" si="398"/>
        <v>0.18444417395879156</v>
      </c>
      <c r="P379" s="5">
        <f t="shared" si="399"/>
        <v>0.12544153640942893</v>
      </c>
      <c r="Q379" s="5">
        <f t="shared" si="400"/>
        <v>3.7076866077926401E-2</v>
      </c>
      <c r="R379" s="5">
        <f t="shared" si="401"/>
        <v>0.10610105924059081</v>
      </c>
      <c r="S379" s="5">
        <f t="shared" si="402"/>
        <v>2.4538192535398663E-2</v>
      </c>
      <c r="T379" s="5">
        <f t="shared" si="403"/>
        <v>4.2656752769739729E-2</v>
      </c>
      <c r="U379" s="5">
        <f t="shared" si="404"/>
        <v>7.2159936527901092E-2</v>
      </c>
      <c r="V379" s="5">
        <f t="shared" si="405"/>
        <v>2.133345798242437E-3</v>
      </c>
      <c r="W379" s="5">
        <f t="shared" si="406"/>
        <v>8.4053961446004521E-3</v>
      </c>
      <c r="X379" s="5">
        <f t="shared" si="407"/>
        <v>9.6703670833011637E-3</v>
      </c>
      <c r="Y379" s="5">
        <f t="shared" si="408"/>
        <v>5.56285497536416E-3</v>
      </c>
      <c r="Z379" s="5">
        <f t="shared" si="409"/>
        <v>4.0689582943004697E-2</v>
      </c>
      <c r="AA379" s="5">
        <f t="shared" si="410"/>
        <v>2.7673217812614517E-2</v>
      </c>
      <c r="AB379" s="5">
        <f t="shared" si="411"/>
        <v>9.4103567635123904E-3</v>
      </c>
      <c r="AC379" s="5">
        <f t="shared" si="412"/>
        <v>1.0432838165142617E-4</v>
      </c>
      <c r="AD379" s="5">
        <f t="shared" si="413"/>
        <v>1.4291394841565196E-3</v>
      </c>
      <c r="AE379" s="5">
        <f t="shared" si="414"/>
        <v>1.6442179746532528E-3</v>
      </c>
      <c r="AF379" s="5">
        <f t="shared" si="415"/>
        <v>9.4583236211139574E-4</v>
      </c>
      <c r="AG379" s="5">
        <f t="shared" si="416"/>
        <v>3.6272516621197294E-4</v>
      </c>
      <c r="AH379" s="5">
        <f t="shared" si="417"/>
        <v>1.1703291455752957E-2</v>
      </c>
      <c r="AI379" s="5">
        <f t="shared" si="418"/>
        <v>7.9594753780891474E-3</v>
      </c>
      <c r="AJ379" s="5">
        <f t="shared" si="419"/>
        <v>2.7066423379238742E-3</v>
      </c>
      <c r="AK379" s="5">
        <f t="shared" si="420"/>
        <v>6.1360097221221368E-4</v>
      </c>
      <c r="AL379" s="5">
        <f t="shared" si="421"/>
        <v>3.2653042864699097E-6</v>
      </c>
      <c r="AM379" s="5">
        <f t="shared" si="422"/>
        <v>1.9439318552401201E-4</v>
      </c>
      <c r="AN379" s="5">
        <f t="shared" si="423"/>
        <v>2.2364840754317839E-4</v>
      </c>
      <c r="AO379" s="5">
        <f t="shared" si="424"/>
        <v>1.2865319857218241E-4</v>
      </c>
      <c r="AP379" s="5">
        <f t="shared" si="425"/>
        <v>4.933829154632029E-5</v>
      </c>
      <c r="AQ379" s="5">
        <f t="shared" si="426"/>
        <v>1.419086567449736E-5</v>
      </c>
      <c r="AR379" s="5">
        <f t="shared" si="427"/>
        <v>2.6929158962411483E-3</v>
      </c>
      <c r="AS379" s="5">
        <f t="shared" si="428"/>
        <v>1.8314674852312539E-3</v>
      </c>
      <c r="AT379" s="5">
        <f t="shared" si="429"/>
        <v>6.2279574979324202E-4</v>
      </c>
      <c r="AU379" s="5">
        <f t="shared" si="430"/>
        <v>1.4118898245561842E-4</v>
      </c>
      <c r="AV379" s="5">
        <f t="shared" si="431"/>
        <v>2.4005858389533158E-5</v>
      </c>
      <c r="AW379" s="5">
        <f t="shared" si="432"/>
        <v>7.0971233613421689E-8</v>
      </c>
      <c r="AX379" s="5">
        <f t="shared" si="433"/>
        <v>2.2034652668674419E-5</v>
      </c>
      <c r="AY379" s="5">
        <f t="shared" si="434"/>
        <v>2.5350759939614017E-5</v>
      </c>
      <c r="AZ379" s="5">
        <f t="shared" si="435"/>
        <v>1.458296255401336E-5</v>
      </c>
      <c r="BA379" s="5">
        <f t="shared" si="436"/>
        <v>5.5925423237363153E-6</v>
      </c>
      <c r="BB379" s="5">
        <f t="shared" si="437"/>
        <v>1.6085481358951183E-6</v>
      </c>
      <c r="BC379" s="5">
        <f t="shared" si="438"/>
        <v>3.7012534989818745E-7</v>
      </c>
      <c r="BD379" s="5">
        <f t="shared" si="439"/>
        <v>5.1636442417683564E-4</v>
      </c>
      <c r="BE379" s="5">
        <f t="shared" si="440"/>
        <v>3.51182394790003E-4</v>
      </c>
      <c r="BF379" s="5">
        <f t="shared" si="441"/>
        <v>1.1942057647275663E-4</v>
      </c>
      <c r="BG379" s="5">
        <f t="shared" si="442"/>
        <v>2.7072872096589301E-5</v>
      </c>
      <c r="BH379" s="5">
        <f t="shared" si="443"/>
        <v>4.6031037439692536E-6</v>
      </c>
      <c r="BI379" s="5">
        <f t="shared" si="444"/>
        <v>6.2611943061373667E-7</v>
      </c>
      <c r="BJ379" s="8">
        <f t="shared" si="445"/>
        <v>0.21746657146634724</v>
      </c>
      <c r="BK379" s="8">
        <f t="shared" si="446"/>
        <v>0.31256323727721974</v>
      </c>
      <c r="BL379" s="8">
        <f t="shared" si="447"/>
        <v>0.42910339791021007</v>
      </c>
      <c r="BM379" s="8">
        <f t="shared" si="448"/>
        <v>0.27738400014461578</v>
      </c>
      <c r="BN379" s="8">
        <f t="shared" si="449"/>
        <v>0.72241350966345996</v>
      </c>
    </row>
    <row r="380" spans="1:66" x14ac:dyDescent="0.25">
      <c r="A380" t="s">
        <v>10</v>
      </c>
      <c r="B380" t="s">
        <v>12</v>
      </c>
      <c r="C380" t="s">
        <v>465</v>
      </c>
      <c r="D380" t="s">
        <v>532</v>
      </c>
      <c r="E380">
        <f>VLOOKUP(A380,home!$A$2:$E$405,3,FALSE)</f>
        <v>1.6503000000000001</v>
      </c>
      <c r="F380">
        <f>VLOOKUP(B380,home!$B$2:$E$405,3,FALSE)</f>
        <v>0.96240000000000003</v>
      </c>
      <c r="G380">
        <f>VLOOKUP(C380,away!$B$2:$E$405,4,FALSE)</f>
        <v>0.96240000000000003</v>
      </c>
      <c r="H380">
        <f>VLOOKUP(A380,away!$A$2:$E$405,3,FALSE)</f>
        <v>1.3855999999999999</v>
      </c>
      <c r="I380">
        <f>VLOOKUP(C380,away!$B$2:$E$405,3,FALSE)</f>
        <v>0.89149999999999996</v>
      </c>
      <c r="J380">
        <f>VLOOKUP(B380,home!$B$2:$E$405,4,FALSE)</f>
        <v>0.97640000000000005</v>
      </c>
      <c r="K380" s="3">
        <f t="shared" si="394"/>
        <v>1.5285305681280001</v>
      </c>
      <c r="L380" s="3">
        <f t="shared" si="395"/>
        <v>1.2061102073599999</v>
      </c>
      <c r="M380" s="5">
        <f t="shared" si="396"/>
        <v>6.4917322809438627E-2</v>
      </c>
      <c r="N380" s="5">
        <f t="shared" si="397"/>
        <v>9.9228112315259992E-2</v>
      </c>
      <c r="O380" s="5">
        <f t="shared" si="398"/>
        <v>7.8297445674948077E-2</v>
      </c>
      <c r="P380" s="5">
        <f t="shared" si="399"/>
        <v>0.11968003912049958</v>
      </c>
      <c r="Q380" s="5">
        <f t="shared" si="400"/>
        <v>7.5836601445756713E-2</v>
      </c>
      <c r="R380" s="5">
        <f t="shared" si="401"/>
        <v>4.721767421938497E-2</v>
      </c>
      <c r="S380" s="5">
        <f t="shared" si="402"/>
        <v>5.5159821539197032E-2</v>
      </c>
      <c r="T380" s="5">
        <f t="shared" si="403"/>
        <v>9.1467299095219293E-2</v>
      </c>
      <c r="U380" s="5">
        <f t="shared" si="404"/>
        <v>7.2173658400239329E-2</v>
      </c>
      <c r="V380" s="5">
        <f t="shared" si="405"/>
        <v>1.1299037870179921E-2</v>
      </c>
      <c r="W380" s="5">
        <f t="shared" si="406"/>
        <v>3.8639521164259734E-2</v>
      </c>
      <c r="X380" s="5">
        <f t="shared" si="407"/>
        <v>4.6603520883716415E-2</v>
      </c>
      <c r="Y380" s="5">
        <f t="shared" si="408"/>
        <v>2.8104491118382643E-2</v>
      </c>
      <c r="Z380" s="5">
        <f t="shared" si="409"/>
        <v>1.8983239614599773E-2</v>
      </c>
      <c r="AA380" s="5">
        <f t="shared" si="410"/>
        <v>2.9016462033014147E-2</v>
      </c>
      <c r="AB380" s="5">
        <f t="shared" si="411"/>
        <v>2.2176274598193838E-2</v>
      </c>
      <c r="AC380" s="5">
        <f t="shared" si="412"/>
        <v>1.3019149163550838E-3</v>
      </c>
      <c r="AD380" s="5">
        <f t="shared" si="413"/>
        <v>1.4765422309349956E-2</v>
      </c>
      <c r="AE380" s="5">
        <f t="shared" si="414"/>
        <v>1.7808726563288045E-2</v>
      </c>
      <c r="AF380" s="5">
        <f t="shared" si="415"/>
        <v>1.0739643444032439E-2</v>
      </c>
      <c r="AG380" s="5">
        <f t="shared" si="416"/>
        <v>4.3177311937514758E-3</v>
      </c>
      <c r="AH380" s="5">
        <f t="shared" si="417"/>
        <v>5.7239697669823775E-3</v>
      </c>
      <c r="AI380" s="5">
        <f t="shared" si="418"/>
        <v>8.7492627598730697E-3</v>
      </c>
      <c r="AJ380" s="5">
        <f t="shared" si="419"/>
        <v>6.6867577885249708E-3</v>
      </c>
      <c r="AK380" s="5">
        <f t="shared" si="420"/>
        <v>3.4069712271428006E-3</v>
      </c>
      <c r="AL380" s="5">
        <f t="shared" si="421"/>
        <v>9.6007180442927152E-5</v>
      </c>
      <c r="AM380" s="5">
        <f t="shared" si="422"/>
        <v>4.5138798702321053E-3</v>
      </c>
      <c r="AN380" s="5">
        <f t="shared" si="423"/>
        <v>5.444236586283774E-3</v>
      </c>
      <c r="AO380" s="5">
        <f t="shared" si="424"/>
        <v>3.2831746589998103E-3</v>
      </c>
      <c r="AP380" s="5">
        <f t="shared" si="425"/>
        <v>1.3199568229217858E-3</v>
      </c>
      <c r="AQ380" s="5">
        <f t="shared" si="426"/>
        <v>3.9800334935011065E-4</v>
      </c>
      <c r="AR380" s="5">
        <f t="shared" si="427"/>
        <v>1.380747672515495E-3</v>
      </c>
      <c r="AS380" s="5">
        <f t="shared" si="428"/>
        <v>2.1105150243115236E-3</v>
      </c>
      <c r="AT380" s="5">
        <f t="shared" si="429"/>
        <v>1.612993364576787E-3</v>
      </c>
      <c r="AU380" s="5">
        <f t="shared" si="430"/>
        <v>8.218365546477502E-4</v>
      </c>
      <c r="AV380" s="5">
        <f t="shared" si="431"/>
        <v>3.1405057394602099E-4</v>
      </c>
      <c r="AW380" s="5">
        <f t="shared" si="432"/>
        <v>4.9165712350200861E-6</v>
      </c>
      <c r="AX380" s="5">
        <f t="shared" si="433"/>
        <v>1.1499338937512376E-3</v>
      </c>
      <c r="AY380" s="5">
        <f t="shared" si="434"/>
        <v>1.3869470070425973E-3</v>
      </c>
      <c r="AZ380" s="5">
        <f t="shared" si="435"/>
        <v>8.3640547113073916E-4</v>
      </c>
      <c r="BA380" s="5">
        <f t="shared" si="436"/>
        <v>3.3626572540751133E-4</v>
      </c>
      <c r="BB380" s="5">
        <f t="shared" si="437"/>
        <v>1.0139338094982863E-4</v>
      </c>
      <c r="BC380" s="5">
        <f t="shared" si="438"/>
        <v>2.4458318344465818E-5</v>
      </c>
      <c r="BD380" s="5">
        <f t="shared" si="439"/>
        <v>2.7755564360158307E-4</v>
      </c>
      <c r="BE380" s="5">
        <f t="shared" si="440"/>
        <v>4.2425228560146052E-4</v>
      </c>
      <c r="BF380" s="5">
        <f t="shared" si="441"/>
        <v>3.242412935700016E-4</v>
      </c>
      <c r="BG380" s="5">
        <f t="shared" si="442"/>
        <v>1.6520424289037073E-4</v>
      </c>
      <c r="BH380" s="5">
        <f t="shared" si="443"/>
        <v>6.3129933810593628E-5</v>
      </c>
      <c r="BI380" s="5">
        <f t="shared" si="444"/>
        <v>1.9299206718677938E-5</v>
      </c>
      <c r="BJ380" s="8">
        <f t="shared" si="445"/>
        <v>0.44630572461743062</v>
      </c>
      <c r="BK380" s="8">
        <f t="shared" si="446"/>
        <v>0.25384109044315578</v>
      </c>
      <c r="BL380" s="8">
        <f t="shared" si="447"/>
        <v>0.28096230226449376</v>
      </c>
      <c r="BM380" s="8">
        <f t="shared" si="448"/>
        <v>0.51353313091858455</v>
      </c>
      <c r="BN380" s="8">
        <f t="shared" si="449"/>
        <v>0.48517719558528793</v>
      </c>
    </row>
    <row r="381" spans="1:66" x14ac:dyDescent="0.25">
      <c r="A381" t="s">
        <v>10</v>
      </c>
      <c r="B381" t="s">
        <v>38</v>
      </c>
      <c r="C381" t="s">
        <v>40</v>
      </c>
      <c r="D381" t="s">
        <v>532</v>
      </c>
      <c r="E381">
        <f>VLOOKUP(A381,home!$A$2:$E$405,3,FALSE)</f>
        <v>1.6503000000000001</v>
      </c>
      <c r="F381">
        <f>VLOOKUP(B381,home!$B$2:$E$405,3,FALSE)</f>
        <v>1.5683</v>
      </c>
      <c r="G381">
        <f>VLOOKUP(C381,away!$B$2:$E$405,4,FALSE)</f>
        <v>0.8911</v>
      </c>
      <c r="H381">
        <f>VLOOKUP(A381,away!$A$2:$E$405,3,FALSE)</f>
        <v>1.3855999999999999</v>
      </c>
      <c r="I381">
        <f>VLOOKUP(C381,away!$B$2:$E$405,3,FALSE)</f>
        <v>0.93400000000000005</v>
      </c>
      <c r="J381">
        <f>VLOOKUP(B381,home!$B$2:$E$405,4,FALSE)</f>
        <v>0.63680000000000003</v>
      </c>
      <c r="K381" s="3">
        <f t="shared" ref="K381:K436" si="450">E381*F381*G381</f>
        <v>2.3063142681390003</v>
      </c>
      <c r="L381" s="3">
        <f t="shared" ref="L381:L436" si="451">H381*I381*J381</f>
        <v>0.82411497471999995</v>
      </c>
      <c r="M381" s="5">
        <f t="shared" ref="M381:M436" si="452">_xlfn.POISSON.DIST(0,K381,FALSE) * _xlfn.POISSON.DIST(0,L381,FALSE)</f>
        <v>4.3699035727382436E-2</v>
      </c>
      <c r="N381" s="5">
        <f t="shared" ref="N381:N436" si="453">_xlfn.POISSON.DIST(1,K381,FALSE) * _xlfn.POISSON.DIST(0,L381,FALSE)</f>
        <v>0.10078370960197804</v>
      </c>
      <c r="O381" s="5">
        <f t="shared" ref="O381:O436" si="454">_xlfn.POISSON.DIST(0,K381,FALSE) * _xlfn.POISSON.DIST(1,L381,FALSE)</f>
        <v>3.6013029723760144E-2</v>
      </c>
      <c r="P381" s="5">
        <f t="shared" ref="P381:P436" si="455">_xlfn.POISSON.DIST(1,K381,FALSE) * _xlfn.POISSON.DIST(1,L381,FALSE)</f>
        <v>8.3057364290821931E-2</v>
      </c>
      <c r="Q381" s="5">
        <f t="shared" ref="Q381:Q436" si="456">_xlfn.POISSON.DIST(2,K381,FALSE) * _xlfn.POISSON.DIST(0,L381,FALSE)</f>
        <v>0.11621945372550979</v>
      </c>
      <c r="R381" s="5">
        <f t="shared" ref="R381:R436" si="457">_xlfn.POISSON.DIST(0,K381,FALSE) * _xlfn.POISSON.DIST(2,L381,FALSE)</f>
        <v>1.4839438540193598E-2</v>
      </c>
      <c r="S381" s="5">
        <f t="shared" ref="S381:S436" si="458">_xlfn.POISSON.DIST(2,K381,FALSE) * _xlfn.POISSON.DIST(2,L381,FALSE)</f>
        <v>3.9466121209029287E-2</v>
      </c>
      <c r="T381" s="5">
        <f t="shared" ref="T381:T436" si="459">_xlfn.POISSON.DIST(2,K381,FALSE) * _xlfn.POISSON.DIST(1,L381,FALSE)</f>
        <v>9.5778192168970697E-2</v>
      </c>
      <c r="U381" s="5">
        <f t="shared" ref="U381:U436" si="460">_xlfn.POISSON.DIST(1,K381,FALSE) * _xlfn.POISSON.DIST(2,L381,FALSE)</f>
        <v>3.4224408836420271E-2</v>
      </c>
      <c r="V381" s="5">
        <f t="shared" ref="V381:V436" si="461">_xlfn.POISSON.DIST(3,K381,FALSE) * _xlfn.POISSON.DIST(3,L381,FALSE)</f>
        <v>8.3346665100948632E-3</v>
      </c>
      <c r="W381" s="5">
        <f t="shared" ref="W381:W436" si="462">_xlfn.POISSON.DIST(3,K381,FALSE) * _xlfn.POISSON.DIST(0,L381,FALSE)</f>
        <v>8.9346194787487843E-2</v>
      </c>
      <c r="X381" s="5">
        <f t="shared" ref="X381:X436" si="463">_xlfn.POISSON.DIST(3,K381,FALSE) * _xlfn.POISSON.DIST(1,L381,FALSE)</f>
        <v>7.3631537058618732E-2</v>
      </c>
      <c r="Y381" s="5">
        <f t="shared" ref="Y381:Y436" si="464">_xlfn.POISSON.DIST(3,K381,FALSE) * _xlfn.POISSON.DIST(2,L381,FALSE)</f>
        <v>3.0340426150829151E-2</v>
      </c>
      <c r="Z381" s="5">
        <f t="shared" ref="Z381:Z436" si="465">_xlfn.POISSON.DIST(0,K381,FALSE) * _xlfn.POISSON.DIST(3,L381,FALSE)</f>
        <v>4.0764678391368801E-3</v>
      </c>
      <c r="AA381" s="5">
        <f t="shared" ref="AA381:AA436" si="466">_xlfn.POISSON.DIST(1,K381,FALSE) * _xlfn.POISSON.DIST(3,L381,FALSE)</f>
        <v>9.4016159410111443E-3</v>
      </c>
      <c r="AB381" s="5">
        <f t="shared" ref="AB381:AB436" si="467">_xlfn.POISSON.DIST(2,K381,FALSE) * _xlfn.POISSON.DIST(3,L381,FALSE)</f>
        <v>1.0841540494158542E-2</v>
      </c>
      <c r="AC381" s="5">
        <f t="shared" ref="AC381:AC436" si="468">_xlfn.POISSON.DIST(4,K381,FALSE) * _xlfn.POISSON.DIST(4,L381,FALSE)</f>
        <v>9.9008968540249408E-4</v>
      </c>
      <c r="AD381" s="5">
        <f t="shared" ref="AD381:AD436" si="469">_xlfn.POISSON.DIST(4,K381,FALSE) * _xlfn.POISSON.DIST(0,L381,FALSE)</f>
        <v>5.1515100960577397E-2</v>
      </c>
      <c r="AE381" s="5">
        <f t="shared" ref="AE381:AE436" si="470">_xlfn.POISSON.DIST(4,K381,FALSE) * _xlfn.POISSON.DIST(1,L381,FALSE)</f>
        <v>4.2454366125824483E-2</v>
      </c>
      <c r="AF381" s="5">
        <f t="shared" ref="AF381:AF436" si="471">_xlfn.POISSON.DIST(4,K381,FALSE) * _xlfn.POISSON.DIST(2,L381,FALSE)</f>
        <v>1.7493639433268732E-2</v>
      </c>
      <c r="AG381" s="5">
        <f t="shared" ref="AG381:AG436" si="472">_xlfn.POISSON.DIST(4,K381,FALSE) * _xlfn.POISSON.DIST(3,L381,FALSE)</f>
        <v>4.8055900731030178E-3</v>
      </c>
      <c r="AH381" s="5">
        <f t="shared" ref="AH381:AH436" si="473">_xlfn.POISSON.DIST(0,K381,FALSE) * _xlfn.POISSON.DIST(4,L381,FALSE)</f>
        <v>8.3986954754929565E-4</v>
      </c>
      <c r="AI381" s="5">
        <f t="shared" ref="AI381:AI436" si="474">_xlfn.POISSON.DIST(1,K381,FALSE) * _xlfn.POISSON.DIST(4,L381,FALSE)</f>
        <v>1.9370031208883868E-3</v>
      </c>
      <c r="AJ381" s="5">
        <f t="shared" ref="AJ381:AJ436" si="475">_xlfn.POISSON.DIST(2,K381,FALSE) * _xlfn.POISSON.DIST(4,L381,FALSE)</f>
        <v>2.2336689675673308E-3</v>
      </c>
      <c r="AK381" s="5">
        <f t="shared" ref="AK381:AK436" si="476">_xlfn.POISSON.DIST(3,K381,FALSE) * _xlfn.POISSON.DIST(4,L381,FALSE)</f>
        <v>1.7171808700666147E-3</v>
      </c>
      <c r="AL381" s="5">
        <f t="shared" ref="AL381:AL436" si="477">_xlfn.POISSON.DIST(5,K381,FALSE) * _xlfn.POISSON.DIST(5,L381,FALSE)</f>
        <v>7.5273276228867629E-5</v>
      </c>
      <c r="AM381" s="5">
        <f t="shared" ref="AM381:AM436" si="478">_xlfn.POISSON.DIST(5,K381,FALSE) * _xlfn.POISSON.DIST(0,L381,FALSE)</f>
        <v>2.3762002474000166E-2</v>
      </c>
      <c r="AN381" s="5">
        <f t="shared" ref="AN381:AN436" si="479">_xlfn.POISSON.DIST(5,K381,FALSE) * _xlfn.POISSON.DIST(1,L381,FALSE)</f>
        <v>1.958262206815722E-2</v>
      </c>
      <c r="AO381" s="5">
        <f t="shared" ref="AO381:AO436" si="480">_xlfn.POISSON.DIST(5,K381,FALSE) * _xlfn.POISSON.DIST(2,L381,FALSE)</f>
        <v>8.0691660453253503E-3</v>
      </c>
      <c r="AP381" s="5">
        <f t="shared" ref="AP381:AP436" si="481">_xlfn.POISSON.DIST(5,K381,FALSE) * _xlfn.POISSON.DIST(3,L381,FALSE)</f>
        <v>2.2166401904849275E-3</v>
      </c>
      <c r="AQ381" s="5">
        <f t="shared" ref="AQ381:AQ436" si="482">_xlfn.POISSON.DIST(5,K381,FALSE) * _xlfn.POISSON.DIST(4,L381,FALSE)</f>
        <v>4.5669159363620552E-4</v>
      </c>
      <c r="AR381" s="5">
        <f t="shared" ref="AR381:AR436" si="483">_xlfn.POISSON.DIST(0,K381,FALSE) * _xlfn.POISSON.DIST(5,L381,FALSE)</f>
        <v>1.3842981418933718E-4</v>
      </c>
      <c r="AS381" s="5">
        <f t="shared" ref="AS381:AS436" si="484">_xlfn.POISSON.DIST(1,K381,FALSE) * _xlfn.POISSON.DIST(5,L381,FALSE)</f>
        <v>3.192626556006989E-4</v>
      </c>
      <c r="AT381" s="5">
        <f t="shared" ref="AT381:AT436" si="485">_xlfn.POISSON.DIST(2,K381,FALSE) * _xlfn.POISSON.DIST(5,L381,FALSE)</f>
        <v>3.6816000894791996E-4</v>
      </c>
      <c r="AU381" s="5">
        <f t="shared" ref="AU381:AU436" si="486">_xlfn.POISSON.DIST(3,K381,FALSE) * _xlfn.POISSON.DIST(5,L381,FALSE)</f>
        <v>2.8303089386492325E-4</v>
      </c>
      <c r="AV381" s="5">
        <f t="shared" ref="AV381:AV436" si="487">_xlfn.POISSON.DIST(4,K381,FALSE) * _xlfn.POISSON.DIST(5,L381,FALSE)</f>
        <v>1.6318954721120189E-4</v>
      </c>
      <c r="AW381" s="5">
        <f t="shared" ref="AW381:AW436" si="488">_xlfn.POISSON.DIST(6,K381,FALSE) * _xlfn.POISSON.DIST(6,L381,FALSE)</f>
        <v>3.9741532437847437E-6</v>
      </c>
      <c r="AX381" s="5">
        <f t="shared" ref="AX381:AX436" si="489">_xlfn.POISSON.DIST(6,K381,FALSE) * _xlfn.POISSON.DIST(0,L381,FALSE)</f>
        <v>9.1337742242234687E-3</v>
      </c>
      <c r="AY381" s="5">
        <f t="shared" ref="AY381:AY436" si="490">_xlfn.POISSON.DIST(6,K381,FALSE) * _xlfn.POISSON.DIST(1,L381,FALSE)</f>
        <v>7.5272801138941102E-3</v>
      </c>
      <c r="AZ381" s="5">
        <f t="shared" ref="AZ381:AZ436" si="491">_xlfn.POISSON.DIST(6,K381,FALSE) * _xlfn.POISSON.DIST(2,L381,FALSE)</f>
        <v>3.101672130386101E-3</v>
      </c>
      <c r="BA381" s="5">
        <f t="shared" ref="BA381:BA436" si="492">_xlfn.POISSON.DIST(6,K381,FALSE) * _xlfn.POISSON.DIST(3,L381,FALSE)</f>
        <v>8.5204481644095666E-4</v>
      </c>
      <c r="BB381" s="5">
        <f t="shared" ref="BB381:BB436" si="493">_xlfn.POISSON.DIST(6,K381,FALSE) * _xlfn.POISSON.DIST(4,L381,FALSE)</f>
        <v>1.7554572309038652E-4</v>
      </c>
      <c r="BC381" s="5">
        <f t="shared" ref="BC381:BC436" si="494">_xlfn.POISSON.DIST(6,K381,FALSE) * _xlfn.POISSON.DIST(5,L381,FALSE)</f>
        <v>2.8933971829367609E-5</v>
      </c>
      <c r="BD381" s="5">
        <f t="shared" ref="BD381:BD436" si="495">_xlfn.POISSON.DIST(0,K381,FALSE) * _xlfn.POISSON.DIST(6,L381,FALSE)</f>
        <v>1.901368047018997E-5</v>
      </c>
      <c r="BE381" s="5">
        <f t="shared" ref="BE381:BE436" si="496">_xlfn.POISSON.DIST(1,K381,FALSE) * _xlfn.POISSON.DIST(6,L381,FALSE)</f>
        <v>4.3851522558234982E-5</v>
      </c>
      <c r="BF381" s="5">
        <f t="shared" ref="BF381:BF436" si="497">_xlfn.POISSON.DIST(2,K381,FALSE) * _xlfn.POISSON.DIST(6,L381,FALSE)</f>
        <v>5.0567696077838299E-5</v>
      </c>
      <c r="BG381" s="5">
        <f t="shared" ref="BG381:BG436" si="498">_xlfn.POISSON.DIST(3,K381,FALSE) * _xlfn.POISSON.DIST(6,L381,FALSE)</f>
        <v>3.8874999657078348E-5</v>
      </c>
      <c r="BH381" s="5">
        <f t="shared" ref="BH381:BH436" si="499">_xlfn.POISSON.DIST(4,K381,FALSE) * _xlfn.POISSON.DIST(6,L381,FALSE)</f>
        <v>2.2414491595754632E-5</v>
      </c>
      <c r="BI381" s="5">
        <f t="shared" ref="BI381:BI436" si="500">_xlfn.POISSON.DIST(5,K381,FALSE) * _xlfn.POISSON.DIST(6,L381,FALSE)</f>
        <v>1.033897235607413E-5</v>
      </c>
      <c r="BJ381" s="8">
        <f t="shared" ref="BJ381:BJ436" si="501">SUM(N381,Q381,T381,W381,X381,Y381,AD381,AE381,AF381,AG381,AM381,AN381,AO381,AP381,AQ381,AX381,AY381,AZ381,BA381,BB381,BC381)</f>
        <v>0.69727458343763626</v>
      </c>
      <c r="BK381" s="8">
        <f t="shared" ref="BK381:BK436" si="502">SUM(M381,P381,S381,V381,AC381,AL381,AY381)</f>
        <v>0.18314983081285399</v>
      </c>
      <c r="BL381" s="8">
        <f t="shared" ref="BL381:BL436" si="503">SUM(O381,R381,U381,AA381,AB381,AH381,AI381,AJ381,AK381,AR381,AS381,AT381,AU381,AV381,BD381,BE381,BF381,BG381,BH381,BI381)</f>
        <v>0.11350489032414456</v>
      </c>
      <c r="BM381" s="8">
        <f t="shared" ref="BM381:BM436" si="504">SUM(S381:BI381)</f>
        <v>0.59587043484347557</v>
      </c>
      <c r="BN381" s="8">
        <f t="shared" ref="BN381:BN436" si="505">SUM(M381:R381)</f>
        <v>0.39461203160964592</v>
      </c>
    </row>
    <row r="382" spans="1:66" x14ac:dyDescent="0.25">
      <c r="A382" t="s">
        <v>10</v>
      </c>
      <c r="B382" t="s">
        <v>210</v>
      </c>
      <c r="C382" t="s">
        <v>215</v>
      </c>
      <c r="D382" t="s">
        <v>532</v>
      </c>
      <c r="E382">
        <f>VLOOKUP(A382,home!$A$2:$E$405,3,FALSE)</f>
        <v>1.6503000000000001</v>
      </c>
      <c r="F382">
        <f>VLOOKUP(B382,home!$B$2:$E$405,3,FALSE)</f>
        <v>0.998</v>
      </c>
      <c r="G382">
        <f>VLOOKUP(C382,away!$B$2:$E$405,4,FALSE)</f>
        <v>0.74850000000000005</v>
      </c>
      <c r="H382">
        <f>VLOOKUP(A382,away!$A$2:$E$405,3,FALSE)</f>
        <v>1.3855999999999999</v>
      </c>
      <c r="I382">
        <f>VLOOKUP(C382,away!$B$2:$E$405,3,FALSE)</f>
        <v>0.72170000000000001</v>
      </c>
      <c r="J382">
        <f>VLOOKUP(B382,home!$B$2:$E$405,4,FALSE)</f>
        <v>0.67930000000000001</v>
      </c>
      <c r="K382" s="3">
        <f t="shared" si="450"/>
        <v>1.2327790509000003</v>
      </c>
      <c r="L382" s="3">
        <f t="shared" si="451"/>
        <v>0.67929152233599999</v>
      </c>
      <c r="M382" s="5">
        <f t="shared" si="452"/>
        <v>0.1477740925217875</v>
      </c>
      <c r="N382" s="5">
        <f t="shared" si="453"/>
        <v>0.18217280552661802</v>
      </c>
      <c r="O382" s="5">
        <f t="shared" si="454"/>
        <v>0.10038168827094596</v>
      </c>
      <c r="P382" s="5">
        <f t="shared" si="455"/>
        <v>0.12374844239439643</v>
      </c>
      <c r="Q382" s="5">
        <f t="shared" si="456"/>
        <v>0.11228940914844726</v>
      </c>
      <c r="R382" s="5">
        <f t="shared" si="457"/>
        <v>3.409421492011433E-2</v>
      </c>
      <c r="S382" s="5">
        <f t="shared" si="458"/>
        <v>2.5907242490393629E-2</v>
      </c>
      <c r="T382" s="5">
        <f t="shared" si="459"/>
        <v>7.6277243682658702E-2</v>
      </c>
      <c r="U382" s="5">
        <f t="shared" si="460"/>
        <v>4.2030633910399171E-2</v>
      </c>
      <c r="V382" s="5">
        <f t="shared" si="461"/>
        <v>2.4105720730050267E-3</v>
      </c>
      <c r="W382" s="5">
        <f t="shared" si="462"/>
        <v>4.6142677078714882E-2</v>
      </c>
      <c r="X382" s="5">
        <f t="shared" si="463"/>
        <v>3.1344329357458685E-2</v>
      </c>
      <c r="Y382" s="5">
        <f t="shared" si="464"/>
        <v>1.0645968602914542E-2</v>
      </c>
      <c r="Z382" s="5">
        <f t="shared" si="465"/>
        <v>7.7199703853117448E-3</v>
      </c>
      <c r="AA382" s="5">
        <f t="shared" si="466"/>
        <v>9.5170177645807208E-3</v>
      </c>
      <c r="AB382" s="5">
        <f t="shared" si="467"/>
        <v>5.8661900636091321E-3</v>
      </c>
      <c r="AC382" s="5">
        <f t="shared" si="468"/>
        <v>1.2616578040811755E-4</v>
      </c>
      <c r="AD382" s="5">
        <f t="shared" si="469"/>
        <v>1.4220931413770821E-2</v>
      </c>
      <c r="AE382" s="5">
        <f t="shared" si="470"/>
        <v>9.6601581490962252E-3</v>
      </c>
      <c r="AF382" s="5">
        <f t="shared" si="471"/>
        <v>3.2810317675530448E-3</v>
      </c>
      <c r="AG382" s="5">
        <f t="shared" si="472"/>
        <v>7.4292568807129511E-4</v>
      </c>
      <c r="AH382" s="5">
        <f t="shared" si="473"/>
        <v>1.3110276088568124E-3</v>
      </c>
      <c r="AI382" s="5">
        <f t="shared" si="474"/>
        <v>1.6162073713501979E-3</v>
      </c>
      <c r="AJ382" s="5">
        <f t="shared" si="475"/>
        <v>9.9621329465534062E-4</v>
      </c>
      <c r="AK382" s="5">
        <f t="shared" si="476"/>
        <v>4.093702932930578E-4</v>
      </c>
      <c r="AL382" s="5">
        <f t="shared" si="477"/>
        <v>4.2261315343015441E-6</v>
      </c>
      <c r="AM382" s="5">
        <f t="shared" si="478"/>
        <v>3.5062532662364773E-3</v>
      </c>
      <c r="AN382" s="5">
        <f t="shared" si="479"/>
        <v>2.3817681189173489E-3</v>
      </c>
      <c r="AO382" s="5">
        <f t="shared" si="480"/>
        <v>8.0895744567535839E-4</v>
      </c>
      <c r="AP382" s="5">
        <f t="shared" si="481"/>
        <v>1.8317264492595213E-4</v>
      </c>
      <c r="AQ382" s="5">
        <f t="shared" si="482"/>
        <v>3.1106906205515389E-5</v>
      </c>
      <c r="AR382" s="5">
        <f t="shared" si="483"/>
        <v>1.7811398804897405E-4</v>
      </c>
      <c r="AS382" s="5">
        <f t="shared" si="484"/>
        <v>2.1957519313902819E-4</v>
      </c>
      <c r="AT382" s="5">
        <f t="shared" si="485"/>
        <v>1.3534384909955774E-4</v>
      </c>
      <c r="AU382" s="5">
        <f t="shared" si="486"/>
        <v>5.5616353946035225E-5</v>
      </c>
      <c r="AV382" s="5">
        <f t="shared" si="487"/>
        <v>1.7140669008027933E-5</v>
      </c>
      <c r="AW382" s="5">
        <f t="shared" si="488"/>
        <v>9.8306435519050987E-8</v>
      </c>
      <c r="AX382" s="5">
        <f t="shared" si="489"/>
        <v>7.2040592896100623E-4</v>
      </c>
      <c r="AY382" s="5">
        <f t="shared" si="490"/>
        <v>4.893656401838022E-4</v>
      </c>
      <c r="AZ382" s="5">
        <f t="shared" si="491"/>
        <v>1.6621096534969308E-4</v>
      </c>
      <c r="BA382" s="5">
        <f t="shared" si="492"/>
        <v>3.7635233227109732E-5</v>
      </c>
      <c r="BB382" s="5">
        <f t="shared" si="493"/>
        <v>6.3913237180784428E-6</v>
      </c>
      <c r="BC382" s="5">
        <f t="shared" si="494"/>
        <v>8.6831440363913798E-7</v>
      </c>
      <c r="BD382" s="5">
        <f t="shared" si="495"/>
        <v>2.0165220348520613E-5</v>
      </c>
      <c r="BE382" s="5">
        <f t="shared" si="496"/>
        <v>2.4859261202438612E-5</v>
      </c>
      <c r="BF382" s="5">
        <f t="shared" si="497"/>
        <v>1.5322988215608736E-5</v>
      </c>
      <c r="BG382" s="5">
        <f t="shared" si="498"/>
        <v>6.2966196231300099E-6</v>
      </c>
      <c r="BH382" s="5">
        <f t="shared" si="499"/>
        <v>1.9405851907201313E-6</v>
      </c>
      <c r="BI382" s="5">
        <f t="shared" si="500"/>
        <v>4.7846255392131176E-7</v>
      </c>
      <c r="BJ382" s="8">
        <f t="shared" si="501"/>
        <v>0.49510961620310751</v>
      </c>
      <c r="BK382" s="8">
        <f t="shared" si="502"/>
        <v>0.30046010703170883</v>
      </c>
      <c r="BL382" s="8">
        <f t="shared" si="503"/>
        <v>0.1968974166881807</v>
      </c>
      <c r="BM382" s="8">
        <f t="shared" si="504"/>
        <v>0.29923719019225092</v>
      </c>
      <c r="BN382" s="8">
        <f t="shared" si="505"/>
        <v>0.70046065278230951</v>
      </c>
    </row>
    <row r="383" spans="1:66" x14ac:dyDescent="0.25">
      <c r="A383" t="s">
        <v>10</v>
      </c>
      <c r="B383" t="s">
        <v>214</v>
      </c>
      <c r="C383" t="s">
        <v>494</v>
      </c>
      <c r="D383" t="s">
        <v>532</v>
      </c>
      <c r="E383">
        <f>VLOOKUP(A383,home!$A$2:$E$405,3,FALSE)</f>
        <v>1.6503000000000001</v>
      </c>
      <c r="F383">
        <f>VLOOKUP(B383,home!$B$2:$E$405,3,FALSE)</f>
        <v>1.4258</v>
      </c>
      <c r="G383" t="e">
        <f>VLOOKUP(C383,away!$B$2:$E$405,4,FALSE)</f>
        <v>#N/A</v>
      </c>
      <c r="H383">
        <f>VLOOKUP(A383,away!$A$2:$E$405,3,FALSE)</f>
        <v>1.3855999999999999</v>
      </c>
      <c r="I383" t="e">
        <f>VLOOKUP(C383,away!$B$2:$E$405,3,FALSE)</f>
        <v>#N/A</v>
      </c>
      <c r="J383">
        <f>VLOOKUP(B383,home!$B$2:$E$405,4,FALSE)</f>
        <v>0.63680000000000003</v>
      </c>
      <c r="K383" s="3" t="e">
        <f t="shared" si="450"/>
        <v>#N/A</v>
      </c>
      <c r="L383" s="3" t="e">
        <f t="shared" si="451"/>
        <v>#N/A</v>
      </c>
      <c r="M383" s="5" t="e">
        <f t="shared" si="452"/>
        <v>#N/A</v>
      </c>
      <c r="N383" s="5" t="e">
        <f t="shared" si="453"/>
        <v>#N/A</v>
      </c>
      <c r="O383" s="5" t="e">
        <f t="shared" si="454"/>
        <v>#N/A</v>
      </c>
      <c r="P383" s="5" t="e">
        <f t="shared" si="455"/>
        <v>#N/A</v>
      </c>
      <c r="Q383" s="5" t="e">
        <f t="shared" si="456"/>
        <v>#N/A</v>
      </c>
      <c r="R383" s="5" t="e">
        <f t="shared" si="457"/>
        <v>#N/A</v>
      </c>
      <c r="S383" s="5" t="e">
        <f t="shared" si="458"/>
        <v>#N/A</v>
      </c>
      <c r="T383" s="5" t="e">
        <f t="shared" si="459"/>
        <v>#N/A</v>
      </c>
      <c r="U383" s="5" t="e">
        <f t="shared" si="460"/>
        <v>#N/A</v>
      </c>
      <c r="V383" s="5" t="e">
        <f t="shared" si="461"/>
        <v>#N/A</v>
      </c>
      <c r="W383" s="5" t="e">
        <f t="shared" si="462"/>
        <v>#N/A</v>
      </c>
      <c r="X383" s="5" t="e">
        <f t="shared" si="463"/>
        <v>#N/A</v>
      </c>
      <c r="Y383" s="5" t="e">
        <f t="shared" si="464"/>
        <v>#N/A</v>
      </c>
      <c r="Z383" s="5" t="e">
        <f t="shared" si="465"/>
        <v>#N/A</v>
      </c>
      <c r="AA383" s="5" t="e">
        <f t="shared" si="466"/>
        <v>#N/A</v>
      </c>
      <c r="AB383" s="5" t="e">
        <f t="shared" si="467"/>
        <v>#N/A</v>
      </c>
      <c r="AC383" s="5" t="e">
        <f t="shared" si="468"/>
        <v>#N/A</v>
      </c>
      <c r="AD383" s="5" t="e">
        <f t="shared" si="469"/>
        <v>#N/A</v>
      </c>
      <c r="AE383" s="5" t="e">
        <f t="shared" si="470"/>
        <v>#N/A</v>
      </c>
      <c r="AF383" s="5" t="e">
        <f t="shared" si="471"/>
        <v>#N/A</v>
      </c>
      <c r="AG383" s="5" t="e">
        <f t="shared" si="472"/>
        <v>#N/A</v>
      </c>
      <c r="AH383" s="5" t="e">
        <f t="shared" si="473"/>
        <v>#N/A</v>
      </c>
      <c r="AI383" s="5" t="e">
        <f t="shared" si="474"/>
        <v>#N/A</v>
      </c>
      <c r="AJ383" s="5" t="e">
        <f t="shared" si="475"/>
        <v>#N/A</v>
      </c>
      <c r="AK383" s="5" t="e">
        <f t="shared" si="476"/>
        <v>#N/A</v>
      </c>
      <c r="AL383" s="5" t="e">
        <f t="shared" si="477"/>
        <v>#N/A</v>
      </c>
      <c r="AM383" s="5" t="e">
        <f t="shared" si="478"/>
        <v>#N/A</v>
      </c>
      <c r="AN383" s="5" t="e">
        <f t="shared" si="479"/>
        <v>#N/A</v>
      </c>
      <c r="AO383" s="5" t="e">
        <f t="shared" si="480"/>
        <v>#N/A</v>
      </c>
      <c r="AP383" s="5" t="e">
        <f t="shared" si="481"/>
        <v>#N/A</v>
      </c>
      <c r="AQ383" s="5" t="e">
        <f t="shared" si="482"/>
        <v>#N/A</v>
      </c>
      <c r="AR383" s="5" t="e">
        <f t="shared" si="483"/>
        <v>#N/A</v>
      </c>
      <c r="AS383" s="5" t="e">
        <f t="shared" si="484"/>
        <v>#N/A</v>
      </c>
      <c r="AT383" s="5" t="e">
        <f t="shared" si="485"/>
        <v>#N/A</v>
      </c>
      <c r="AU383" s="5" t="e">
        <f t="shared" si="486"/>
        <v>#N/A</v>
      </c>
      <c r="AV383" s="5" t="e">
        <f t="shared" si="487"/>
        <v>#N/A</v>
      </c>
      <c r="AW383" s="5" t="e">
        <f t="shared" si="488"/>
        <v>#N/A</v>
      </c>
      <c r="AX383" s="5" t="e">
        <f t="shared" si="489"/>
        <v>#N/A</v>
      </c>
      <c r="AY383" s="5" t="e">
        <f t="shared" si="490"/>
        <v>#N/A</v>
      </c>
      <c r="AZ383" s="5" t="e">
        <f t="shared" si="491"/>
        <v>#N/A</v>
      </c>
      <c r="BA383" s="5" t="e">
        <f t="shared" si="492"/>
        <v>#N/A</v>
      </c>
      <c r="BB383" s="5" t="e">
        <f t="shared" si="493"/>
        <v>#N/A</v>
      </c>
      <c r="BC383" s="5" t="e">
        <f t="shared" si="494"/>
        <v>#N/A</v>
      </c>
      <c r="BD383" s="5" t="e">
        <f t="shared" si="495"/>
        <v>#N/A</v>
      </c>
      <c r="BE383" s="5" t="e">
        <f t="shared" si="496"/>
        <v>#N/A</v>
      </c>
      <c r="BF383" s="5" t="e">
        <f t="shared" si="497"/>
        <v>#N/A</v>
      </c>
      <c r="BG383" s="5" t="e">
        <f t="shared" si="498"/>
        <v>#N/A</v>
      </c>
      <c r="BH383" s="5" t="e">
        <f t="shared" si="499"/>
        <v>#N/A</v>
      </c>
      <c r="BI383" s="5" t="e">
        <f t="shared" si="500"/>
        <v>#N/A</v>
      </c>
      <c r="BJ383" s="8" t="e">
        <f t="shared" si="501"/>
        <v>#N/A</v>
      </c>
      <c r="BK383" s="8" t="e">
        <f t="shared" si="502"/>
        <v>#N/A</v>
      </c>
      <c r="BL383" s="8" t="e">
        <f t="shared" si="503"/>
        <v>#N/A</v>
      </c>
      <c r="BM383" s="8" t="e">
        <f t="shared" si="504"/>
        <v>#N/A</v>
      </c>
      <c r="BN383" s="8" t="e">
        <f t="shared" si="505"/>
        <v>#N/A</v>
      </c>
    </row>
    <row r="384" spans="1:66" x14ac:dyDescent="0.25">
      <c r="A384" t="s">
        <v>10</v>
      </c>
      <c r="B384" t="s">
        <v>37</v>
      </c>
      <c r="C384" t="s">
        <v>11</v>
      </c>
      <c r="D384" t="s">
        <v>532</v>
      </c>
      <c r="E384">
        <f>VLOOKUP(A384,home!$A$2:$E$405,3,FALSE)</f>
        <v>1.6503000000000001</v>
      </c>
      <c r="F384">
        <f>VLOOKUP(B384,home!$B$2:$E$405,3,FALSE)</f>
        <v>0.57030000000000003</v>
      </c>
      <c r="G384">
        <f>VLOOKUP(C384,away!$B$2:$E$405,4,FALSE)</f>
        <v>1.4971000000000001</v>
      </c>
      <c r="H384">
        <f>VLOOKUP(A384,away!$A$2:$E$405,3,FALSE)</f>
        <v>1.3855999999999999</v>
      </c>
      <c r="I384">
        <f>VLOOKUP(C384,away!$B$2:$E$405,3,FALSE)</f>
        <v>0.76419999999999999</v>
      </c>
      <c r="J384">
        <f>VLOOKUP(B384,home!$B$2:$E$405,4,FALSE)</f>
        <v>1.2312000000000001</v>
      </c>
      <c r="K384" s="3">
        <f t="shared" si="450"/>
        <v>1.4090197533390001</v>
      </c>
      <c r="L384" s="3">
        <f t="shared" si="451"/>
        <v>1.303687540224</v>
      </c>
      <c r="M384" s="5">
        <f t="shared" si="452"/>
        <v>6.635691566531017E-2</v>
      </c>
      <c r="N384" s="5">
        <f t="shared" si="453"/>
        <v>9.3498204943072177E-2</v>
      </c>
      <c r="O384" s="5">
        <f t="shared" si="454"/>
        <v>8.6508684160559624E-2</v>
      </c>
      <c r="P384" s="5">
        <f t="shared" si="455"/>
        <v>0.1218924448175932</v>
      </c>
      <c r="Q384" s="5">
        <f t="shared" si="456"/>
        <v>6.5870408833263436E-2</v>
      </c>
      <c r="R384" s="5">
        <f t="shared" si="457"/>
        <v>5.6390146830647456E-2</v>
      </c>
      <c r="S384" s="5">
        <f t="shared" si="458"/>
        <v>5.5976713032253315E-2</v>
      </c>
      <c r="T384" s="5">
        <f t="shared" si="459"/>
        <v>8.5874431265386436E-2</v>
      </c>
      <c r="U384" s="5">
        <f t="shared" si="460"/>
        <v>7.9454830778068877E-2</v>
      </c>
      <c r="V384" s="5">
        <f t="shared" si="461"/>
        <v>1.1424980829375979E-2</v>
      </c>
      <c r="W384" s="5">
        <f t="shared" si="462"/>
        <v>3.0937569068861314E-2</v>
      </c>
      <c r="X384" s="5">
        <f t="shared" si="463"/>
        <v>4.033292331989391E-2</v>
      </c>
      <c r="Y384" s="5">
        <f t="shared" si="464"/>
        <v>2.6290764796477854E-2</v>
      </c>
      <c r="Z384" s="5">
        <f t="shared" si="465"/>
        <v>2.4505043938172318E-2</v>
      </c>
      <c r="AA384" s="5">
        <f t="shared" si="466"/>
        <v>3.4528090965324922E-2</v>
      </c>
      <c r="AB384" s="5">
        <f t="shared" si="467"/>
        <v>2.4325381107614341E-2</v>
      </c>
      <c r="AC384" s="5">
        <f t="shared" si="468"/>
        <v>1.3116745550596034E-3</v>
      </c>
      <c r="AD384" s="5">
        <f t="shared" si="469"/>
        <v>1.0897911484578818E-2</v>
      </c>
      <c r="AE384" s="5">
        <f t="shared" si="470"/>
        <v>1.4207471416909439E-2</v>
      </c>
      <c r="AF384" s="5">
        <f t="shared" si="471"/>
        <v>9.2610517321567287E-3</v>
      </c>
      <c r="AG384" s="5">
        <f t="shared" si="472"/>
        <v>4.0245059175275386E-3</v>
      </c>
      <c r="AH384" s="5">
        <f t="shared" si="473"/>
        <v>7.9867301137092339E-3</v>
      </c>
      <c r="AI384" s="5">
        <f t="shared" si="474"/>
        <v>1.125346049480375E-2</v>
      </c>
      <c r="AJ384" s="5">
        <f t="shared" si="475"/>
        <v>7.9281740652992812E-3</v>
      </c>
      <c r="AK384" s="5">
        <f t="shared" si="476"/>
        <v>3.7236512886388842E-3</v>
      </c>
      <c r="AL384" s="5">
        <f t="shared" si="477"/>
        <v>9.6377727456568198E-5</v>
      </c>
      <c r="AM384" s="5">
        <f t="shared" si="478"/>
        <v>3.0710745103822968E-3</v>
      </c>
      <c r="AN384" s="5">
        <f t="shared" si="479"/>
        <v>4.0037215742849217E-3</v>
      </c>
      <c r="AO384" s="5">
        <f t="shared" si="480"/>
        <v>2.6098009654606357E-3</v>
      </c>
      <c r="AP384" s="5">
        <f t="shared" si="481"/>
        <v>1.1341216670451985E-3</v>
      </c>
      <c r="AQ384" s="5">
        <f t="shared" si="482"/>
        <v>3.6963507160622458E-4</v>
      </c>
      <c r="AR384" s="5">
        <f t="shared" si="483"/>
        <v>2.0824401072749078E-3</v>
      </c>
      <c r="AS384" s="5">
        <f t="shared" si="484"/>
        <v>2.9341992462957314E-3</v>
      </c>
      <c r="AT384" s="5">
        <f t="shared" si="485"/>
        <v>2.0671723491315461E-3</v>
      </c>
      <c r="AU384" s="5">
        <f t="shared" si="486"/>
        <v>9.708955578275109E-4</v>
      </c>
      <c r="AV384" s="5">
        <f t="shared" si="487"/>
        <v>3.4200275485201276E-4</v>
      </c>
      <c r="AW384" s="5">
        <f t="shared" si="488"/>
        <v>4.9177310926405332E-6</v>
      </c>
      <c r="AX384" s="5">
        <f t="shared" si="489"/>
        <v>7.2120077485075904E-4</v>
      </c>
      <c r="AY384" s="5">
        <f t="shared" si="490"/>
        <v>9.4022046417282883E-4</v>
      </c>
      <c r="AZ384" s="5">
        <f t="shared" si="491"/>
        <v>6.1287685210287149E-4</v>
      </c>
      <c r="BA384" s="5">
        <f t="shared" si="492"/>
        <v>2.6633330525940684E-4</v>
      </c>
      <c r="BB384" s="5">
        <f t="shared" si="493"/>
        <v>8.6803852903341027E-5</v>
      </c>
      <c r="BC384" s="5">
        <f t="shared" si="494"/>
        <v>2.2633020294704514E-5</v>
      </c>
      <c r="BD384" s="5">
        <f t="shared" si="495"/>
        <v>4.5247520351950451E-4</v>
      </c>
      <c r="BE384" s="5">
        <f t="shared" si="496"/>
        <v>6.3754649965506614E-4</v>
      </c>
      <c r="BF384" s="5">
        <f t="shared" si="497"/>
        <v>4.4915780584306214E-4</v>
      </c>
      <c r="BG384" s="5">
        <f t="shared" si="498"/>
        <v>2.1095740693309264E-4</v>
      </c>
      <c r="BH384" s="5">
        <f t="shared" si="499"/>
        <v>7.4310788370475359E-5</v>
      </c>
      <c r="BI384" s="5">
        <f t="shared" si="500"/>
        <v>2.0941073740038742E-5</v>
      </c>
      <c r="BJ384" s="8">
        <f t="shared" si="501"/>
        <v>0.39503366483649077</v>
      </c>
      <c r="BK384" s="8">
        <f t="shared" si="502"/>
        <v>0.25799932709122164</v>
      </c>
      <c r="BL384" s="8">
        <f t="shared" si="503"/>
        <v>0.32234124859810948</v>
      </c>
      <c r="BM384" s="8">
        <f t="shared" si="504"/>
        <v>0.50842717648046809</v>
      </c>
      <c r="BN384" s="8">
        <f t="shared" si="505"/>
        <v>0.49051680525044611</v>
      </c>
    </row>
    <row r="385" spans="1:66" x14ac:dyDescent="0.25">
      <c r="A385" t="s">
        <v>13</v>
      </c>
      <c r="B385" t="s">
        <v>14</v>
      </c>
      <c r="C385" t="s">
        <v>43</v>
      </c>
      <c r="D385" t="s">
        <v>532</v>
      </c>
      <c r="E385">
        <f>VLOOKUP(A385,home!$A$2:$E$405,3,FALSE)</f>
        <v>1.8552</v>
      </c>
      <c r="F385">
        <f>VLOOKUP(B385,home!$B$2:$E$405,3,FALSE)</f>
        <v>0.97699999999999998</v>
      </c>
      <c r="G385">
        <f>VLOOKUP(C385,away!$B$2:$E$405,4,FALSE)</f>
        <v>0.94330000000000003</v>
      </c>
      <c r="H385">
        <f>VLOOKUP(A385,away!$A$2:$E$405,3,FALSE)</f>
        <v>1.3231999999999999</v>
      </c>
      <c r="I385">
        <f>VLOOKUP(C385,away!$B$2:$E$405,3,FALSE)</f>
        <v>0.9919</v>
      </c>
      <c r="J385">
        <f>VLOOKUP(B385,home!$B$2:$E$405,4,FALSE)</f>
        <v>0.51959999999999995</v>
      </c>
      <c r="K385" s="3">
        <f t="shared" si="450"/>
        <v>1.7097599263200001</v>
      </c>
      <c r="L385" s="3">
        <f t="shared" si="451"/>
        <v>0.6819656887679999</v>
      </c>
      <c r="M385" s="5">
        <f t="shared" si="452"/>
        <v>9.1471702659086565E-2</v>
      </c>
      <c r="N385" s="5">
        <f t="shared" si="453"/>
        <v>0.15639465159876478</v>
      </c>
      <c r="O385" s="5">
        <f t="shared" si="454"/>
        <v>6.2380562706685662E-2</v>
      </c>
      <c r="P385" s="5">
        <f t="shared" si="455"/>
        <v>0.106655786297183</v>
      </c>
      <c r="Q385" s="5">
        <f t="shared" si="456"/>
        <v>0.13369865399717309</v>
      </c>
      <c r="R385" s="5">
        <f t="shared" si="457"/>
        <v>2.1270701706000143E-2</v>
      </c>
      <c r="S385" s="5">
        <f t="shared" si="458"/>
        <v>3.1090097866294509E-2</v>
      </c>
      <c r="T385" s="5">
        <f t="shared" si="459"/>
        <v>9.1177894660536662E-2</v>
      </c>
      <c r="U385" s="5">
        <f t="shared" si="460"/>
        <v>3.6367793381625504E-2</v>
      </c>
      <c r="V385" s="5">
        <f t="shared" si="461"/>
        <v>4.0278866306209353E-3</v>
      </c>
      <c r="W385" s="5">
        <f t="shared" si="462"/>
        <v>7.6197533602429965E-2</v>
      </c>
      <c r="X385" s="5">
        <f t="shared" si="463"/>
        <v>5.1964103485603978E-2</v>
      </c>
      <c r="Y385" s="5">
        <f t="shared" si="464"/>
        <v>1.7718867812385766E-2</v>
      </c>
      <c r="Z385" s="5">
        <f t="shared" si="465"/>
        <v>4.8352962465036875E-3</v>
      </c>
      <c r="AA385" s="5">
        <f t="shared" si="466"/>
        <v>8.2671957541575174E-3</v>
      </c>
      <c r="AB385" s="5">
        <f t="shared" si="467"/>
        <v>7.0674600017506884E-3</v>
      </c>
      <c r="AC385" s="5">
        <f t="shared" si="468"/>
        <v>2.9353163547876719E-4</v>
      </c>
      <c r="AD385" s="5">
        <f t="shared" si="469"/>
        <v>3.2569872359464083E-2</v>
      </c>
      <c r="AE385" s="5">
        <f t="shared" si="470"/>
        <v>2.2211535436707768E-2</v>
      </c>
      <c r="AF385" s="5">
        <f t="shared" si="471"/>
        <v>7.5737525313446241E-3</v>
      </c>
      <c r="AG385" s="5">
        <f t="shared" si="472"/>
        <v>1.7216797871989402E-3</v>
      </c>
      <c r="AH385" s="5">
        <f t="shared" si="473"/>
        <v>8.2437653378605294E-4</v>
      </c>
      <c r="AI385" s="5">
        <f t="shared" si="474"/>
        <v>1.4094859616659787E-3</v>
      </c>
      <c r="AJ385" s="5">
        <f t="shared" si="475"/>
        <v>1.2049413069835494E-3</v>
      </c>
      <c r="AK385" s="5">
        <f t="shared" si="476"/>
        <v>6.8672012008270608E-4</v>
      </c>
      <c r="AL385" s="5">
        <f t="shared" si="477"/>
        <v>1.369028736756594E-5</v>
      </c>
      <c r="AM385" s="5">
        <f t="shared" si="478"/>
        <v>1.1137332513113822E-2</v>
      </c>
      <c r="AN385" s="5">
        <f t="shared" si="479"/>
        <v>7.5952786383439077E-3</v>
      </c>
      <c r="AO385" s="5">
        <f t="shared" si="480"/>
        <v>2.5898597139915394E-3</v>
      </c>
      <c r="AP385" s="5">
        <f t="shared" si="481"/>
        <v>5.8873182122157859E-4</v>
      </c>
      <c r="AQ385" s="5">
        <f t="shared" si="482"/>
        <v>1.003737254897532E-4</v>
      </c>
      <c r="AR385" s="5">
        <f t="shared" si="483"/>
        <v>1.1243930213351641E-4</v>
      </c>
      <c r="AS385" s="5">
        <f t="shared" si="484"/>
        <v>1.922442129312732E-4</v>
      </c>
      <c r="AT385" s="5">
        <f t="shared" si="485"/>
        <v>1.6434572566841009E-4</v>
      </c>
      <c r="AU385" s="5">
        <f t="shared" si="486"/>
        <v>9.3663911936609263E-5</v>
      </c>
      <c r="AV385" s="5">
        <f t="shared" si="487"/>
        <v>4.0035700792894993E-5</v>
      </c>
      <c r="AW385" s="5">
        <f t="shared" si="488"/>
        <v>4.4341228591756242E-7</v>
      </c>
      <c r="AX385" s="5">
        <f t="shared" si="489"/>
        <v>3.1736941361704728E-3</v>
      </c>
      <c r="AY385" s="5">
        <f t="shared" si="490"/>
        <v>2.1643505075124594E-3</v>
      </c>
      <c r="AZ385" s="5">
        <f t="shared" si="491"/>
        <v>7.3800639229555209E-4</v>
      </c>
      <c r="BA385" s="5">
        <f t="shared" si="492"/>
        <v>1.6776501254567436E-4</v>
      </c>
      <c r="BB385" s="5">
        <f t="shared" si="493"/>
        <v>2.8602495582970733E-5</v>
      </c>
      <c r="BC385" s="5">
        <f t="shared" si="494"/>
        <v>3.901184120144863E-6</v>
      </c>
      <c r="BD385" s="5">
        <f t="shared" si="495"/>
        <v>1.2779957687346124E-5</v>
      </c>
      <c r="BE385" s="5">
        <f t="shared" si="496"/>
        <v>2.1850659513889622E-5</v>
      </c>
      <c r="BF385" s="5">
        <f t="shared" si="497"/>
        <v>1.8679691000255671E-5</v>
      </c>
      <c r="BG385" s="5">
        <f t="shared" si="498"/>
        <v>1.0645929036092503E-5</v>
      </c>
      <c r="BH385" s="5">
        <f t="shared" si="499"/>
        <v>4.5504957110893646E-6</v>
      </c>
      <c r="BI385" s="5">
        <f t="shared" si="500"/>
        <v>1.5560510423423255E-6</v>
      </c>
      <c r="BJ385" s="8">
        <f t="shared" si="501"/>
        <v>0.61951644141199758</v>
      </c>
      <c r="BK385" s="8">
        <f t="shared" si="502"/>
        <v>0.23571704588354381</v>
      </c>
      <c r="BL385" s="8">
        <f t="shared" si="503"/>
        <v>0.14015202911019145</v>
      </c>
      <c r="BM385" s="8">
        <f t="shared" si="504"/>
        <v>0.42618484659211686</v>
      </c>
      <c r="BN385" s="8">
        <f t="shared" si="505"/>
        <v>0.57187205896489324</v>
      </c>
    </row>
    <row r="386" spans="1:66" x14ac:dyDescent="0.25">
      <c r="A386" t="s">
        <v>13</v>
      </c>
      <c r="B386" t="s">
        <v>219</v>
      </c>
      <c r="C386" t="s">
        <v>222</v>
      </c>
      <c r="D386" t="s">
        <v>532</v>
      </c>
      <c r="E386">
        <f>VLOOKUP(A386,home!$A$2:$E$405,3,FALSE)</f>
        <v>1.8552</v>
      </c>
      <c r="F386">
        <f>VLOOKUP(B386,home!$B$2:$E$405,3,FALSE)</f>
        <v>1.1116999999999999</v>
      </c>
      <c r="G386">
        <f>VLOOKUP(C386,away!$B$2:$E$405,4,FALSE)</f>
        <v>0.6099</v>
      </c>
      <c r="H386">
        <f>VLOOKUP(A386,away!$A$2:$E$405,3,FALSE)</f>
        <v>1.3231999999999999</v>
      </c>
      <c r="I386">
        <f>VLOOKUP(C386,away!$B$2:$E$405,3,FALSE)</f>
        <v>1.1089</v>
      </c>
      <c r="J386">
        <f>VLOOKUP(B386,home!$B$2:$E$405,4,FALSE)</f>
        <v>0.80300000000000005</v>
      </c>
      <c r="K386" s="3">
        <f t="shared" si="450"/>
        <v>1.257873519816</v>
      </c>
      <c r="L386" s="3">
        <f t="shared" si="451"/>
        <v>1.1782390734399999</v>
      </c>
      <c r="M386" s="5">
        <f t="shared" si="452"/>
        <v>8.7500340582387565E-2</v>
      </c>
      <c r="N386" s="5">
        <f t="shared" si="453"/>
        <v>0.11006436139346665</v>
      </c>
      <c r="O386" s="5">
        <f t="shared" si="454"/>
        <v>0.10309632021347674</v>
      </c>
      <c r="P386" s="5">
        <f t="shared" si="455"/>
        <v>0.12968213118700342</v>
      </c>
      <c r="Q386" s="5">
        <f t="shared" si="456"/>
        <v>6.9223522836150075E-2</v>
      </c>
      <c r="R386" s="5">
        <f t="shared" si="457"/>
        <v>6.0736056401700197E-2</v>
      </c>
      <c r="S386" s="5">
        <f t="shared" si="458"/>
        <v>4.8049684827707564E-2</v>
      </c>
      <c r="T386" s="5">
        <f t="shared" si="459"/>
        <v>8.1561859406718132E-2</v>
      </c>
      <c r="U386" s="5">
        <f t="shared" si="460"/>
        <v>7.6398277045749738E-2</v>
      </c>
      <c r="V386" s="5">
        <f t="shared" si="461"/>
        <v>7.9125857489966093E-3</v>
      </c>
      <c r="W386" s="5">
        <f t="shared" si="462"/>
        <v>2.9024812107990457E-2</v>
      </c>
      <c r="X386" s="5">
        <f t="shared" si="463"/>
        <v>3.4198167724888762E-2</v>
      </c>
      <c r="Y386" s="5">
        <f t="shared" si="464"/>
        <v>2.0146808726759328E-2</v>
      </c>
      <c r="Z386" s="5">
        <f t="shared" si="465"/>
        <v>2.3853864939712949E-2</v>
      </c>
      <c r="AA386" s="5">
        <f t="shared" si="466"/>
        <v>3.0005145052932208E-2</v>
      </c>
      <c r="AB386" s="5">
        <f t="shared" si="467"/>
        <v>1.8871338710160737E-2</v>
      </c>
      <c r="AC386" s="5">
        <f t="shared" si="468"/>
        <v>7.3294070650189937E-4</v>
      </c>
      <c r="AD386" s="5">
        <f t="shared" si="469"/>
        <v>9.1273856420689987E-3</v>
      </c>
      <c r="AE386" s="5">
        <f t="shared" si="470"/>
        <v>1.0754242401840936E-2</v>
      </c>
      <c r="AF386" s="5">
        <f t="shared" si="471"/>
        <v>6.3355343015471131E-3</v>
      </c>
      <c r="AG386" s="5">
        <f t="shared" si="472"/>
        <v>2.4882580217340704E-3</v>
      </c>
      <c r="AH386" s="5">
        <f t="shared" si="473"/>
        <v>7.0263889311325692E-3</v>
      </c>
      <c r="AI386" s="5">
        <f t="shared" si="474"/>
        <v>8.8383085763999083E-3</v>
      </c>
      <c r="AJ386" s="5">
        <f t="shared" si="475"/>
        <v>5.5587371591080455E-3</v>
      </c>
      <c r="AK386" s="5">
        <f t="shared" si="476"/>
        <v>2.3307294253530775E-3</v>
      </c>
      <c r="AL386" s="5">
        <f t="shared" si="477"/>
        <v>4.3450945319865964E-5</v>
      </c>
      <c r="AM386" s="5">
        <f t="shared" si="478"/>
        <v>2.2962193408614727E-3</v>
      </c>
      <c r="AN386" s="5">
        <f t="shared" si="479"/>
        <v>2.7054953485916287E-3</v>
      </c>
      <c r="AO386" s="5">
        <f t="shared" si="480"/>
        <v>1.5938601663604154E-3</v>
      </c>
      <c r="AP386" s="5">
        <f t="shared" si="481"/>
        <v>6.2598277520180691E-4</v>
      </c>
      <c r="AQ386" s="5">
        <f t="shared" si="482"/>
        <v>1.8438934126079415E-4</v>
      </c>
      <c r="AR386" s="5">
        <f t="shared" si="483"/>
        <v>1.6557531967693402E-3</v>
      </c>
      <c r="AS386" s="5">
        <f t="shared" si="484"/>
        <v>2.0827281015668442E-3</v>
      </c>
      <c r="AT386" s="5">
        <f t="shared" si="485"/>
        <v>1.309904263968791E-3</v>
      </c>
      <c r="AU386" s="5">
        <f t="shared" si="486"/>
        <v>5.4923129571347016E-4</v>
      </c>
      <c r="AV386" s="5">
        <f t="shared" si="487"/>
        <v>1.7271587578305118E-4</v>
      </c>
      <c r="AW386" s="5">
        <f t="shared" si="488"/>
        <v>1.7888219868205361E-6</v>
      </c>
      <c r="AX386" s="5">
        <f t="shared" si="489"/>
        <v>4.8139225075983193E-4</v>
      </c>
      <c r="AY386" s="5">
        <f t="shared" si="490"/>
        <v>5.6719515949646047E-4</v>
      </c>
      <c r="AZ386" s="5">
        <f t="shared" si="491"/>
        <v>3.3414574959238132E-4</v>
      </c>
      <c r="BA386" s="5">
        <f t="shared" si="492"/>
        <v>1.3123452613121391E-4</v>
      </c>
      <c r="BB386" s="5">
        <f t="shared" si="493"/>
        <v>3.8656411618044727E-5</v>
      </c>
      <c r="BC386" s="5">
        <f t="shared" si="494"/>
        <v>9.1092989214720447E-6</v>
      </c>
      <c r="BD386" s="5">
        <f t="shared" si="495"/>
        <v>3.2514551873447106E-4</v>
      </c>
      <c r="BE386" s="5">
        <f t="shared" si="496"/>
        <v>4.0899193810292833E-4</v>
      </c>
      <c r="BF386" s="5">
        <f t="shared" si="497"/>
        <v>2.5723006437894901E-4</v>
      </c>
      <c r="BG386" s="5">
        <f t="shared" si="498"/>
        <v>1.0785429549428166E-4</v>
      </c>
      <c r="BH386" s="5">
        <f t="shared" si="499"/>
        <v>3.3916765575166743E-5</v>
      </c>
      <c r="BI386" s="5">
        <f t="shared" si="500"/>
        <v>8.5326002589618332E-6</v>
      </c>
      <c r="BJ386" s="8">
        <f t="shared" si="501"/>
        <v>0.38189263293196002</v>
      </c>
      <c r="BK386" s="8">
        <f t="shared" si="502"/>
        <v>0.27448832915741334</v>
      </c>
      <c r="BL386" s="8">
        <f t="shared" si="503"/>
        <v>0.31977330543235943</v>
      </c>
      <c r="BM386" s="8">
        <f t="shared" si="504"/>
        <v>0.43913999350975153</v>
      </c>
      <c r="BN386" s="8">
        <f t="shared" si="505"/>
        <v>0.56030273261418462</v>
      </c>
    </row>
    <row r="387" spans="1:66" x14ac:dyDescent="0.25">
      <c r="A387" t="s">
        <v>16</v>
      </c>
      <c r="B387" t="s">
        <v>464</v>
      </c>
      <c r="C387" t="s">
        <v>220</v>
      </c>
      <c r="D387" t="s">
        <v>532</v>
      </c>
      <c r="E387">
        <f>VLOOKUP(A387,home!$A$2:$E$405,3,FALSE)</f>
        <v>1.6396999999999999</v>
      </c>
      <c r="F387">
        <f>VLOOKUP(B387,home!$B$2:$E$405,3,FALSE)</f>
        <v>0.82509999999999994</v>
      </c>
      <c r="G387">
        <f>VLOOKUP(C387,away!$B$2:$E$405,4,FALSE)</f>
        <v>1.0444</v>
      </c>
      <c r="H387">
        <f>VLOOKUP(A387,away!$A$2:$E$405,3,FALSE)</f>
        <v>1.2963</v>
      </c>
      <c r="I387">
        <f>VLOOKUP(C387,away!$B$2:$E$405,3,FALSE)</f>
        <v>0.4723</v>
      </c>
      <c r="J387">
        <f>VLOOKUP(B387,home!$B$2:$E$405,4,FALSE)</f>
        <v>0.99829999999999997</v>
      </c>
      <c r="K387" s="3">
        <f t="shared" si="450"/>
        <v>1.4129859612679998</v>
      </c>
      <c r="L387" s="3">
        <f t="shared" si="451"/>
        <v>0.61120167776699996</v>
      </c>
      <c r="M387" s="5">
        <f t="shared" si="452"/>
        <v>0.13210111339882319</v>
      </c>
      <c r="N387" s="5">
        <f t="shared" si="453"/>
        <v>0.18665701870040921</v>
      </c>
      <c r="O387" s="5">
        <f t="shared" si="454"/>
        <v>8.0740422144249452E-2</v>
      </c>
      <c r="P387" s="5">
        <f t="shared" si="455"/>
        <v>0.1140850829966764</v>
      </c>
      <c r="Q387" s="5">
        <f t="shared" si="456"/>
        <v>0.13187187349790838</v>
      </c>
      <c r="R387" s="5">
        <f t="shared" si="457"/>
        <v>2.4674340739090549E-2</v>
      </c>
      <c r="S387" s="5">
        <f t="shared" si="458"/>
        <v>2.46315224517905E-2</v>
      </c>
      <c r="T387" s="5">
        <f t="shared" si="459"/>
        <v>8.0600310332199179E-2</v>
      </c>
      <c r="U387" s="5">
        <f t="shared" si="460"/>
        <v>3.4864497067878031E-2</v>
      </c>
      <c r="V387" s="5">
        <f t="shared" si="461"/>
        <v>2.363584488802526E-3</v>
      </c>
      <c r="W387" s="5">
        <f t="shared" si="462"/>
        <v>6.2111035312884727E-2</v>
      </c>
      <c r="X387" s="5">
        <f t="shared" si="463"/>
        <v>3.7962368991080526E-2</v>
      </c>
      <c r="Y387" s="5">
        <f t="shared" si="464"/>
        <v>1.1601331809679176E-2</v>
      </c>
      <c r="Z387" s="5">
        <f t="shared" si="465"/>
        <v>5.0269994858422604E-3</v>
      </c>
      <c r="AA387" s="5">
        <f t="shared" si="466"/>
        <v>7.1030797007965666E-3</v>
      </c>
      <c r="AB387" s="5">
        <f t="shared" si="467"/>
        <v>5.0182759494966271E-3</v>
      </c>
      <c r="AC387" s="5">
        <f t="shared" si="468"/>
        <v>1.2757733717987316E-4</v>
      </c>
      <c r="AD387" s="5">
        <f t="shared" si="469"/>
        <v>2.1940505234231786E-2</v>
      </c>
      <c r="AE387" s="5">
        <f t="shared" si="470"/>
        <v>1.3410073610218112E-2</v>
      </c>
      <c r="AF387" s="5">
        <f t="shared" si="471"/>
        <v>4.0981297447721396E-3</v>
      </c>
      <c r="AG387" s="5">
        <f t="shared" si="472"/>
        <v>8.3492792523719302E-4</v>
      </c>
      <c r="AH387" s="5">
        <f t="shared" si="473"/>
        <v>7.681276299701589E-4</v>
      </c>
      <c r="AI387" s="5">
        <f t="shared" si="474"/>
        <v>1.0853535576098954E-3</v>
      </c>
      <c r="AJ387" s="5">
        <f t="shared" si="475"/>
        <v>7.6679466995753086E-4</v>
      </c>
      <c r="AK387" s="5">
        <f t="shared" si="476"/>
        <v>3.6115670127504016E-4</v>
      </c>
      <c r="AL387" s="5">
        <f t="shared" si="477"/>
        <v>4.4071304854847511E-6</v>
      </c>
      <c r="AM387" s="5">
        <f t="shared" si="478"/>
        <v>6.2003251758193092E-3</v>
      </c>
      <c r="AN387" s="5">
        <f t="shared" si="479"/>
        <v>3.7896491501617307E-3</v>
      </c>
      <c r="AO387" s="5">
        <f t="shared" si="480"/>
        <v>1.1581199593635677E-3</v>
      </c>
      <c r="AP387" s="5">
        <f t="shared" si="481"/>
        <v>2.3594828740615412E-4</v>
      </c>
      <c r="AQ387" s="5">
        <f t="shared" si="482"/>
        <v>3.6052997282222928E-5</v>
      </c>
      <c r="AR387" s="5">
        <f t="shared" si="483"/>
        <v>9.3896179235390144E-5</v>
      </c>
      <c r="AS387" s="5">
        <f t="shared" si="484"/>
        <v>1.3267398307631014E-4</v>
      </c>
      <c r="AT387" s="5">
        <f t="shared" si="485"/>
        <v>9.3733237756167231E-5</v>
      </c>
      <c r="AU387" s="5">
        <f t="shared" si="486"/>
        <v>4.4147916351219977E-5</v>
      </c>
      <c r="AV387" s="5">
        <f t="shared" si="487"/>
        <v>1.5595096505876958E-5</v>
      </c>
      <c r="AW387" s="5">
        <f t="shared" si="488"/>
        <v>1.0572453728761796E-7</v>
      </c>
      <c r="AX387" s="5">
        <f t="shared" si="489"/>
        <v>1.4601620714548714E-3</v>
      </c>
      <c r="AY387" s="5">
        <f t="shared" si="490"/>
        <v>8.9245350788495542E-4</v>
      </c>
      <c r="AZ387" s="5">
        <f t="shared" si="491"/>
        <v>2.7273454067416463E-4</v>
      </c>
      <c r="BA387" s="5">
        <f t="shared" si="492"/>
        <v>5.5565269615020503E-5</v>
      </c>
      <c r="BB387" s="5">
        <f t="shared" si="493"/>
        <v>8.4903965035690594E-6</v>
      </c>
      <c r="BC387" s="5">
        <f t="shared" si="494"/>
        <v>1.0378689175776964E-6</v>
      </c>
      <c r="BD387" s="5">
        <f t="shared" si="495"/>
        <v>9.5649170474302252E-6</v>
      </c>
      <c r="BE387" s="5">
        <f t="shared" si="496"/>
        <v>1.3515093508711874E-5</v>
      </c>
      <c r="BF387" s="5">
        <f t="shared" si="497"/>
        <v>9.548318696517077E-6</v>
      </c>
      <c r="BG387" s="5">
        <f t="shared" si="498"/>
        <v>4.4972134239637998E-6</v>
      </c>
      <c r="BH387" s="5">
        <f t="shared" si="499"/>
        <v>1.5886248582217112E-6</v>
      </c>
      <c r="BI387" s="5">
        <f t="shared" si="500"/>
        <v>4.4894092447772839E-7</v>
      </c>
      <c r="BJ387" s="8">
        <f t="shared" si="501"/>
        <v>0.56519811438370338</v>
      </c>
      <c r="BK387" s="8">
        <f t="shared" si="502"/>
        <v>0.27420574131164299</v>
      </c>
      <c r="BL387" s="8">
        <f t="shared" si="503"/>
        <v>0.15580125768170813</v>
      </c>
      <c r="BM387" s="8">
        <f t="shared" si="504"/>
        <v>0.32920991360239221</v>
      </c>
      <c r="BN387" s="8">
        <f t="shared" si="505"/>
        <v>0.67012985147715731</v>
      </c>
    </row>
    <row r="388" spans="1:66" x14ac:dyDescent="0.25">
      <c r="A388" t="s">
        <v>16</v>
      </c>
      <c r="B388" t="s">
        <v>223</v>
      </c>
      <c r="C388" t="s">
        <v>463</v>
      </c>
      <c r="D388" t="s">
        <v>532</v>
      </c>
      <c r="E388">
        <f>VLOOKUP(A388,home!$A$2:$E$405,3,FALSE)</f>
        <v>1.6396999999999999</v>
      </c>
      <c r="F388">
        <f>VLOOKUP(B388,home!$B$2:$E$405,3,FALSE)</f>
        <v>1.0404</v>
      </c>
      <c r="G388">
        <f>VLOOKUP(C388,away!$B$2:$E$405,4,FALSE)</f>
        <v>1.1839</v>
      </c>
      <c r="H388">
        <f>VLOOKUP(A388,away!$A$2:$E$405,3,FALSE)</f>
        <v>1.2963</v>
      </c>
      <c r="I388">
        <f>VLOOKUP(C388,away!$B$2:$E$405,3,FALSE)</f>
        <v>1.1345000000000001</v>
      </c>
      <c r="J388">
        <f>VLOOKUP(B388,home!$B$2:$E$405,4,FALSE)</f>
        <v>1.3160000000000001</v>
      </c>
      <c r="K388" s="3">
        <f t="shared" si="450"/>
        <v>2.019666959532</v>
      </c>
      <c r="L388" s="3">
        <f t="shared" si="451"/>
        <v>1.9353784926000004</v>
      </c>
      <c r="M388" s="5">
        <f t="shared" si="452"/>
        <v>1.9157797767101227E-2</v>
      </c>
      <c r="N388" s="5">
        <f t="shared" si="453"/>
        <v>3.8692371167610276E-2</v>
      </c>
      <c r="O388" s="5">
        <f t="shared" si="454"/>
        <v>3.7077589764028022E-2</v>
      </c>
      <c r="P388" s="5">
        <f t="shared" si="455"/>
        <v>7.4884382985489273E-2</v>
      </c>
      <c r="Q388" s="5">
        <f t="shared" si="456"/>
        <v>3.9072851816585534E-2</v>
      </c>
      <c r="R388" s="5">
        <f t="shared" si="457"/>
        <v>3.5879584893372889E-2</v>
      </c>
      <c r="S388" s="5">
        <f t="shared" si="458"/>
        <v>7.3177393394704596E-2</v>
      </c>
      <c r="T388" s="5">
        <f t="shared" si="459"/>
        <v>7.5620757050366486E-2</v>
      </c>
      <c r="U388" s="5">
        <f t="shared" si="460"/>
        <v>7.2464812130868694E-2</v>
      </c>
      <c r="V388" s="5">
        <f t="shared" si="461"/>
        <v>3.1781917614879904E-2</v>
      </c>
      <c r="W388" s="5">
        <f t="shared" si="462"/>
        <v>2.6304715942882567E-2</v>
      </c>
      <c r="X388" s="5">
        <f t="shared" si="463"/>
        <v>5.0909581489807253E-2</v>
      </c>
      <c r="Y388" s="5">
        <f t="shared" si="464"/>
        <v>4.9264654541320035E-2</v>
      </c>
      <c r="Z388" s="5">
        <f t="shared" si="465"/>
        <v>2.3146858975349918E-2</v>
      </c>
      <c r="AA388" s="5">
        <f t="shared" si="466"/>
        <v>4.6748946289460955E-2</v>
      </c>
      <c r="AB388" s="5">
        <f t="shared" si="467"/>
        <v>4.7208651106880196E-2</v>
      </c>
      <c r="AC388" s="5">
        <f t="shared" si="468"/>
        <v>7.7643621921570224E-3</v>
      </c>
      <c r="AD388" s="5">
        <f t="shared" si="469"/>
        <v>1.3281691417428642E-2</v>
      </c>
      <c r="AE388" s="5">
        <f t="shared" si="470"/>
        <v>2.5705099914641403E-2</v>
      </c>
      <c r="AF388" s="5">
        <f t="shared" si="471"/>
        <v>2.4874548762465545E-2</v>
      </c>
      <c r="AG388" s="5">
        <f t="shared" si="472"/>
        <v>1.6047222229335256E-2</v>
      </c>
      <c r="AH388" s="5">
        <f t="shared" si="473"/>
        <v>1.119948325803438E-2</v>
      </c>
      <c r="AI388" s="5">
        <f t="shared" si="474"/>
        <v>2.2619226300083835E-2</v>
      </c>
      <c r="AJ388" s="5">
        <f t="shared" si="475"/>
        <v>2.2841652004228288E-2</v>
      </c>
      <c r="AK388" s="5">
        <f t="shared" si="476"/>
        <v>1.537750995135592E-2</v>
      </c>
      <c r="AL388" s="5">
        <f t="shared" si="477"/>
        <v>1.213979767620266E-3</v>
      </c>
      <c r="AM388" s="5">
        <f t="shared" si="478"/>
        <v>5.3649186644960751E-3</v>
      </c>
      <c r="AN388" s="5">
        <f t="shared" si="479"/>
        <v>1.038314819781402E-2</v>
      </c>
      <c r="AO388" s="5">
        <f t="shared" si="480"/>
        <v>1.0047660853763856E-2</v>
      </c>
      <c r="AP388" s="5">
        <f t="shared" si="481"/>
        <v>6.4820089057711743E-3</v>
      </c>
      <c r="AQ388" s="5">
        <f t="shared" si="482"/>
        <v>3.136285156267799E-3</v>
      </c>
      <c r="AR388" s="5">
        <f t="shared" si="483"/>
        <v>4.335047805166704E-3</v>
      </c>
      <c r="AS388" s="5">
        <f t="shared" si="484"/>
        <v>8.7553528200869073E-3</v>
      </c>
      <c r="AT388" s="5">
        <f t="shared" si="485"/>
        <v>8.841448404887424E-3</v>
      </c>
      <c r="AU388" s="5">
        <f t="shared" si="486"/>
        <v>5.9522604059193459E-3</v>
      </c>
      <c r="AV388" s="5">
        <f t="shared" si="487"/>
        <v>3.0053959190914584E-3</v>
      </c>
      <c r="AW388" s="5">
        <f t="shared" si="488"/>
        <v>1.3181189972335877E-4</v>
      </c>
      <c r="AX388" s="5">
        <f t="shared" si="489"/>
        <v>1.8058914945432089E-3</v>
      </c>
      <c r="AY388" s="5">
        <f t="shared" si="490"/>
        <v>3.4950835585081971E-3</v>
      </c>
      <c r="AZ388" s="5">
        <f t="shared" si="491"/>
        <v>3.3821547744883208E-3</v>
      </c>
      <c r="BA388" s="5">
        <f t="shared" si="492"/>
        <v>2.1819165363963665E-3</v>
      </c>
      <c r="BB388" s="5">
        <f t="shared" si="493"/>
        <v>1.0557085842974536E-3</v>
      </c>
      <c r="BC388" s="5">
        <f t="shared" si="494"/>
        <v>4.086391377004973E-4</v>
      </c>
      <c r="BD388" s="5">
        <f t="shared" si="495"/>
        <v>1.3983263810854131E-3</v>
      </c>
      <c r="BE388" s="5">
        <f t="shared" si="496"/>
        <v>2.8241535905201608E-3</v>
      </c>
      <c r="BF388" s="5">
        <f t="shared" si="497"/>
        <v>2.8519248477086178E-3</v>
      </c>
      <c r="BG388" s="5">
        <f t="shared" si="498"/>
        <v>1.9199794619951421E-3</v>
      </c>
      <c r="BH388" s="5">
        <f t="shared" si="499"/>
        <v>9.6942977059290357E-4</v>
      </c>
      <c r="BI388" s="5">
        <f t="shared" si="500"/>
        <v>3.9158505545063493E-4</v>
      </c>
      <c r="BJ388" s="8">
        <f t="shared" si="501"/>
        <v>0.40751691019648983</v>
      </c>
      <c r="BK388" s="8">
        <f t="shared" si="502"/>
        <v>0.2114749172804605</v>
      </c>
      <c r="BL388" s="8">
        <f t="shared" si="503"/>
        <v>0.35266236016081776</v>
      </c>
      <c r="BM388" s="8">
        <f t="shared" si="504"/>
        <v>0.7466731965601463</v>
      </c>
      <c r="BN388" s="8">
        <f t="shared" si="505"/>
        <v>0.24476457839418725</v>
      </c>
    </row>
    <row r="389" spans="1:66" x14ac:dyDescent="0.25">
      <c r="A389" t="s">
        <v>16</v>
      </c>
      <c r="B389" t="s">
        <v>493</v>
      </c>
      <c r="C389" t="s">
        <v>55</v>
      </c>
      <c r="D389" t="s">
        <v>532</v>
      </c>
      <c r="E389">
        <f>VLOOKUP(A389,home!$A$2:$E$405,3,FALSE)</f>
        <v>1.6396999999999999</v>
      </c>
      <c r="F389" t="e">
        <f>VLOOKUP(B389,home!$B$2:$E$405,3,FALSE)</f>
        <v>#N/A</v>
      </c>
      <c r="G389">
        <f>VLOOKUP(C389,away!$B$2:$E$405,4,FALSE)</f>
        <v>1.2197</v>
      </c>
      <c r="H389">
        <f>VLOOKUP(A389,away!$A$2:$E$405,3,FALSE)</f>
        <v>1.2963</v>
      </c>
      <c r="I389">
        <f>VLOOKUP(C389,away!$B$2:$E$405,3,FALSE)</f>
        <v>0.62680000000000002</v>
      </c>
      <c r="J389" t="e">
        <f>VLOOKUP(B389,home!$B$2:$E$405,4,FALSE)</f>
        <v>#N/A</v>
      </c>
      <c r="K389" s="3" t="e">
        <f t="shared" si="450"/>
        <v>#N/A</v>
      </c>
      <c r="L389" s="3" t="e">
        <f t="shared" si="451"/>
        <v>#N/A</v>
      </c>
      <c r="M389" s="5" t="e">
        <f t="shared" si="452"/>
        <v>#N/A</v>
      </c>
      <c r="N389" s="5" t="e">
        <f t="shared" si="453"/>
        <v>#N/A</v>
      </c>
      <c r="O389" s="5" t="e">
        <f t="shared" si="454"/>
        <v>#N/A</v>
      </c>
      <c r="P389" s="5" t="e">
        <f t="shared" si="455"/>
        <v>#N/A</v>
      </c>
      <c r="Q389" s="5" t="e">
        <f t="shared" si="456"/>
        <v>#N/A</v>
      </c>
      <c r="R389" s="5" t="e">
        <f t="shared" si="457"/>
        <v>#N/A</v>
      </c>
      <c r="S389" s="5" t="e">
        <f t="shared" si="458"/>
        <v>#N/A</v>
      </c>
      <c r="T389" s="5" t="e">
        <f t="shared" si="459"/>
        <v>#N/A</v>
      </c>
      <c r="U389" s="5" t="e">
        <f t="shared" si="460"/>
        <v>#N/A</v>
      </c>
      <c r="V389" s="5" t="e">
        <f t="shared" si="461"/>
        <v>#N/A</v>
      </c>
      <c r="W389" s="5" t="e">
        <f t="shared" si="462"/>
        <v>#N/A</v>
      </c>
      <c r="X389" s="5" t="e">
        <f t="shared" si="463"/>
        <v>#N/A</v>
      </c>
      <c r="Y389" s="5" t="e">
        <f t="shared" si="464"/>
        <v>#N/A</v>
      </c>
      <c r="Z389" s="5" t="e">
        <f t="shared" si="465"/>
        <v>#N/A</v>
      </c>
      <c r="AA389" s="5" t="e">
        <f t="shared" si="466"/>
        <v>#N/A</v>
      </c>
      <c r="AB389" s="5" t="e">
        <f t="shared" si="467"/>
        <v>#N/A</v>
      </c>
      <c r="AC389" s="5" t="e">
        <f t="shared" si="468"/>
        <v>#N/A</v>
      </c>
      <c r="AD389" s="5" t="e">
        <f t="shared" si="469"/>
        <v>#N/A</v>
      </c>
      <c r="AE389" s="5" t="e">
        <f t="shared" si="470"/>
        <v>#N/A</v>
      </c>
      <c r="AF389" s="5" t="e">
        <f t="shared" si="471"/>
        <v>#N/A</v>
      </c>
      <c r="AG389" s="5" t="e">
        <f t="shared" si="472"/>
        <v>#N/A</v>
      </c>
      <c r="AH389" s="5" t="e">
        <f t="shared" si="473"/>
        <v>#N/A</v>
      </c>
      <c r="AI389" s="5" t="e">
        <f t="shared" si="474"/>
        <v>#N/A</v>
      </c>
      <c r="AJ389" s="5" t="e">
        <f t="shared" si="475"/>
        <v>#N/A</v>
      </c>
      <c r="AK389" s="5" t="e">
        <f t="shared" si="476"/>
        <v>#N/A</v>
      </c>
      <c r="AL389" s="5" t="e">
        <f t="shared" si="477"/>
        <v>#N/A</v>
      </c>
      <c r="AM389" s="5" t="e">
        <f t="shared" si="478"/>
        <v>#N/A</v>
      </c>
      <c r="AN389" s="5" t="e">
        <f t="shared" si="479"/>
        <v>#N/A</v>
      </c>
      <c r="AO389" s="5" t="e">
        <f t="shared" si="480"/>
        <v>#N/A</v>
      </c>
      <c r="AP389" s="5" t="e">
        <f t="shared" si="481"/>
        <v>#N/A</v>
      </c>
      <c r="AQ389" s="5" t="e">
        <f t="shared" si="482"/>
        <v>#N/A</v>
      </c>
      <c r="AR389" s="5" t="e">
        <f t="shared" si="483"/>
        <v>#N/A</v>
      </c>
      <c r="AS389" s="5" t="e">
        <f t="shared" si="484"/>
        <v>#N/A</v>
      </c>
      <c r="AT389" s="5" t="e">
        <f t="shared" si="485"/>
        <v>#N/A</v>
      </c>
      <c r="AU389" s="5" t="e">
        <f t="shared" si="486"/>
        <v>#N/A</v>
      </c>
      <c r="AV389" s="5" t="e">
        <f t="shared" si="487"/>
        <v>#N/A</v>
      </c>
      <c r="AW389" s="5" t="e">
        <f t="shared" si="488"/>
        <v>#N/A</v>
      </c>
      <c r="AX389" s="5" t="e">
        <f t="shared" si="489"/>
        <v>#N/A</v>
      </c>
      <c r="AY389" s="5" t="e">
        <f t="shared" si="490"/>
        <v>#N/A</v>
      </c>
      <c r="AZ389" s="5" t="e">
        <f t="shared" si="491"/>
        <v>#N/A</v>
      </c>
      <c r="BA389" s="5" t="e">
        <f t="shared" si="492"/>
        <v>#N/A</v>
      </c>
      <c r="BB389" s="5" t="e">
        <f t="shared" si="493"/>
        <v>#N/A</v>
      </c>
      <c r="BC389" s="5" t="e">
        <f t="shared" si="494"/>
        <v>#N/A</v>
      </c>
      <c r="BD389" s="5" t="e">
        <f t="shared" si="495"/>
        <v>#N/A</v>
      </c>
      <c r="BE389" s="5" t="e">
        <f t="shared" si="496"/>
        <v>#N/A</v>
      </c>
      <c r="BF389" s="5" t="e">
        <f t="shared" si="497"/>
        <v>#N/A</v>
      </c>
      <c r="BG389" s="5" t="e">
        <f t="shared" si="498"/>
        <v>#N/A</v>
      </c>
      <c r="BH389" s="5" t="e">
        <f t="shared" si="499"/>
        <v>#N/A</v>
      </c>
      <c r="BI389" s="5" t="e">
        <f t="shared" si="500"/>
        <v>#N/A</v>
      </c>
      <c r="BJ389" s="8" t="e">
        <f t="shared" si="501"/>
        <v>#N/A</v>
      </c>
      <c r="BK389" s="8" t="e">
        <f t="shared" si="502"/>
        <v>#N/A</v>
      </c>
      <c r="BL389" s="8" t="e">
        <f t="shared" si="503"/>
        <v>#N/A</v>
      </c>
      <c r="BM389" s="8" t="e">
        <f t="shared" si="504"/>
        <v>#N/A</v>
      </c>
      <c r="BN389" s="8" t="e">
        <f t="shared" si="505"/>
        <v>#N/A</v>
      </c>
    </row>
    <row r="390" spans="1:66" x14ac:dyDescent="0.25">
      <c r="A390" t="s">
        <v>59</v>
      </c>
      <c r="B390" t="s">
        <v>294</v>
      </c>
      <c r="C390" t="s">
        <v>318</v>
      </c>
      <c r="D390" t="s">
        <v>532</v>
      </c>
      <c r="E390">
        <f>VLOOKUP(A390,home!$A$2:$E$405,3,FALSE)</f>
        <v>1.6243000000000001</v>
      </c>
      <c r="F390">
        <f>VLOOKUP(B390,home!$B$2:$E$405,3,FALSE)</f>
        <v>1.0603</v>
      </c>
      <c r="G390">
        <f>VLOOKUP(C390,away!$B$2:$E$405,4,FALSE)</f>
        <v>0.97209999999999996</v>
      </c>
      <c r="H390">
        <f>VLOOKUP(A390,away!$A$2:$E$405,3,FALSE)</f>
        <v>1.2161999999999999</v>
      </c>
      <c r="I390">
        <f>VLOOKUP(C390,away!$B$2:$E$405,3,FALSE)</f>
        <v>0.77900000000000003</v>
      </c>
      <c r="J390">
        <f>VLOOKUP(B390,home!$B$2:$E$405,4,FALSE)</f>
        <v>0.91359999999999997</v>
      </c>
      <c r="K390" s="3">
        <f t="shared" si="450"/>
        <v>1.6741946464090001</v>
      </c>
      <c r="L390" s="3">
        <f t="shared" si="451"/>
        <v>0.86556272928</v>
      </c>
      <c r="M390" s="5">
        <f t="shared" si="452"/>
        <v>7.8885537018069635E-2</v>
      </c>
      <c r="N390" s="5">
        <f t="shared" si="453"/>
        <v>0.1320697437547512</v>
      </c>
      <c r="O390" s="5">
        <f t="shared" si="454"/>
        <v>6.8280380722078829E-2</v>
      </c>
      <c r="P390" s="5">
        <f t="shared" si="455"/>
        <v>0.11431464785967269</v>
      </c>
      <c r="Q390" s="5">
        <f t="shared" si="456"/>
        <v>0.11055522897340646</v>
      </c>
      <c r="R390" s="5">
        <f t="shared" si="457"/>
        <v>2.9550476347040021E-2</v>
      </c>
      <c r="S390" s="5">
        <f t="shared" si="458"/>
        <v>4.1413924558463822E-2</v>
      </c>
      <c r="T390" s="5">
        <f t="shared" si="459"/>
        <v>9.5692485726397034E-2</v>
      </c>
      <c r="U390" s="5">
        <f t="shared" si="460"/>
        <v>4.9473249299050191E-2</v>
      </c>
      <c r="V390" s="5">
        <f t="shared" si="461"/>
        <v>6.6681962827896861E-3</v>
      </c>
      <c r="W390" s="5">
        <f t="shared" si="462"/>
        <v>6.1696990826599414E-2</v>
      </c>
      <c r="X390" s="5">
        <f t="shared" si="463"/>
        <v>5.3402615768234518E-2</v>
      </c>
      <c r="Y390" s="5">
        <f t="shared" si="464"/>
        <v>2.3111656927522112E-2</v>
      </c>
      <c r="Z390" s="5">
        <f t="shared" si="465"/>
        <v>8.5259303194893492E-3</v>
      </c>
      <c r="AA390" s="5">
        <f t="shared" si="466"/>
        <v>1.4274066896545244E-2</v>
      </c>
      <c r="AB390" s="5">
        <f t="shared" si="467"/>
        <v>1.194878319033999E-2</v>
      </c>
      <c r="AC390" s="5">
        <f t="shared" si="468"/>
        <v>6.0393874050042459E-4</v>
      </c>
      <c r="AD390" s="5">
        <f t="shared" si="469"/>
        <v>2.5823192935359496E-2</v>
      </c>
      <c r="AE390" s="5">
        <f t="shared" si="470"/>
        <v>2.2351593355853783E-2</v>
      </c>
      <c r="AF390" s="5">
        <f t="shared" si="471"/>
        <v>9.6733530744247554E-3</v>
      </c>
      <c r="AG390" s="5">
        <f t="shared" si="472"/>
        <v>2.7909646294627236E-3</v>
      </c>
      <c r="AH390" s="5">
        <f t="shared" si="473"/>
        <v>1.8449318792470753E-3</v>
      </c>
      <c r="AI390" s="5">
        <f t="shared" si="474"/>
        <v>3.0887750752247494E-3</v>
      </c>
      <c r="AJ390" s="5">
        <f t="shared" si="475"/>
        <v>2.5856053474514161E-3</v>
      </c>
      <c r="AK390" s="5">
        <f t="shared" si="476"/>
        <v>1.4429355434765474E-3</v>
      </c>
      <c r="AL390" s="5">
        <f t="shared" si="477"/>
        <v>3.5007200081964891E-5</v>
      </c>
      <c r="AM390" s="5">
        <f t="shared" si="478"/>
        <v>8.6466102731131162E-3</v>
      </c>
      <c r="AN390" s="5">
        <f t="shared" si="479"/>
        <v>7.4841835870162752E-3</v>
      </c>
      <c r="AO390" s="5">
        <f t="shared" si="480"/>
        <v>3.2390151860051931E-3</v>
      </c>
      <c r="AP390" s="5">
        <f t="shared" si="481"/>
        <v>9.34523608192674E-4</v>
      </c>
      <c r="AQ390" s="5">
        <f t="shared" si="482"/>
        <v>2.0222220122096101E-4</v>
      </c>
      <c r="AR390" s="5">
        <f t="shared" si="483"/>
        <v>3.193808545473557E-4</v>
      </c>
      <c r="AS390" s="5">
        <f t="shared" si="484"/>
        <v>5.3470571684871451E-4</v>
      </c>
      <c r="AT390" s="5">
        <f t="shared" si="485"/>
        <v>4.4760072427620226E-4</v>
      </c>
      <c r="AU390" s="5">
        <f t="shared" si="486"/>
        <v>2.497902454373362E-4</v>
      </c>
      <c r="AV390" s="5">
        <f t="shared" si="487"/>
        <v>1.0454937290909468E-4</v>
      </c>
      <c r="AW390" s="5">
        <f t="shared" si="488"/>
        <v>1.4091569680138278E-6</v>
      </c>
      <c r="AX390" s="5">
        <f t="shared" si="489"/>
        <v>2.4126847714718408E-3</v>
      </c>
      <c r="AY390" s="5">
        <f t="shared" si="490"/>
        <v>2.0883300156874598E-3</v>
      </c>
      <c r="AZ390" s="5">
        <f t="shared" si="491"/>
        <v>9.0379031400789132E-4</v>
      </c>
      <c r="BA390" s="5">
        <f t="shared" si="492"/>
        <v>2.6076240362983289E-4</v>
      </c>
      <c r="BB390" s="5">
        <f t="shared" si="493"/>
        <v>5.6426554444862768E-5</v>
      </c>
      <c r="BC390" s="5">
        <f t="shared" si="494"/>
        <v>9.7681444938323912E-6</v>
      </c>
      <c r="BD390" s="5">
        <f t="shared" si="495"/>
        <v>4.6074027356964634E-5</v>
      </c>
      <c r="BE390" s="5">
        <f t="shared" si="496"/>
        <v>7.7136889939532008E-5</v>
      </c>
      <c r="BF390" s="5">
        <f t="shared" si="497"/>
        <v>6.457108408870238E-5</v>
      </c>
      <c r="BG390" s="5">
        <f t="shared" si="498"/>
        <v>3.6034854431376957E-5</v>
      </c>
      <c r="BH390" s="5">
        <f t="shared" si="499"/>
        <v>1.5082340093284742E-5</v>
      </c>
      <c r="BI390" s="5">
        <f t="shared" si="500"/>
        <v>5.0501546078994267E-6</v>
      </c>
      <c r="BJ390" s="8">
        <f t="shared" si="501"/>
        <v>0.56340614303129533</v>
      </c>
      <c r="BK390" s="8">
        <f t="shared" si="502"/>
        <v>0.24400958167526568</v>
      </c>
      <c r="BL390" s="8">
        <f t="shared" si="503"/>
        <v>0.18438918056499057</v>
      </c>
      <c r="BM390" s="8">
        <f t="shared" si="504"/>
        <v>0.46458790005730266</v>
      </c>
      <c r="BN390" s="8">
        <f t="shared" si="505"/>
        <v>0.53365601467501877</v>
      </c>
    </row>
    <row r="391" spans="1:66" x14ac:dyDescent="0.25">
      <c r="A391" t="s">
        <v>59</v>
      </c>
      <c r="B391" t="s">
        <v>64</v>
      </c>
      <c r="C391" t="s">
        <v>67</v>
      </c>
      <c r="D391" t="s">
        <v>532</v>
      </c>
      <c r="E391">
        <f>VLOOKUP(A391,home!$A$2:$E$405,3,FALSE)</f>
        <v>1.6243000000000001</v>
      </c>
      <c r="F391">
        <f>VLOOKUP(B391,home!$B$2:$E$405,3,FALSE)</f>
        <v>0.84250000000000003</v>
      </c>
      <c r="G391">
        <f>VLOOKUP(C391,away!$B$2:$E$405,4,FALSE)</f>
        <v>0.9073</v>
      </c>
      <c r="H391">
        <f>VLOOKUP(A391,away!$A$2:$E$405,3,FALSE)</f>
        <v>1.2161999999999999</v>
      </c>
      <c r="I391">
        <f>VLOOKUP(C391,away!$B$2:$E$405,3,FALSE)</f>
        <v>0.77900000000000003</v>
      </c>
      <c r="J391">
        <f>VLOOKUP(B391,home!$B$2:$E$405,4,FALSE)</f>
        <v>1.0386</v>
      </c>
      <c r="K391" s="3">
        <f t="shared" si="450"/>
        <v>1.241615326075</v>
      </c>
      <c r="L391" s="3">
        <f t="shared" si="451"/>
        <v>0.98399020428000006</v>
      </c>
      <c r="M391" s="5">
        <f t="shared" si="452"/>
        <v>0.10800200034083968</v>
      </c>
      <c r="N391" s="5">
        <f t="shared" si="453"/>
        <v>0.13409693886994392</v>
      </c>
      <c r="O391" s="5">
        <f t="shared" si="454"/>
        <v>0.10627291037803145</v>
      </c>
      <c r="P391" s="5">
        <f t="shared" si="455"/>
        <v>0.13195007427195876</v>
      </c>
      <c r="Q391" s="5">
        <f t="shared" si="456"/>
        <v>8.3248407240332389E-2</v>
      </c>
      <c r="R391" s="5">
        <f t="shared" si="457"/>
        <v>5.2285751396154649E-2</v>
      </c>
      <c r="S391" s="5">
        <f t="shared" si="458"/>
        <v>4.0302082474003367E-2</v>
      </c>
      <c r="T391" s="5">
        <f t="shared" si="459"/>
        <v>8.1915617246399286E-2</v>
      </c>
      <c r="U391" s="5">
        <f t="shared" si="460"/>
        <v>6.4918790268812948E-2</v>
      </c>
      <c r="V391" s="5">
        <f t="shared" si="461"/>
        <v>5.4709509072639606E-3</v>
      </c>
      <c r="W391" s="5">
        <f t="shared" si="462"/>
        <v>3.4454166100309901E-2</v>
      </c>
      <c r="X391" s="5">
        <f t="shared" si="463"/>
        <v>3.3902561939340985E-2</v>
      </c>
      <c r="Y391" s="5">
        <f t="shared" si="464"/>
        <v>1.6679894424153748E-2</v>
      </c>
      <c r="Z391" s="5">
        <f t="shared" si="465"/>
        <v>1.714955573241184E-2</v>
      </c>
      <c r="AA391" s="5">
        <f t="shared" si="466"/>
        <v>2.1293151232739914E-2</v>
      </c>
      <c r="AB391" s="5">
        <f t="shared" si="467"/>
        <v>1.3218951455501329E-2</v>
      </c>
      <c r="AC391" s="5">
        <f t="shared" si="468"/>
        <v>4.1775405563874101E-4</v>
      </c>
      <c r="AD391" s="5">
        <f t="shared" si="469"/>
        <v>1.0694705169319616E-2</v>
      </c>
      <c r="AE391" s="5">
        <f t="shared" si="470"/>
        <v>1.0523485124273181E-2</v>
      </c>
      <c r="AF391" s="5">
        <f t="shared" si="471"/>
        <v>5.1775031385855545E-3</v>
      </c>
      <c r="AG391" s="5">
        <f t="shared" si="472"/>
        <v>1.6982041236657138E-3</v>
      </c>
      <c r="AH391" s="5">
        <f t="shared" si="473"/>
        <v>4.2187487121117927E-3</v>
      </c>
      <c r="AI391" s="5">
        <f t="shared" si="474"/>
        <v>5.2380630578171697E-3</v>
      </c>
      <c r="AJ391" s="5">
        <f t="shared" si="475"/>
        <v>3.251829685766539E-3</v>
      </c>
      <c r="AK391" s="5">
        <f t="shared" si="476"/>
        <v>1.3458405252111288E-3</v>
      </c>
      <c r="AL391" s="5">
        <f t="shared" si="477"/>
        <v>2.0415428786498102E-5</v>
      </c>
      <c r="AM391" s="5">
        <f t="shared" si="478"/>
        <v>2.6557419692161527E-3</v>
      </c>
      <c r="AN391" s="5">
        <f t="shared" si="479"/>
        <v>2.6132240828039715E-3</v>
      </c>
      <c r="AO391" s="5">
        <f t="shared" si="480"/>
        <v>1.2856934495338477E-3</v>
      </c>
      <c r="AP391" s="5">
        <f t="shared" si="481"/>
        <v>4.2170325334942304E-4</v>
      </c>
      <c r="AQ391" s="5">
        <f t="shared" si="482"/>
        <v>1.0373796760220982E-4</v>
      </c>
      <c r="AR391" s="5">
        <f t="shared" si="483"/>
        <v>8.3024148140737426E-4</v>
      </c>
      <c r="AS391" s="5">
        <f t="shared" si="484"/>
        <v>1.030840547658608E-3</v>
      </c>
      <c r="AT391" s="5">
        <f t="shared" si="485"/>
        <v>6.3995371135623722E-4</v>
      </c>
      <c r="AU391" s="5">
        <f t="shared" si="486"/>
        <v>2.6485877866616034E-4</v>
      </c>
      <c r="AV391" s="5">
        <f t="shared" si="487"/>
        <v>8.2213179709352685E-5</v>
      </c>
      <c r="AW391" s="5">
        <f t="shared" si="488"/>
        <v>6.928414227336799E-7</v>
      </c>
      <c r="AX391" s="5">
        <f t="shared" si="489"/>
        <v>5.4956832184656227E-4</v>
      </c>
      <c r="AY391" s="5">
        <f t="shared" si="490"/>
        <v>5.4076984527961548E-4</v>
      </c>
      <c r="AZ391" s="5">
        <f t="shared" si="491"/>
        <v>2.6605611526257642E-4</v>
      </c>
      <c r="BA391" s="5">
        <f t="shared" si="492"/>
        <v>8.7265537069055297E-5</v>
      </c>
      <c r="BB391" s="5">
        <f t="shared" si="493"/>
        <v>2.1467108411795904E-5</v>
      </c>
      <c r="BC391" s="5">
        <f t="shared" si="494"/>
        <v>4.2246848782847936E-6</v>
      </c>
      <c r="BD391" s="5">
        <f t="shared" si="495"/>
        <v>1.3615824748196197E-4</v>
      </c>
      <c r="BE391" s="5">
        <f t="shared" si="496"/>
        <v>1.6905616684511674E-4</v>
      </c>
      <c r="BF391" s="5">
        <f t="shared" si="497"/>
        <v>1.0495136386119462E-4</v>
      </c>
      <c r="BG391" s="5">
        <f t="shared" si="498"/>
        <v>4.3436407287511052E-5</v>
      </c>
      <c r="BH391" s="5">
        <f t="shared" si="499"/>
        <v>1.3482827249452378E-5</v>
      </c>
      <c r="BI391" s="5">
        <f t="shared" si="500"/>
        <v>3.3480969903483424E-6</v>
      </c>
      <c r="BJ391" s="8">
        <f t="shared" si="501"/>
        <v>0.42094093571157781</v>
      </c>
      <c r="BK391" s="8">
        <f t="shared" si="502"/>
        <v>0.28670404732377064</v>
      </c>
      <c r="BL391" s="8">
        <f t="shared" si="503"/>
        <v>0.27536257752066023</v>
      </c>
      <c r="BM391" s="8">
        <f t="shared" si="504"/>
        <v>0.38376095678730276</v>
      </c>
      <c r="BN391" s="8">
        <f t="shared" si="505"/>
        <v>0.61585608249726087</v>
      </c>
    </row>
    <row r="392" spans="1:66" x14ac:dyDescent="0.25">
      <c r="A392" t="s">
        <v>70</v>
      </c>
      <c r="B392" t="s">
        <v>80</v>
      </c>
      <c r="C392" t="s">
        <v>84</v>
      </c>
      <c r="D392" t="s">
        <v>532</v>
      </c>
      <c r="E392">
        <f>VLOOKUP(A392,home!$A$2:$E$405,3,FALSE)</f>
        <v>1.3243</v>
      </c>
      <c r="F392">
        <f>VLOOKUP(B392,home!$B$2:$E$405,3,FALSE)</f>
        <v>0.88639999999999997</v>
      </c>
      <c r="G392">
        <f>VLOOKUP(C392,away!$B$2:$E$405,4,FALSE)</f>
        <v>0.91930000000000001</v>
      </c>
      <c r="H392">
        <f>VLOOKUP(A392,away!$A$2:$E$405,3,FALSE)</f>
        <v>1.1069</v>
      </c>
      <c r="I392">
        <f>VLOOKUP(C392,away!$B$2:$E$405,3,FALSE)</f>
        <v>0.90339999999999998</v>
      </c>
      <c r="J392">
        <f>VLOOKUP(B392,home!$B$2:$E$405,4,FALSE)</f>
        <v>1.0605</v>
      </c>
      <c r="K392" s="3">
        <f t="shared" si="450"/>
        <v>1.0791290567359999</v>
      </c>
      <c r="L392" s="3">
        <f t="shared" si="451"/>
        <v>1.06047185433</v>
      </c>
      <c r="M392" s="5">
        <f t="shared" si="452"/>
        <v>0.11770180713846701</v>
      </c>
      <c r="N392" s="5">
        <f t="shared" si="453"/>
        <v>0.12701544011345647</v>
      </c>
      <c r="O392" s="5">
        <f t="shared" si="454"/>
        <v>0.12481945367412214</v>
      </c>
      <c r="P392" s="5">
        <f t="shared" si="455"/>
        <v>0.13469629930565827</v>
      </c>
      <c r="Q392" s="5">
        <f t="shared" si="456"/>
        <v>6.8533026040271075E-2</v>
      </c>
      <c r="R392" s="5">
        <f t="shared" si="457"/>
        <v>6.6183758747126911E-2</v>
      </c>
      <c r="S392" s="5">
        <f t="shared" si="458"/>
        <v>3.8536139520133988E-2</v>
      </c>
      <c r="T392" s="5">
        <f t="shared" si="459"/>
        <v>7.2677345207772442E-2</v>
      </c>
      <c r="U392" s="5">
        <f t="shared" si="460"/>
        <v>7.1420817148030044E-2</v>
      </c>
      <c r="V392" s="5">
        <f t="shared" si="461"/>
        <v>4.9000242496816558E-3</v>
      </c>
      <c r="W392" s="5">
        <f t="shared" si="462"/>
        <v>2.4651993248700488E-2</v>
      </c>
      <c r="X392" s="5">
        <f t="shared" si="463"/>
        <v>2.6142744993380051E-2</v>
      </c>
      <c r="Y392" s="5">
        <f t="shared" si="464"/>
        <v>1.386182263020303E-2</v>
      </c>
      <c r="Z392" s="5">
        <f t="shared" si="465"/>
        <v>2.3395337788365014E-2</v>
      </c>
      <c r="AA392" s="5">
        <f t="shared" si="466"/>
        <v>2.5246588799578432E-2</v>
      </c>
      <c r="AB392" s="5">
        <f t="shared" si="467"/>
        <v>1.3622163778545365E-2</v>
      </c>
      <c r="AC392" s="5">
        <f t="shared" si="468"/>
        <v>3.5046994444382621E-4</v>
      </c>
      <c r="AD392" s="5">
        <f t="shared" si="469"/>
        <v>6.6506705552830982E-3</v>
      </c>
      <c r="AE392" s="5">
        <f t="shared" si="470"/>
        <v>7.052848936298998E-3</v>
      </c>
      <c r="AF392" s="5">
        <f t="shared" si="471"/>
        <v>3.7396738948931828E-3</v>
      </c>
      <c r="AG392" s="5">
        <f t="shared" si="472"/>
        <v>1.3219396366356225E-3</v>
      </c>
      <c r="AH392" s="5">
        <f t="shared" si="473"/>
        <v>6.2025243117760408E-3</v>
      </c>
      <c r="AI392" s="5">
        <f t="shared" si="474"/>
        <v>6.6933242099489858E-3</v>
      </c>
      <c r="AJ392" s="5">
        <f t="shared" si="475"/>
        <v>3.6114803205552397E-3</v>
      </c>
      <c r="AK392" s="5">
        <f t="shared" si="476"/>
        <v>1.2990844505804679E-3</v>
      </c>
      <c r="AL392" s="5">
        <f t="shared" si="477"/>
        <v>1.6042915799553596E-5</v>
      </c>
      <c r="AM392" s="5">
        <f t="shared" si="478"/>
        <v>1.4353863685969081E-3</v>
      </c>
      <c r="AN392" s="5">
        <f t="shared" si="479"/>
        <v>1.5221868439859679E-3</v>
      </c>
      <c r="AO392" s="5">
        <f t="shared" si="480"/>
        <v>8.0711815253926475E-4</v>
      </c>
      <c r="AP392" s="5">
        <f t="shared" si="481"/>
        <v>2.85308694628906E-4</v>
      </c>
      <c r="AQ392" s="5">
        <f t="shared" si="482"/>
        <v>7.5640460112396901E-5</v>
      </c>
      <c r="AR392" s="5">
        <f t="shared" si="483"/>
        <v>1.3155204916872095E-3</v>
      </c>
      <c r="AS392" s="5">
        <f t="shared" si="484"/>
        <v>1.4196163873112972E-3</v>
      </c>
      <c r="AT392" s="5">
        <f t="shared" si="485"/>
        <v>7.6597464648310392E-4</v>
      </c>
      <c r="AU392" s="5">
        <f t="shared" si="486"/>
        <v>2.7552849924766771E-4</v>
      </c>
      <c r="AV392" s="5">
        <f t="shared" si="487"/>
        <v>7.433270237425532E-5</v>
      </c>
      <c r="AW392" s="5">
        <f t="shared" si="488"/>
        <v>5.0998022526582968E-7</v>
      </c>
      <c r="AX392" s="5">
        <f t="shared" si="489"/>
        <v>2.5816118966594882E-4</v>
      </c>
      <c r="AY392" s="5">
        <f t="shared" si="490"/>
        <v>2.7377267552108756E-4</v>
      </c>
      <c r="AZ392" s="5">
        <f t="shared" si="491"/>
        <v>1.4516410843736654E-4</v>
      </c>
      <c r="BA392" s="5">
        <f t="shared" si="492"/>
        <v>5.131415041891178E-5</v>
      </c>
      <c r="BB392" s="5">
        <f t="shared" si="493"/>
        <v>1.3604303062027976E-5</v>
      </c>
      <c r="BC392" s="5">
        <f t="shared" si="494"/>
        <v>2.8853960990112222E-6</v>
      </c>
      <c r="BD392" s="5">
        <f t="shared" si="495"/>
        <v>2.325120758714413E-4</v>
      </c>
      <c r="BE392" s="5">
        <f t="shared" si="496"/>
        <v>2.5091053711487772E-4</v>
      </c>
      <c r="BF392" s="5">
        <f t="shared" si="497"/>
        <v>1.3538242562095051E-4</v>
      </c>
      <c r="BG392" s="5">
        <f t="shared" si="498"/>
        <v>4.8698369752989342E-5</v>
      </c>
      <c r="BH392" s="5">
        <f t="shared" si="499"/>
        <v>1.3137956454031083E-5</v>
      </c>
      <c r="BI392" s="5">
        <f t="shared" si="500"/>
        <v>2.8355101111354416E-6</v>
      </c>
      <c r="BJ392" s="8">
        <f t="shared" si="501"/>
        <v>0.3565180475999622</v>
      </c>
      <c r="BK392" s="8">
        <f t="shared" si="502"/>
        <v>0.29647455574970544</v>
      </c>
      <c r="BL392" s="8">
        <f t="shared" si="503"/>
        <v>0.32363364504229264</v>
      </c>
      <c r="BM392" s="8">
        <f t="shared" si="504"/>
        <v>0.36079853846592747</v>
      </c>
      <c r="BN392" s="8">
        <f t="shared" si="505"/>
        <v>0.63894978501910193</v>
      </c>
    </row>
    <row r="393" spans="1:66" x14ac:dyDescent="0.25">
      <c r="A393" t="s">
        <v>19</v>
      </c>
      <c r="B393" t="s">
        <v>241</v>
      </c>
      <c r="C393" t="s">
        <v>235</v>
      </c>
      <c r="D393" t="s">
        <v>532</v>
      </c>
      <c r="E393">
        <f>VLOOKUP(A393,home!$A$2:$E$405,3,FALSE)</f>
        <v>1.4805999999999999</v>
      </c>
      <c r="F393">
        <f>VLOOKUP(B393,home!$B$2:$E$405,3,FALSE)</f>
        <v>1.4258</v>
      </c>
      <c r="G393">
        <f>VLOOKUP(C393,away!$B$2:$E$405,4,FALSE)</f>
        <v>1.0130999999999999</v>
      </c>
      <c r="H393">
        <f>VLOOKUP(A393,away!$A$2:$E$405,3,FALSE)</f>
        <v>1.3222</v>
      </c>
      <c r="I393">
        <f>VLOOKUP(C393,away!$B$2:$E$405,3,FALSE)</f>
        <v>0.67230000000000001</v>
      </c>
      <c r="J393">
        <f>VLOOKUP(B393,home!$B$2:$E$405,4,FALSE)</f>
        <v>1.0084</v>
      </c>
      <c r="K393" s="3">
        <f t="shared" si="450"/>
        <v>2.1386940971879995</v>
      </c>
      <c r="L393" s="3">
        <f t="shared" si="451"/>
        <v>0.89638194650400005</v>
      </c>
      <c r="M393" s="5">
        <f t="shared" si="452"/>
        <v>4.8071007239734266E-2</v>
      </c>
      <c r="N393" s="5">
        <f t="shared" si="453"/>
        <v>0.10280917942950127</v>
      </c>
      <c r="O393" s="5">
        <f t="shared" si="454"/>
        <v>4.308998303996088E-2</v>
      </c>
      <c r="P393" s="5">
        <f t="shared" si="455"/>
        <v>9.2156292375495344E-2</v>
      </c>
      <c r="Q393" s="5">
        <f t="shared" si="456"/>
        <v>0.10993869259130816</v>
      </c>
      <c r="R393" s="5">
        <f t="shared" si="457"/>
        <v>1.9312541436092241E-2</v>
      </c>
      <c r="S393" s="5">
        <f t="shared" si="458"/>
        <v>4.4167902401355687E-2</v>
      </c>
      <c r="T393" s="5">
        <f t="shared" si="459"/>
        <v>9.8547059261101702E-2</v>
      </c>
      <c r="U393" s="5">
        <f t="shared" si="460"/>
        <v>4.1303618371069127E-2</v>
      </c>
      <c r="V393" s="5">
        <f t="shared" si="461"/>
        <v>9.4081890774908843E-3</v>
      </c>
      <c r="W393" s="5">
        <f t="shared" si="462"/>
        <v>7.8375077632532278E-2</v>
      </c>
      <c r="X393" s="5">
        <f t="shared" si="463"/>
        <v>7.0254004645651388E-2</v>
      </c>
      <c r="Y393" s="5">
        <f t="shared" si="464"/>
        <v>3.1487210716985028E-2</v>
      </c>
      <c r="Z393" s="5">
        <f t="shared" si="465"/>
        <v>5.7704711614745066E-3</v>
      </c>
      <c r="AA393" s="5">
        <f t="shared" si="466"/>
        <v>1.2341272611039107E-2</v>
      </c>
      <c r="AB393" s="5">
        <f t="shared" si="467"/>
        <v>1.3197103442508637E-2</v>
      </c>
      <c r="AC393" s="5">
        <f t="shared" si="468"/>
        <v>1.1272696802269882E-3</v>
      </c>
      <c r="AD393" s="5">
        <f t="shared" si="469"/>
        <v>4.1905078974837001E-2</v>
      </c>
      <c r="AE393" s="5">
        <f t="shared" si="470"/>
        <v>3.756295625986824E-2</v>
      </c>
      <c r="AF393" s="5">
        <f t="shared" si="471"/>
        <v>1.6835377924332651E-2</v>
      </c>
      <c r="AG393" s="5">
        <f t="shared" si="472"/>
        <v>5.0303096113145911E-3</v>
      </c>
      <c r="AH393" s="5">
        <f t="shared" si="473"/>
        <v>1.293136542991929E-3</v>
      </c>
      <c r="AI393" s="5">
        <f t="shared" si="474"/>
        <v>2.7656234913549342E-3</v>
      </c>
      <c r="AJ393" s="5">
        <f t="shared" si="475"/>
        <v>2.957411318002633E-3</v>
      </c>
      <c r="AK393" s="5">
        <f t="shared" si="476"/>
        <v>2.1083327095897378E-3</v>
      </c>
      <c r="AL393" s="5">
        <f t="shared" si="477"/>
        <v>8.6442951959750757E-5</v>
      </c>
      <c r="AM393" s="5">
        <f t="shared" si="478"/>
        <v>1.7924429009136166E-2</v>
      </c>
      <c r="AN393" s="5">
        <f t="shared" si="479"/>
        <v>1.6067134565182242E-2</v>
      </c>
      <c r="AO393" s="5">
        <f t="shared" si="480"/>
        <v>7.2011446781398781E-3</v>
      </c>
      <c r="AP393" s="5">
        <f t="shared" si="481"/>
        <v>2.1516586945493151E-3</v>
      </c>
      <c r="AQ393" s="5">
        <f t="shared" si="482"/>
        <v>4.8217700220809268E-4</v>
      </c>
      <c r="AR393" s="5">
        <f t="shared" si="483"/>
        <v>2.3182885030051184E-4</v>
      </c>
      <c r="AS393" s="5">
        <f t="shared" si="484"/>
        <v>4.9581099369558508E-4</v>
      </c>
      <c r="AT393" s="5">
        <f t="shared" si="485"/>
        <v>5.3019402276883218E-4</v>
      </c>
      <c r="AU393" s="5">
        <f t="shared" si="486"/>
        <v>3.7797427562002046E-4</v>
      </c>
      <c r="AV393" s="5">
        <f t="shared" si="487"/>
        <v>2.0209283803936193E-4</v>
      </c>
      <c r="AW393" s="5">
        <f t="shared" si="488"/>
        <v>4.6032955621457831E-6</v>
      </c>
      <c r="AX393" s="5">
        <f t="shared" si="489"/>
        <v>6.3891450862174695E-3</v>
      </c>
      <c r="AY393" s="5">
        <f t="shared" si="490"/>
        <v>5.7271143088800823E-3</v>
      </c>
      <c r="AZ393" s="5">
        <f t="shared" si="491"/>
        <v>2.5668409360224192E-3</v>
      </c>
      <c r="BA393" s="5">
        <f t="shared" si="492"/>
        <v>7.6695662486597532E-4</v>
      </c>
      <c r="BB393" s="5">
        <f t="shared" si="493"/>
        <v>1.7187151807037526E-4</v>
      </c>
      <c r="BC393" s="5">
        <f t="shared" si="494"/>
        <v>3.0812505183304087E-5</v>
      </c>
      <c r="BD393" s="5">
        <f t="shared" si="495"/>
        <v>3.4634532681359526E-5</v>
      </c>
      <c r="BE393" s="5">
        <f t="shared" si="496"/>
        <v>7.4072670604488462E-5</v>
      </c>
      <c r="BF393" s="5">
        <f t="shared" si="497"/>
        <v>7.9209391692385293E-5</v>
      </c>
      <c r="BG393" s="5">
        <f t="shared" si="498"/>
        <v>5.6468219484785526E-5</v>
      </c>
      <c r="BH393" s="5">
        <f t="shared" si="499"/>
        <v>3.0192061922706801E-5</v>
      </c>
      <c r="BI393" s="5">
        <f t="shared" si="500"/>
        <v>1.2914316923205519E-5</v>
      </c>
      <c r="BJ393" s="8">
        <f t="shared" si="501"/>
        <v>0.65222423197588775</v>
      </c>
      <c r="BK393" s="8">
        <f t="shared" si="502"/>
        <v>0.20074421803514303</v>
      </c>
      <c r="BL393" s="8">
        <f t="shared" si="503"/>
        <v>0.1404944151363425</v>
      </c>
      <c r="BM393" s="8">
        <f t="shared" si="504"/>
        <v>0.57813312918343751</v>
      </c>
      <c r="BN393" s="8">
        <f t="shared" si="505"/>
        <v>0.41537769611209213</v>
      </c>
    </row>
    <row r="394" spans="1:66" s="10" customFormat="1" x14ac:dyDescent="0.25">
      <c r="A394" t="s">
        <v>19</v>
      </c>
      <c r="B394" t="s">
        <v>149</v>
      </c>
      <c r="C394" t="s">
        <v>233</v>
      </c>
      <c r="D394" t="s">
        <v>532</v>
      </c>
      <c r="E394">
        <f>VLOOKUP(A394,home!$A$2:$E$405,3,FALSE)</f>
        <v>1.4805999999999999</v>
      </c>
      <c r="F394">
        <f>VLOOKUP(B394,home!$B$2:$E$405,3,FALSE)</f>
        <v>0.92820000000000003</v>
      </c>
      <c r="G394">
        <f>VLOOKUP(C394,away!$B$2:$E$405,4,FALSE)</f>
        <v>1.0130999999999999</v>
      </c>
      <c r="H394">
        <f>VLOOKUP(A394,away!$A$2:$E$405,3,FALSE)</f>
        <v>1.3222</v>
      </c>
      <c r="I394">
        <f>VLOOKUP(C394,away!$B$2:$E$405,3,FALSE)</f>
        <v>0.75629999999999997</v>
      </c>
      <c r="J394">
        <f>VLOOKUP(B394,home!$B$2:$E$405,4,FALSE)</f>
        <v>0.4592</v>
      </c>
      <c r="K394" s="3">
        <f t="shared" si="450"/>
        <v>1.3922961572519998</v>
      </c>
      <c r="L394" s="3">
        <f t="shared" si="451"/>
        <v>0.45919075171199997</v>
      </c>
      <c r="M394" s="5">
        <f t="shared" si="452"/>
        <v>0.15700354269313288</v>
      </c>
      <c r="N394" s="5">
        <f t="shared" si="453"/>
        <v>0.21859542916659921</v>
      </c>
      <c r="O394" s="5">
        <f t="shared" si="454"/>
        <v>7.2094574790706772E-2</v>
      </c>
      <c r="P394" s="5">
        <f t="shared" si="455"/>
        <v>0.10037699943981793</v>
      </c>
      <c r="Q394" s="5">
        <f t="shared" si="456"/>
        <v>0.15217478801075393</v>
      </c>
      <c r="R394" s="5">
        <f t="shared" si="457"/>
        <v>1.6552580996250819E-2</v>
      </c>
      <c r="S394" s="5">
        <f t="shared" si="458"/>
        <v>1.6043494693992501E-2</v>
      </c>
      <c r="T394" s="5">
        <f t="shared" si="459"/>
        <v>6.9877255298272337E-2</v>
      </c>
      <c r="U394" s="5">
        <f t="shared" si="460"/>
        <v>2.3046094913682494E-2</v>
      </c>
      <c r="V394" s="5">
        <f t="shared" si="461"/>
        <v>1.1396755274066704E-3</v>
      </c>
      <c r="W394" s="5">
        <f t="shared" si="462"/>
        <v>7.0624124192670126E-2</v>
      </c>
      <c r="X394" s="5">
        <f t="shared" si="463"/>
        <v>3.2429944677033834E-2</v>
      </c>
      <c r="Y394" s="5">
        <f t="shared" si="464"/>
        <v>7.445765337112868E-3</v>
      </c>
      <c r="Z394" s="5">
        <f t="shared" si="465"/>
        <v>2.5335973701473935E-3</v>
      </c>
      <c r="AA394" s="5">
        <f t="shared" si="466"/>
        <v>3.5275178824799884E-3</v>
      </c>
      <c r="AB394" s="5">
        <f t="shared" si="467"/>
        <v>2.4556747962072999E-3</v>
      </c>
      <c r="AC394" s="5">
        <f t="shared" si="468"/>
        <v>4.5539262925927089E-5</v>
      </c>
      <c r="AD394" s="5">
        <f t="shared" si="469"/>
        <v>2.4582424180685649E-2</v>
      </c>
      <c r="AE394" s="5">
        <f t="shared" si="470"/>
        <v>1.1288021838432288E-2</v>
      </c>
      <c r="AF394" s="5">
        <f t="shared" si="471"/>
        <v>2.5916776166655963E-3</v>
      </c>
      <c r="AG394" s="5">
        <f t="shared" si="472"/>
        <v>3.9669146433061331E-4</v>
      </c>
      <c r="AH394" s="5">
        <f t="shared" si="473"/>
        <v>2.9085112023338196E-4</v>
      </c>
      <c r="AI394" s="5">
        <f t="shared" si="474"/>
        <v>4.0495089703337705E-4</v>
      </c>
      <c r="AJ394" s="5">
        <f t="shared" si="475"/>
        <v>2.8190578890766065E-4</v>
      </c>
      <c r="AK394" s="5">
        <f t="shared" si="476"/>
        <v>1.3083211553440975E-4</v>
      </c>
      <c r="AL394" s="5">
        <f t="shared" si="477"/>
        <v>1.1645838025807651E-6</v>
      </c>
      <c r="AM394" s="5">
        <f t="shared" si="478"/>
        <v>6.845202944541451E-3</v>
      </c>
      <c r="AN394" s="5">
        <f t="shared" si="479"/>
        <v>3.1432538857251845E-3</v>
      </c>
      <c r="AO394" s="5">
        <f t="shared" si="480"/>
        <v>7.2167655730390602E-4</v>
      </c>
      <c r="AP394" s="5">
        <f t="shared" si="481"/>
        <v>1.1046240028043629E-4</v>
      </c>
      <c r="AQ394" s="5">
        <f t="shared" si="482"/>
        <v>1.2680828155171346E-5</v>
      </c>
      <c r="AR394" s="5">
        <f t="shared" si="483"/>
        <v>2.6711228907248797E-5</v>
      </c>
      <c r="AS394" s="5">
        <f t="shared" si="484"/>
        <v>3.7189941363041038E-5</v>
      </c>
      <c r="AT394" s="5">
        <f t="shared" si="485"/>
        <v>2.5889706224094621E-5</v>
      </c>
      <c r="AU394" s="5">
        <f t="shared" si="486"/>
        <v>1.2015379496063373E-5</v>
      </c>
      <c r="AV394" s="5">
        <f t="shared" si="487"/>
        <v>4.1822416750733751E-6</v>
      </c>
      <c r="AW394" s="5">
        <f t="shared" si="488"/>
        <v>2.0682022288954368E-8</v>
      </c>
      <c r="AX394" s="5">
        <f t="shared" si="489"/>
        <v>1.5884249592158541E-3</v>
      </c>
      <c r="AY394" s="5">
        <f t="shared" si="490"/>
        <v>7.2939005106043085E-4</v>
      </c>
      <c r="AZ394" s="5">
        <f t="shared" si="491"/>
        <v>1.6746458291884661E-4</v>
      </c>
      <c r="BA394" s="5">
        <f t="shared" si="492"/>
        <v>2.5632729238547245E-5</v>
      </c>
      <c r="BB394" s="5">
        <f t="shared" si="493"/>
        <v>2.9425780518696679E-6</v>
      </c>
      <c r="BC394" s="5">
        <f t="shared" si="494"/>
        <v>2.7024092552185312E-7</v>
      </c>
      <c r="BD394" s="5">
        <f t="shared" si="495"/>
        <v>2.0442582135118112E-6</v>
      </c>
      <c r="BE394" s="5">
        <f t="shared" si="496"/>
        <v>2.846212855103333E-6</v>
      </c>
      <c r="BF394" s="5">
        <f t="shared" si="497"/>
        <v>1.9813856104408073E-6</v>
      </c>
      <c r="BG394" s="5">
        <f t="shared" si="498"/>
        <v>9.1955852381704782E-7</v>
      </c>
      <c r="BH394" s="5">
        <f t="shared" si="499"/>
        <v>3.2007444976969924E-7</v>
      </c>
      <c r="BI394" s="5">
        <f t="shared" si="500"/>
        <v>8.9127685289780067E-8</v>
      </c>
      <c r="BJ394" s="8">
        <f t="shared" si="501"/>
        <v>0.60335352353997374</v>
      </c>
      <c r="BK394" s="8">
        <f t="shared" si="502"/>
        <v>0.27533980625213894</v>
      </c>
      <c r="BL394" s="8">
        <f t="shared" si="503"/>
        <v>0.11889917241603966</v>
      </c>
      <c r="BM394" s="8">
        <f t="shared" si="504"/>
        <v>0.28259881511199991</v>
      </c>
      <c r="BN394" s="8">
        <f t="shared" si="505"/>
        <v>0.71679791509726154</v>
      </c>
    </row>
    <row r="395" spans="1:66" x14ac:dyDescent="0.25">
      <c r="A395" t="s">
        <v>19</v>
      </c>
      <c r="B395" t="s">
        <v>331</v>
      </c>
      <c r="C395" t="s">
        <v>237</v>
      </c>
      <c r="D395" t="s">
        <v>532</v>
      </c>
      <c r="E395">
        <f>VLOOKUP(A395,home!$A$2:$E$405,3,FALSE)</f>
        <v>1.4805999999999999</v>
      </c>
      <c r="F395">
        <f>VLOOKUP(B395,home!$B$2:$E$405,3,FALSE)</f>
        <v>0.90049999999999997</v>
      </c>
      <c r="G395">
        <f>VLOOKUP(C395,away!$B$2:$E$405,4,FALSE)</f>
        <v>0.63790000000000002</v>
      </c>
      <c r="H395">
        <f>VLOOKUP(A395,away!$A$2:$E$405,3,FALSE)</f>
        <v>1.3222</v>
      </c>
      <c r="I395">
        <f>VLOOKUP(C395,away!$B$2:$E$405,3,FALSE)</f>
        <v>0.88239999999999996</v>
      </c>
      <c r="J395">
        <f>VLOOKUP(B395,home!$B$2:$E$405,4,FALSE)</f>
        <v>0.84040000000000004</v>
      </c>
      <c r="K395" s="3">
        <f t="shared" si="450"/>
        <v>0.85049950337000002</v>
      </c>
      <c r="L395" s="3">
        <f t="shared" si="451"/>
        <v>0.98050247891200015</v>
      </c>
      <c r="M395" s="5">
        <f t="shared" si="452"/>
        <v>0.16025291672066541</v>
      </c>
      <c r="N395" s="5">
        <f t="shared" si="453"/>
        <v>0.13629502608451988</v>
      </c>
      <c r="O395" s="5">
        <f t="shared" si="454"/>
        <v>0.15712838209749078</v>
      </c>
      <c r="P395" s="5">
        <f t="shared" si="455"/>
        <v>0.13363761093924748</v>
      </c>
      <c r="Q395" s="5">
        <f t="shared" si="456"/>
        <v>5.7959425998342681E-2</v>
      </c>
      <c r="R395" s="5">
        <f t="shared" si="457"/>
        <v>7.703238407701081E-2</v>
      </c>
      <c r="S395" s="5">
        <f t="shared" si="458"/>
        <v>2.7860664602878126E-2</v>
      </c>
      <c r="T395" s="5">
        <f t="shared" si="459"/>
        <v>5.6829360867691629E-2</v>
      </c>
      <c r="U395" s="5">
        <f t="shared" si="460"/>
        <v>6.5516004400904784E-2</v>
      </c>
      <c r="V395" s="5">
        <f t="shared" si="461"/>
        <v>2.5814975844285818E-3</v>
      </c>
      <c r="W395" s="5">
        <f t="shared" si="462"/>
        <v>1.6431487675733575E-2</v>
      </c>
      <c r="X395" s="5">
        <f t="shared" si="463"/>
        <v>1.6111114398268751E-2</v>
      </c>
      <c r="Y395" s="5">
        <f t="shared" si="464"/>
        <v>7.8984938027686635E-3</v>
      </c>
      <c r="Z395" s="5">
        <f t="shared" si="465"/>
        <v>2.5176814514670132E-2</v>
      </c>
      <c r="AA395" s="5">
        <f t="shared" si="466"/>
        <v>2.1412868241165551E-2</v>
      </c>
      <c r="AB395" s="5">
        <f t="shared" si="467"/>
        <v>9.1058169024192739E-3</v>
      </c>
      <c r="AC395" s="5">
        <f t="shared" si="468"/>
        <v>1.3454714931562396E-4</v>
      </c>
      <c r="AD395" s="5">
        <f t="shared" si="469"/>
        <v>3.4937430269604197E-3</v>
      </c>
      <c r="AE395" s="5">
        <f t="shared" si="470"/>
        <v>3.4256236986162066E-3</v>
      </c>
      <c r="AF395" s="5">
        <f t="shared" si="471"/>
        <v>1.6794162641564424E-3</v>
      </c>
      <c r="AG395" s="5">
        <f t="shared" si="472"/>
        <v>5.488906033768408E-4</v>
      </c>
      <c r="AH395" s="5">
        <f t="shared" si="473"/>
        <v>6.1714822606854219E-3</v>
      </c>
      <c r="AI395" s="5">
        <f t="shared" si="474"/>
        <v>5.2488425977697158E-3</v>
      </c>
      <c r="AJ395" s="5">
        <f t="shared" si="475"/>
        <v>2.232069011335222E-3</v>
      </c>
      <c r="AK395" s="5">
        <f t="shared" si="476"/>
        <v>6.3279119520939125E-4</v>
      </c>
      <c r="AL395" s="5">
        <f t="shared" si="477"/>
        <v>4.4880455123491724E-6</v>
      </c>
      <c r="AM395" s="5">
        <f t="shared" si="478"/>
        <v>5.9428534186644765E-4</v>
      </c>
      <c r="AN395" s="5">
        <f t="shared" si="479"/>
        <v>5.826982508811174E-4</v>
      </c>
      <c r="AO395" s="5">
        <f t="shared" si="480"/>
        <v>2.8566853972331106E-4</v>
      </c>
      <c r="AP395" s="5">
        <f t="shared" si="481"/>
        <v>9.336623711529257E-5</v>
      </c>
      <c r="AQ395" s="5">
        <f t="shared" si="482"/>
        <v>2.288645673455749E-5</v>
      </c>
      <c r="AR395" s="5">
        <f t="shared" si="483"/>
        <v>1.2102307310326984E-3</v>
      </c>
      <c r="AS395" s="5">
        <f t="shared" si="484"/>
        <v>1.0293006357064221E-3</v>
      </c>
      <c r="AT395" s="5">
        <f t="shared" si="485"/>
        <v>4.3770983974336858E-4</v>
      </c>
      <c r="AU395" s="5">
        <f t="shared" si="486"/>
        <v>1.2409066710729913E-4</v>
      </c>
      <c r="AV395" s="5">
        <f t="shared" si="487"/>
        <v>2.6384762686902468E-5</v>
      </c>
      <c r="AW395" s="5">
        <f t="shared" si="488"/>
        <v>1.0396269089483641E-7</v>
      </c>
      <c r="AX395" s="5">
        <f t="shared" si="489"/>
        <v>8.4239898019580712E-5</v>
      </c>
      <c r="AY395" s="5">
        <f t="shared" si="490"/>
        <v>8.2597428831492989E-5</v>
      </c>
      <c r="AZ395" s="5">
        <f t="shared" si="491"/>
        <v>4.0493491860518183E-5</v>
      </c>
      <c r="BA395" s="5">
        <f t="shared" si="492"/>
        <v>1.323465638301366E-5</v>
      </c>
      <c r="BB395" s="5">
        <f t="shared" si="493"/>
        <v>3.2441533477733551E-6</v>
      </c>
      <c r="BC395" s="5">
        <f t="shared" si="494"/>
        <v>6.361800798924879E-7</v>
      </c>
      <c r="BD395" s="5">
        <f t="shared" si="495"/>
        <v>1.9777237197217374E-4</v>
      </c>
      <c r="BE395" s="5">
        <f t="shared" si="496"/>
        <v>1.6820530414264067E-4</v>
      </c>
      <c r="BF395" s="5">
        <f t="shared" si="497"/>
        <v>7.1529263818757841E-5</v>
      </c>
      <c r="BG395" s="5">
        <f t="shared" si="498"/>
        <v>2.027853445142509E-5</v>
      </c>
      <c r="BH395" s="5">
        <f t="shared" si="499"/>
        <v>4.3117208700021178E-6</v>
      </c>
      <c r="BI395" s="5">
        <f t="shared" si="500"/>
        <v>7.3342329172137332E-7</v>
      </c>
      <c r="BJ395" s="8">
        <f t="shared" si="501"/>
        <v>0.3024759330552782</v>
      </c>
      <c r="BK395" s="8">
        <f t="shared" si="502"/>
        <v>0.32455432247087901</v>
      </c>
      <c r="BL395" s="8">
        <f t="shared" si="503"/>
        <v>0.34777118803881435</v>
      </c>
      <c r="BM395" s="8">
        <f t="shared" si="504"/>
        <v>0.27759001869622407</v>
      </c>
      <c r="BN395" s="8">
        <f t="shared" si="505"/>
        <v>0.72230574591727703</v>
      </c>
    </row>
    <row r="396" spans="1:66" x14ac:dyDescent="0.25">
      <c r="A396" t="s">
        <v>19</v>
      </c>
      <c r="B396" t="s">
        <v>242</v>
      </c>
      <c r="C396" t="s">
        <v>152</v>
      </c>
      <c r="D396" t="s">
        <v>532</v>
      </c>
      <c r="E396">
        <f>VLOOKUP(A396,home!$A$2:$E$405,3,FALSE)</f>
        <v>1.4805999999999999</v>
      </c>
      <c r="F396">
        <f>VLOOKUP(B396,home!$B$2:$E$405,3,FALSE)</f>
        <v>1.0130999999999999</v>
      </c>
      <c r="G396">
        <f>VLOOKUP(C396,away!$B$2:$E$405,4,FALSE)</f>
        <v>0.71289999999999998</v>
      </c>
      <c r="H396">
        <f>VLOOKUP(A396,away!$A$2:$E$405,3,FALSE)</f>
        <v>1.3222</v>
      </c>
      <c r="I396">
        <f>VLOOKUP(C396,away!$B$2:$E$405,3,FALSE)</f>
        <v>0.9244</v>
      </c>
      <c r="J396">
        <f>VLOOKUP(B396,home!$B$2:$E$405,4,FALSE)</f>
        <v>0.84040000000000004</v>
      </c>
      <c r="K396" s="3">
        <f t="shared" si="450"/>
        <v>1.0693470485939998</v>
      </c>
      <c r="L396" s="3">
        <f t="shared" si="451"/>
        <v>1.0271719078720001</v>
      </c>
      <c r="M396" s="5">
        <f t="shared" si="452"/>
        <v>0.12288344721534167</v>
      </c>
      <c r="N396" s="5">
        <f t="shared" si="453"/>
        <v>0.13140505160078217</v>
      </c>
      <c r="O396" s="5">
        <f t="shared" si="454"/>
        <v>0.1262224249220707</v>
      </c>
      <c r="P396" s="5">
        <f t="shared" si="455"/>
        <v>0.13497557755679401</v>
      </c>
      <c r="Q396" s="5">
        <f t="shared" si="456"/>
        <v>7.0258802049819324E-2</v>
      </c>
      <c r="R396" s="5">
        <f t="shared" si="457"/>
        <v>6.4826064511716824E-2</v>
      </c>
      <c r="S396" s="5">
        <f t="shared" si="458"/>
        <v>3.7064403200017811E-2</v>
      </c>
      <c r="T396" s="5">
        <f t="shared" si="459"/>
        <v>7.2167867746314091E-2</v>
      </c>
      <c r="U396" s="5">
        <f t="shared" si="460"/>
        <v>6.9321560757568609E-2</v>
      </c>
      <c r="V396" s="5">
        <f t="shared" si="461"/>
        <v>4.5235178736783661E-3</v>
      </c>
      <c r="W396" s="5">
        <f t="shared" si="462"/>
        <v>2.504368086990812E-2</v>
      </c>
      <c r="X396" s="5">
        <f t="shared" si="463"/>
        <v>2.572416545928103E-2</v>
      </c>
      <c r="Y396" s="5">
        <f t="shared" si="464"/>
        <v>1.3211570056612349E-2</v>
      </c>
      <c r="Z396" s="5">
        <f t="shared" si="465"/>
        <v>2.2195837454777847E-2</v>
      </c>
      <c r="AA396" s="5">
        <f t="shared" si="466"/>
        <v>2.3735053273338847E-2</v>
      </c>
      <c r="AB396" s="5">
        <f t="shared" si="467"/>
        <v>1.2690504583033124E-2</v>
      </c>
      <c r="AC396" s="5">
        <f t="shared" si="468"/>
        <v>3.1054042032521549E-4</v>
      </c>
      <c r="AD396" s="5">
        <f t="shared" si="469"/>
        <v>6.6950965560415637E-3</v>
      </c>
      <c r="AE396" s="5">
        <f t="shared" si="470"/>
        <v>6.8770151028564701E-3</v>
      </c>
      <c r="AF396" s="5">
        <f t="shared" si="471"/>
        <v>3.531938361832819E-3</v>
      </c>
      <c r="AG396" s="5">
        <f t="shared" si="472"/>
        <v>1.2093026218700413E-3</v>
      </c>
      <c r="AH396" s="5">
        <f t="shared" si="473"/>
        <v>5.6997351763102382E-3</v>
      </c>
      <c r="AI396" s="5">
        <f t="shared" si="474"/>
        <v>6.094994988554754E-3</v>
      </c>
      <c r="AJ396" s="5">
        <f t="shared" si="475"/>
        <v>3.2588324511031224E-3</v>
      </c>
      <c r="AK396" s="5">
        <f t="shared" si="476"/>
        <v>1.1616076211498248E-3</v>
      </c>
      <c r="AL396" s="5">
        <f t="shared" si="477"/>
        <v>1.3643944253833577E-5</v>
      </c>
      <c r="AM396" s="5">
        <f t="shared" si="478"/>
        <v>1.43187634845098E-3</v>
      </c>
      <c r="AN396" s="5">
        <f t="shared" si="479"/>
        <v>1.4707831606751859E-3</v>
      </c>
      <c r="AO396" s="5">
        <f t="shared" si="480"/>
        <v>7.5537357260837049E-4</v>
      </c>
      <c r="AP396" s="5">
        <f t="shared" si="481"/>
        <v>2.5863283791074297E-4</v>
      </c>
      <c r="AQ396" s="5">
        <f t="shared" si="482"/>
        <v>6.6415096388781878E-5</v>
      </c>
      <c r="AR396" s="5">
        <f t="shared" si="483"/>
        <v>1.1709215710831481E-3</v>
      </c>
      <c r="AS396" s="5">
        <f t="shared" si="484"/>
        <v>1.2521215261728136E-3</v>
      </c>
      <c r="AT396" s="5">
        <f t="shared" si="485"/>
        <v>6.6947622924695639E-4</v>
      </c>
      <c r="AU396" s="5">
        <f t="shared" si="486"/>
        <v>2.3863414328302427E-4</v>
      </c>
      <c r="AV396" s="5">
        <f t="shared" si="487"/>
        <v>6.3795679203364905E-5</v>
      </c>
      <c r="AW396" s="5">
        <f t="shared" si="488"/>
        <v>4.1629313014041535E-7</v>
      </c>
      <c r="AX396" s="5">
        <f t="shared" si="489"/>
        <v>2.551954578612681E-4</v>
      </c>
      <c r="AY396" s="5">
        <f t="shared" si="490"/>
        <v>2.6212960533162732E-4</v>
      </c>
      <c r="AZ396" s="5">
        <f t="shared" si="491"/>
        <v>1.3462608340911102E-4</v>
      </c>
      <c r="BA396" s="5">
        <f t="shared" si="492"/>
        <v>4.6094710314890541E-5</v>
      </c>
      <c r="BB396" s="5">
        <f t="shared" si="493"/>
        <v>1.1836797884238316E-5</v>
      </c>
      <c r="BC396" s="5">
        <f t="shared" si="494"/>
        <v>2.4316852531696659E-6</v>
      </c>
      <c r="BD396" s="5">
        <f t="shared" si="495"/>
        <v>2.0045629068965942E-4</v>
      </c>
      <c r="BE396" s="5">
        <f t="shared" si="496"/>
        <v>2.1435734282108815E-4</v>
      </c>
      <c r="BF396" s="5">
        <f t="shared" si="497"/>
        <v>1.146111959450914E-4</v>
      </c>
      <c r="BG396" s="5">
        <f t="shared" si="498"/>
        <v>4.0853048039904028E-5</v>
      </c>
      <c r="BH396" s="5">
        <f t="shared" si="499"/>
        <v>1.0921521586885064E-5</v>
      </c>
      <c r="BI396" s="5">
        <f t="shared" si="500"/>
        <v>2.3357793750182404E-6</v>
      </c>
      <c r="BJ396" s="8">
        <f t="shared" si="501"/>
        <v>0.36081988578140622</v>
      </c>
      <c r="BK396" s="8">
        <f t="shared" si="502"/>
        <v>0.30003325981574253</v>
      </c>
      <c r="BL396" s="8">
        <f t="shared" si="503"/>
        <v>0.31698926261229299</v>
      </c>
      <c r="BM396" s="8">
        <f t="shared" si="504"/>
        <v>0.34920516449549344</v>
      </c>
      <c r="BN396" s="8">
        <f t="shared" si="505"/>
        <v>0.6505713678565247</v>
      </c>
    </row>
    <row r="397" spans="1:66" x14ac:dyDescent="0.25">
      <c r="A397" t="s">
        <v>19</v>
      </c>
      <c r="B397" t="s">
        <v>21</v>
      </c>
      <c r="C397" t="s">
        <v>239</v>
      </c>
      <c r="D397" t="s">
        <v>532</v>
      </c>
      <c r="E397">
        <f>VLOOKUP(A397,home!$A$2:$E$405,3,FALSE)</f>
        <v>1.4805999999999999</v>
      </c>
      <c r="F397">
        <f>VLOOKUP(B397,home!$B$2:$E$405,3,FALSE)</f>
        <v>1.3508</v>
      </c>
      <c r="G397">
        <f>VLOOKUP(C397,away!$B$2:$E$405,4,FALSE)</f>
        <v>1.1632</v>
      </c>
      <c r="H397">
        <f>VLOOKUP(A397,away!$A$2:$E$405,3,FALSE)</f>
        <v>1.3222</v>
      </c>
      <c r="I397">
        <f>VLOOKUP(C397,away!$B$2:$E$405,3,FALSE)</f>
        <v>1.0504</v>
      </c>
      <c r="J397">
        <f>VLOOKUP(B397,home!$B$2:$E$405,4,FALSE)</f>
        <v>1.3025</v>
      </c>
      <c r="K397" s="3">
        <f t="shared" si="450"/>
        <v>2.326393579136</v>
      </c>
      <c r="L397" s="3">
        <f t="shared" si="451"/>
        <v>1.8089626411999999</v>
      </c>
      <c r="M397" s="5">
        <f t="shared" si="452"/>
        <v>1.5996965670261733E-2</v>
      </c>
      <c r="N397" s="5">
        <f t="shared" si="453"/>
        <v>3.7215238220955911E-2</v>
      </c>
      <c r="O397" s="5">
        <f t="shared" si="454"/>
        <v>2.8937913270062392E-2</v>
      </c>
      <c r="P397" s="5">
        <f t="shared" si="455"/>
        <v>6.7320975625067586E-2</v>
      </c>
      <c r="Q397" s="5">
        <f t="shared" si="456"/>
        <v>4.3288645621624253E-2</v>
      </c>
      <c r="R397" s="5">
        <f t="shared" si="457"/>
        <v>2.6173802009914295E-2</v>
      </c>
      <c r="S397" s="5">
        <f t="shared" si="458"/>
        <v>7.0827709650213844E-2</v>
      </c>
      <c r="T397" s="5">
        <f t="shared" si="459"/>
        <v>7.8307542717664214E-2</v>
      </c>
      <c r="U397" s="5">
        <f t="shared" si="460"/>
        <v>6.0890564937441542E-2</v>
      </c>
      <c r="V397" s="5">
        <f t="shared" si="461"/>
        <v>3.3118714950391773E-2</v>
      </c>
      <c r="W397" s="5">
        <f t="shared" si="462"/>
        <v>3.356880907454679E-2</v>
      </c>
      <c r="X397" s="5">
        <f t="shared" si="463"/>
        <v>6.0724721525430687E-2</v>
      </c>
      <c r="Y397" s="5">
        <f t="shared" si="464"/>
        <v>5.4924376318388791E-2</v>
      </c>
      <c r="Z397" s="5">
        <f t="shared" si="465"/>
        <v>1.578247667136681E-2</v>
      </c>
      <c r="AA397" s="5">
        <f t="shared" si="466"/>
        <v>3.6716252391131458E-2</v>
      </c>
      <c r="AB397" s="5">
        <f t="shared" si="467"/>
        <v>4.2708226906332518E-2</v>
      </c>
      <c r="AC397" s="5">
        <f t="shared" si="468"/>
        <v>8.7109652850199219E-3</v>
      </c>
      <c r="AD397" s="5">
        <f t="shared" si="469"/>
        <v>1.9523565472566989E-2</v>
      </c>
      <c r="AE397" s="5">
        <f t="shared" si="470"/>
        <v>3.5317400562895909E-2</v>
      </c>
      <c r="AF397" s="5">
        <f t="shared" si="471"/>
        <v>3.1943929101287273E-2</v>
      </c>
      <c r="AG397" s="5">
        <f t="shared" si="472"/>
        <v>1.9261791452456722E-2</v>
      </c>
      <c r="AH397" s="5">
        <f t="shared" si="473"/>
        <v>7.1374776710282717E-3</v>
      </c>
      <c r="AI397" s="5">
        <f t="shared" si="474"/>
        <v>1.6604582225106742E-2</v>
      </c>
      <c r="AJ397" s="5">
        <f t="shared" si="475"/>
        <v>1.9314396736362042E-2</v>
      </c>
      <c r="AK397" s="5">
        <f t="shared" si="476"/>
        <v>1.4977629517452655E-2</v>
      </c>
      <c r="AL397" s="5">
        <f t="shared" si="477"/>
        <v>1.4663547918060678E-3</v>
      </c>
      <c r="AM397" s="5">
        <f t="shared" si="478"/>
        <v>9.0838994714442269E-3</v>
      </c>
      <c r="AN397" s="5">
        <f t="shared" si="479"/>
        <v>1.643243478025903E-2</v>
      </c>
      <c r="AO397" s="5">
        <f t="shared" si="480"/>
        <v>1.4862830310722058E-2</v>
      </c>
      <c r="AP397" s="5">
        <f t="shared" si="481"/>
        <v>8.9621015915303977E-3</v>
      </c>
      <c r="AQ397" s="5">
        <f t="shared" si="482"/>
        <v>4.053026741429387E-3</v>
      </c>
      <c r="AR397" s="5">
        <f t="shared" si="483"/>
        <v>2.5822860918578673E-3</v>
      </c>
      <c r="AS397" s="5">
        <f t="shared" si="484"/>
        <v>6.0074137835903372E-3</v>
      </c>
      <c r="AT397" s="5">
        <f t="shared" si="485"/>
        <v>6.9878044266788331E-3</v>
      </c>
      <c r="AU397" s="5">
        <f t="shared" si="486"/>
        <v>5.4187944501612514E-3</v>
      </c>
      <c r="AV397" s="5">
        <f t="shared" si="487"/>
        <v>3.1515621538782323E-3</v>
      </c>
      <c r="AW397" s="5">
        <f t="shared" si="488"/>
        <v>1.7141520813605598E-4</v>
      </c>
      <c r="AX397" s="5">
        <f t="shared" si="489"/>
        <v>3.5221209006474595E-3</v>
      </c>
      <c r="AY397" s="5">
        <f t="shared" si="490"/>
        <v>6.3713851270609505E-3</v>
      </c>
      <c r="AZ397" s="5">
        <f t="shared" si="491"/>
        <v>5.7627988337752871E-3</v>
      </c>
      <c r="BA397" s="5">
        <f t="shared" si="492"/>
        <v>3.4748959330168079E-3</v>
      </c>
      <c r="BB397" s="5">
        <f t="shared" si="493"/>
        <v>1.5714892312213055E-3</v>
      </c>
      <c r="BC397" s="5">
        <f t="shared" si="494"/>
        <v>5.6855306206549051E-4</v>
      </c>
      <c r="BD397" s="5">
        <f t="shared" si="495"/>
        <v>7.7854317817687118E-4</v>
      </c>
      <c r="BE397" s="5">
        <f t="shared" si="496"/>
        <v>1.8111978507908079E-3</v>
      </c>
      <c r="BF397" s="5">
        <f t="shared" si="497"/>
        <v>2.1067795253123297E-3</v>
      </c>
      <c r="BG397" s="5">
        <f t="shared" si="498"/>
        <v>1.6337327867805976E-3</v>
      </c>
      <c r="BH397" s="5">
        <f t="shared" si="499"/>
        <v>9.5017636629758683E-4</v>
      </c>
      <c r="BI397" s="5">
        <f t="shared" si="500"/>
        <v>4.4209683952029617E-4</v>
      </c>
      <c r="BJ397" s="8">
        <f t="shared" si="501"/>
        <v>0.4887415560509899</v>
      </c>
      <c r="BK397" s="8">
        <f t="shared" si="502"/>
        <v>0.20381307109982186</v>
      </c>
      <c r="BL397" s="8">
        <f t="shared" si="503"/>
        <v>0.28533123311787689</v>
      </c>
      <c r="BM397" s="8">
        <f t="shared" si="504"/>
        <v>0.76853482660324424</v>
      </c>
      <c r="BN397" s="8">
        <f t="shared" si="505"/>
        <v>0.21893354041788618</v>
      </c>
    </row>
    <row r="398" spans="1:66" x14ac:dyDescent="0.25">
      <c r="A398" t="s">
        <v>19</v>
      </c>
      <c r="B398" t="s">
        <v>236</v>
      </c>
      <c r="C398" t="s">
        <v>234</v>
      </c>
      <c r="D398" t="s">
        <v>532</v>
      </c>
      <c r="E398">
        <f>VLOOKUP(A398,home!$A$2:$E$405,3,FALSE)</f>
        <v>1.4805999999999999</v>
      </c>
      <c r="F398">
        <f>VLOOKUP(B398,home!$B$2:$E$405,3,FALSE)</f>
        <v>1.4258</v>
      </c>
      <c r="G398">
        <f>VLOOKUP(C398,away!$B$2:$E$405,4,FALSE)</f>
        <v>0.90049999999999997</v>
      </c>
      <c r="H398">
        <f>VLOOKUP(A398,away!$A$2:$E$405,3,FALSE)</f>
        <v>1.3222</v>
      </c>
      <c r="I398">
        <f>VLOOKUP(C398,away!$B$2:$E$405,3,FALSE)</f>
        <v>1.0084</v>
      </c>
      <c r="J398">
        <f>VLOOKUP(B398,home!$B$2:$E$405,4,FALSE)</f>
        <v>0.54620000000000002</v>
      </c>
      <c r="K398" s="3">
        <f t="shared" si="450"/>
        <v>1.9009910517399995</v>
      </c>
      <c r="L398" s="3">
        <f t="shared" si="451"/>
        <v>0.72825199937600005</v>
      </c>
      <c r="M398" s="5">
        <f t="shared" si="452"/>
        <v>7.2133042604985764E-2</v>
      </c>
      <c r="N398" s="5">
        <f t="shared" si="453"/>
        <v>0.13712426852685805</v>
      </c>
      <c r="O398" s="5">
        <f t="shared" si="454"/>
        <v>5.2531032498155078E-2</v>
      </c>
      <c r="P398" s="5">
        <f t="shared" si="455"/>
        <v>9.9861022717655901E-2</v>
      </c>
      <c r="Q398" s="5">
        <f t="shared" si="456"/>
        <v>0.13033600372297505</v>
      </c>
      <c r="R398" s="5">
        <f t="shared" si="457"/>
        <v>1.9127914723033532E-2</v>
      </c>
      <c r="S398" s="5">
        <f t="shared" si="458"/>
        <v>3.4561913299657902E-2</v>
      </c>
      <c r="T398" s="5">
        <f t="shared" si="459"/>
        <v>9.4917455301934364E-2</v>
      </c>
      <c r="U398" s="5">
        <f t="shared" si="460"/>
        <v>3.636199472693253E-2</v>
      </c>
      <c r="V398" s="5">
        <f t="shared" si="461"/>
        <v>5.3163923595447998E-3</v>
      </c>
      <c r="W398" s="5">
        <f t="shared" si="462"/>
        <v>8.2589192265642278E-2</v>
      </c>
      <c r="X398" s="5">
        <f t="shared" si="463"/>
        <v>6.0145744394302869E-2</v>
      </c>
      <c r="Y398" s="5">
        <f t="shared" si="464"/>
        <v>2.1900629304554452E-2</v>
      </c>
      <c r="Z398" s="5">
        <f t="shared" si="465"/>
        <v>4.6433140469809338E-3</v>
      </c>
      <c r="AA398" s="5">
        <f t="shared" si="466"/>
        <v>8.8268984537293975E-3</v>
      </c>
      <c r="AB398" s="5">
        <f t="shared" si="467"/>
        <v>8.3899274875786148E-3</v>
      </c>
      <c r="AC398" s="5">
        <f t="shared" si="468"/>
        <v>4.6000102641915005E-4</v>
      </c>
      <c r="AD398" s="5">
        <f t="shared" si="469"/>
        <v>3.9250328866855103E-2</v>
      </c>
      <c r="AE398" s="5">
        <f t="shared" si="470"/>
        <v>2.8584130473452759E-2</v>
      </c>
      <c r="AF398" s="5">
        <f t="shared" si="471"/>
        <v>1.0408225083858209E-2</v>
      </c>
      <c r="AG398" s="5">
        <f t="shared" si="472"/>
        <v>2.5266035757583929E-3</v>
      </c>
      <c r="AH398" s="5">
        <f t="shared" si="473"/>
        <v>8.4537568461113253E-4</v>
      </c>
      <c r="AI398" s="5">
        <f t="shared" si="474"/>
        <v>1.6070516118043387E-3</v>
      </c>
      <c r="AJ398" s="5">
        <f t="shared" si="475"/>
        <v>1.5274953668621962E-3</v>
      </c>
      <c r="AK398" s="5">
        <f t="shared" si="476"/>
        <v>9.6791834132644759E-4</v>
      </c>
      <c r="AL398" s="5">
        <f t="shared" si="477"/>
        <v>2.5473026668758732E-5</v>
      </c>
      <c r="AM398" s="5">
        <f t="shared" si="478"/>
        <v>1.492290479074875E-2</v>
      </c>
      <c r="AN398" s="5">
        <f t="shared" si="479"/>
        <v>1.0867635250360465E-2</v>
      </c>
      <c r="AO398" s="5">
        <f t="shared" si="480"/>
        <v>3.9571885497820527E-3</v>
      </c>
      <c r="AP398" s="5">
        <f t="shared" si="481"/>
        <v>9.6061015776219825E-4</v>
      </c>
      <c r="AQ398" s="5">
        <f t="shared" si="482"/>
        <v>1.7489156700280388E-4</v>
      </c>
      <c r="AR398" s="5">
        <f t="shared" si="483"/>
        <v>1.2312930650838248E-4</v>
      </c>
      <c r="AS398" s="5">
        <f t="shared" si="484"/>
        <v>2.3406770987938674E-4</v>
      </c>
      <c r="AT398" s="5">
        <f t="shared" si="485"/>
        <v>2.2248031099099432E-4</v>
      </c>
      <c r="AU398" s="5">
        <f t="shared" si="486"/>
        <v>1.4097769346073748E-4</v>
      </c>
      <c r="AV398" s="5">
        <f t="shared" si="487"/>
        <v>6.6999333440951675E-5</v>
      </c>
      <c r="AW398" s="5">
        <f t="shared" si="488"/>
        <v>9.7957977023808169E-7</v>
      </c>
      <c r="AX398" s="5">
        <f t="shared" si="489"/>
        <v>4.7280514121968839E-3</v>
      </c>
      <c r="AY398" s="5">
        <f t="shared" si="490"/>
        <v>3.4432128940849009E-3</v>
      </c>
      <c r="AZ398" s="5">
        <f t="shared" si="491"/>
        <v>1.2537633371972761E-3</v>
      </c>
      <c r="BA398" s="5">
        <f t="shared" si="492"/>
        <v>3.0435188568608091E-4</v>
      </c>
      <c r="BB398" s="5">
        <f t="shared" si="493"/>
        <v>5.5411217316186044E-5</v>
      </c>
      <c r="BC398" s="5">
        <f t="shared" si="494"/>
        <v>8.0706659596741073E-6</v>
      </c>
      <c r="BD398" s="5">
        <f t="shared" si="495"/>
        <v>1.4944860607751637E-5</v>
      </c>
      <c r="BE398" s="5">
        <f t="shared" si="496"/>
        <v>2.8410046284837471E-5</v>
      </c>
      <c r="BF398" s="5">
        <f t="shared" si="497"/>
        <v>2.7003621883497632E-5</v>
      </c>
      <c r="BG398" s="5">
        <f t="shared" si="498"/>
        <v>1.7111214521699811E-5</v>
      </c>
      <c r="BH398" s="5">
        <f t="shared" si="499"/>
        <v>8.1320664225387214E-6</v>
      </c>
      <c r="BI398" s="5">
        <f t="shared" si="500"/>
        <v>3.0917971002802843E-6</v>
      </c>
      <c r="BJ398" s="8">
        <f t="shared" si="501"/>
        <v>0.64845867324428874</v>
      </c>
      <c r="BK398" s="8">
        <f t="shared" si="502"/>
        <v>0.21580105792901716</v>
      </c>
      <c r="BL398" s="8">
        <f t="shared" si="503"/>
        <v>0.13107195685513431</v>
      </c>
      <c r="BM398" s="8">
        <f t="shared" si="504"/>
        <v>0.48541948396744306</v>
      </c>
      <c r="BN398" s="8">
        <f t="shared" si="505"/>
        <v>0.51111328479366336</v>
      </c>
    </row>
    <row r="399" spans="1:66" x14ac:dyDescent="0.25">
      <c r="A399" t="s">
        <v>448</v>
      </c>
      <c r="B399" t="s">
        <v>461</v>
      </c>
      <c r="C399" t="s">
        <v>460</v>
      </c>
      <c r="D399" t="s">
        <v>532</v>
      </c>
      <c r="E399">
        <f>VLOOKUP(A399,home!$A$2:$E$405,3,FALSE)</f>
        <v>1.2833000000000001</v>
      </c>
      <c r="F399">
        <f>VLOOKUP(B399,home!$B$2:$E$405,3,FALSE)</f>
        <v>0.64170000000000005</v>
      </c>
      <c r="G399">
        <f>VLOOKUP(C399,away!$B$2:$E$405,4,FALSE)</f>
        <v>1.0389999999999999</v>
      </c>
      <c r="H399">
        <f>VLOOKUP(A399,away!$A$2:$E$405,3,FALSE)</f>
        <v>1.0667</v>
      </c>
      <c r="I399">
        <f>VLOOKUP(C399,away!$B$2:$E$405,3,FALSE)</f>
        <v>1.0936999999999999</v>
      </c>
      <c r="J399">
        <f>VLOOKUP(B399,home!$B$2:$E$405,4,FALSE)</f>
        <v>1.2132000000000001</v>
      </c>
      <c r="K399" s="3">
        <f t="shared" si="450"/>
        <v>0.85560986079000001</v>
      </c>
      <c r="L399" s="3">
        <f t="shared" si="451"/>
        <v>1.4153795252279999</v>
      </c>
      <c r="M399" s="5">
        <f t="shared" si="452"/>
        <v>0.10321001500532062</v>
      </c>
      <c r="N399" s="5">
        <f t="shared" si="453"/>
        <v>8.8307506570836192E-2</v>
      </c>
      <c r="O399" s="5">
        <f t="shared" si="454"/>
        <v>0.14608134203700546</v>
      </c>
      <c r="P399" s="5">
        <f t="shared" si="455"/>
        <v>0.12498863672429862</v>
      </c>
      <c r="Q399" s="5">
        <f t="shared" si="456"/>
        <v>3.7778386701892576E-2</v>
      </c>
      <c r="R399" s="5">
        <f t="shared" si="457"/>
        <v>0.10338027026850295</v>
      </c>
      <c r="S399" s="5">
        <f t="shared" si="458"/>
        <v>3.7840705936805996E-2</v>
      </c>
      <c r="T399" s="5">
        <f t="shared" si="459"/>
        <v>5.3470755034004502E-2</v>
      </c>
      <c r="U399" s="5">
        <f t="shared" si="460"/>
        <v>8.8453178652866393E-2</v>
      </c>
      <c r="V399" s="5">
        <f t="shared" si="461"/>
        <v>5.0917305171753529E-3</v>
      </c>
      <c r="W399" s="5">
        <f t="shared" si="462"/>
        <v>1.0774520062292365E-2</v>
      </c>
      <c r="X399" s="5">
        <f t="shared" si="463"/>
        <v>1.5250035090326929E-2</v>
      </c>
      <c r="Y399" s="5">
        <f t="shared" si="464"/>
        <v>1.0792293712928636E-2</v>
      </c>
      <c r="Z399" s="5">
        <f t="shared" si="465"/>
        <v>4.8774105950191993E-2</v>
      </c>
      <c r="AA399" s="5">
        <f t="shared" si="466"/>
        <v>4.1731606002200487E-2</v>
      </c>
      <c r="AB399" s="5">
        <f t="shared" si="467"/>
        <v>1.7852986801042942E-2</v>
      </c>
      <c r="AC399" s="5">
        <f t="shared" si="468"/>
        <v>3.8538438825222519E-4</v>
      </c>
      <c r="AD399" s="5">
        <f t="shared" si="469"/>
        <v>2.3046964026442584E-3</v>
      </c>
      <c r="AE399" s="5">
        <f t="shared" si="470"/>
        <v>3.2620201001693095E-3</v>
      </c>
      <c r="AF399" s="5">
        <f t="shared" si="471"/>
        <v>2.3084982303309158E-3</v>
      </c>
      <c r="AG399" s="5">
        <f t="shared" si="472"/>
        <v>1.0891337097451497E-3</v>
      </c>
      <c r="AH399" s="5">
        <f t="shared" si="473"/>
        <v>1.7258467730800735E-2</v>
      </c>
      <c r="AI399" s="5">
        <f t="shared" si="474"/>
        <v>1.4766515172599125E-2</v>
      </c>
      <c r="AJ399" s="5">
        <f t="shared" si="475"/>
        <v>6.3171879955904791E-3</v>
      </c>
      <c r="AK399" s="5">
        <f t="shared" si="476"/>
        <v>1.801682780497143E-3</v>
      </c>
      <c r="AL399" s="5">
        <f t="shared" si="477"/>
        <v>1.8668215211475456E-5</v>
      </c>
      <c r="AM399" s="5">
        <f t="shared" si="478"/>
        <v>3.9438419364593361E-4</v>
      </c>
      <c r="AN399" s="5">
        <f t="shared" si="479"/>
        <v>5.5820331276000914E-4</v>
      </c>
      <c r="AO399" s="5">
        <f t="shared" si="480"/>
        <v>3.9503476989747937E-4</v>
      </c>
      <c r="AP399" s="5">
        <f t="shared" si="481"/>
        <v>1.863747083553488E-4</v>
      </c>
      <c r="AQ399" s="5">
        <f t="shared" si="482"/>
        <v>6.5947736556625164E-5</v>
      </c>
      <c r="AR399" s="5">
        <f t="shared" si="483"/>
        <v>4.8854563725966972E-3</v>
      </c>
      <c r="AS399" s="5">
        <f t="shared" si="484"/>
        <v>4.1800446468530789E-3</v>
      </c>
      <c r="AT399" s="5">
        <f t="shared" si="485"/>
        <v>1.7882437091949735E-3</v>
      </c>
      <c r="AU399" s="5">
        <f t="shared" si="486"/>
        <v>5.1001298369430148E-4</v>
      </c>
      <c r="AV399" s="5">
        <f t="shared" si="487"/>
        <v>1.0909303449494346E-4</v>
      </c>
      <c r="AW399" s="5">
        <f t="shared" si="488"/>
        <v>6.2798459185860698E-7</v>
      </c>
      <c r="AX399" s="5">
        <f t="shared" si="489"/>
        <v>5.6239834170528918E-5</v>
      </c>
      <c r="AY399" s="5">
        <f t="shared" si="490"/>
        <v>7.9600709787184672E-5</v>
      </c>
      <c r="AZ399" s="5">
        <f t="shared" si="491"/>
        <v>5.6332607413198632E-5</v>
      </c>
      <c r="BA399" s="5">
        <f t="shared" si="492"/>
        <v>2.6577339711782792E-5</v>
      </c>
      <c r="BB399" s="5">
        <f t="shared" si="493"/>
        <v>9.4042556157716033E-6</v>
      </c>
      <c r="BC399" s="5">
        <f t="shared" si="494"/>
        <v>2.6621181697147108E-6</v>
      </c>
      <c r="BD399" s="5">
        <f t="shared" si="495"/>
        <v>1.1524624868613374E-3</v>
      </c>
      <c r="BE399" s="5">
        <f t="shared" si="496"/>
        <v>9.8605826794912615E-4</v>
      </c>
      <c r="BF399" s="5">
        <f t="shared" si="497"/>
        <v>4.2184058868539013E-4</v>
      </c>
      <c r="BG399" s="5">
        <f t="shared" si="498"/>
        <v>1.2031032245355944E-4</v>
      </c>
      <c r="BH399" s="5">
        <f t="shared" si="499"/>
        <v>2.57346745615225E-5</v>
      </c>
      <c r="BI399" s="5">
        <f t="shared" si="500"/>
        <v>4.4037682638120452E-6</v>
      </c>
      <c r="BJ399" s="8">
        <f t="shared" si="501"/>
        <v>0.2271686072012544</v>
      </c>
      <c r="BK399" s="8">
        <f t="shared" si="502"/>
        <v>0.2716147414968515</v>
      </c>
      <c r="BL399" s="8">
        <f t="shared" si="503"/>
        <v>0.45182689829671446</v>
      </c>
      <c r="BM399" s="8">
        <f t="shared" si="504"/>
        <v>0.39555922291196083</v>
      </c>
      <c r="BN399" s="8">
        <f t="shared" si="505"/>
        <v>0.60374615730785641</v>
      </c>
    </row>
    <row r="400" spans="1:66" x14ac:dyDescent="0.25">
      <c r="A400" t="s">
        <v>448</v>
      </c>
      <c r="B400" t="s">
        <v>454</v>
      </c>
      <c r="C400" t="s">
        <v>450</v>
      </c>
      <c r="D400" t="s">
        <v>532</v>
      </c>
      <c r="E400">
        <f>VLOOKUP(A400,home!$A$2:$E$405,3,FALSE)</f>
        <v>1.2833000000000001</v>
      </c>
      <c r="F400">
        <f>VLOOKUP(B400,home!$B$2:$E$405,3,FALSE)</f>
        <v>1.3853</v>
      </c>
      <c r="G400">
        <f>VLOOKUP(C400,away!$B$2:$E$405,4,FALSE)</f>
        <v>1.2663</v>
      </c>
      <c r="H400">
        <f>VLOOKUP(A400,away!$A$2:$E$405,3,FALSE)</f>
        <v>1.0667</v>
      </c>
      <c r="I400">
        <f>VLOOKUP(C400,away!$B$2:$E$405,3,FALSE)</f>
        <v>0.46870000000000001</v>
      </c>
      <c r="J400">
        <f>VLOOKUP(B400,home!$B$2:$E$405,4,FALSE)</f>
        <v>0.78120000000000001</v>
      </c>
      <c r="K400" s="3">
        <f t="shared" si="450"/>
        <v>2.2511717769869999</v>
      </c>
      <c r="L400" s="3">
        <f t="shared" si="451"/>
        <v>0.39057054094799998</v>
      </c>
      <c r="M400" s="5">
        <f t="shared" si="452"/>
        <v>7.1237043788391102E-2</v>
      </c>
      <c r="N400" s="5">
        <f t="shared" si="453"/>
        <v>0.16036682245241313</v>
      </c>
      <c r="O400" s="5">
        <f t="shared" si="454"/>
        <v>2.7823090727968274E-2</v>
      </c>
      <c r="P400" s="5">
        <f t="shared" si="455"/>
        <v>6.263455659535086E-2</v>
      </c>
      <c r="Q400" s="5">
        <f t="shared" si="456"/>
        <v>0.18050663233497882</v>
      </c>
      <c r="R400" s="5">
        <f t="shared" si="457"/>
        <v>5.433439798233926E-3</v>
      </c>
      <c r="S400" s="5">
        <f t="shared" si="458"/>
        <v>1.3767723473863199E-2</v>
      </c>
      <c r="T400" s="5">
        <f t="shared" si="459"/>
        <v>7.0500573035774422E-2</v>
      </c>
      <c r="U400" s="5">
        <f t="shared" si="460"/>
        <v>1.2231606325742153E-2</v>
      </c>
      <c r="V400" s="5">
        <f t="shared" si="461"/>
        <v>1.3450169076427013E-3</v>
      </c>
      <c r="W400" s="5">
        <f t="shared" si="462"/>
        <v>0.13545047875715779</v>
      </c>
      <c r="X400" s="5">
        <f t="shared" si="463"/>
        <v>5.2902966759848694E-2</v>
      </c>
      <c r="Y400" s="5">
        <f t="shared" si="464"/>
        <v>1.0331170172574082E-2</v>
      </c>
      <c r="Z400" s="5">
        <f t="shared" si="465"/>
        <v>7.0738050706820575E-4</v>
      </c>
      <c r="AA400" s="5">
        <f t="shared" si="466"/>
        <v>1.5924350331026978E-3</v>
      </c>
      <c r="AB400" s="5">
        <f t="shared" si="467"/>
        <v>1.7924224016030764E-3</v>
      </c>
      <c r="AC400" s="5">
        <f t="shared" si="468"/>
        <v>7.3912157516054866E-5</v>
      </c>
      <c r="AD400" s="5">
        <f t="shared" si="469"/>
        <v>7.6230573739372712E-2</v>
      </c>
      <c r="AE400" s="5">
        <f t="shared" si="470"/>
        <v>2.9773416422163201E-2</v>
      </c>
      <c r="AF400" s="5">
        <f t="shared" si="471"/>
        <v>5.814309678937174E-3</v>
      </c>
      <c r="AG400" s="5">
        <f t="shared" si="472"/>
        <v>7.5696602551389501E-4</v>
      </c>
      <c r="AH400" s="5">
        <f t="shared" si="473"/>
        <v>6.9070496825424891E-5</v>
      </c>
      <c r="AI400" s="5">
        <f t="shared" si="474"/>
        <v>1.5548955307586668E-4</v>
      </c>
      <c r="AJ400" s="5">
        <f t="shared" si="475"/>
        <v>1.7501684675035666E-4</v>
      </c>
      <c r="AK400" s="5">
        <f t="shared" si="476"/>
        <v>1.3133099530055395E-4</v>
      </c>
      <c r="AL400" s="5">
        <f t="shared" si="477"/>
        <v>2.5994650910981495E-6</v>
      </c>
      <c r="AM400" s="5">
        <f t="shared" si="478"/>
        <v>3.432162322912042E-2</v>
      </c>
      <c r="AN400" s="5">
        <f t="shared" si="479"/>
        <v>1.3405014950811004E-2</v>
      </c>
      <c r="AO400" s="5">
        <f t="shared" si="480"/>
        <v>2.6178019703771405E-3</v>
      </c>
      <c r="AP400" s="5">
        <f t="shared" si="481"/>
        <v>3.4081211055498017E-4</v>
      </c>
      <c r="AQ400" s="5">
        <f t="shared" si="482"/>
        <v>3.3277792595272034E-5</v>
      </c>
      <c r="AR400" s="5">
        <f t="shared" si="483"/>
        <v>5.3953802617306637E-6</v>
      </c>
      <c r="AS400" s="5">
        <f t="shared" si="484"/>
        <v>1.2145927771320803E-5</v>
      </c>
      <c r="AT400" s="5">
        <f t="shared" si="485"/>
        <v>1.3671284902060004E-5</v>
      </c>
      <c r="AU400" s="5">
        <f t="shared" si="486"/>
        <v>1.0258803575555321E-5</v>
      </c>
      <c r="AV400" s="5">
        <f t="shared" si="487"/>
        <v>5.7735822687358672E-6</v>
      </c>
      <c r="AW400" s="5">
        <f t="shared" si="488"/>
        <v>6.348770196088424E-8</v>
      </c>
      <c r="AX400" s="5">
        <f t="shared" si="489"/>
        <v>1.2877311592296221E-2</v>
      </c>
      <c r="AY400" s="5">
        <f t="shared" si="490"/>
        <v>5.0294985545590856E-3</v>
      </c>
      <c r="AZ400" s="5">
        <f t="shared" si="491"/>
        <v>9.8218698557566309E-4</v>
      </c>
      <c r="BA400" s="5">
        <f t="shared" si="492"/>
        <v>1.2787110075612412E-4</v>
      </c>
      <c r="BB400" s="5">
        <f t="shared" si="493"/>
        <v>1.2485671248483897E-5</v>
      </c>
      <c r="BC400" s="5">
        <f t="shared" si="494"/>
        <v>9.7530707472384941E-7</v>
      </c>
      <c r="BD400" s="5">
        <f t="shared" si="495"/>
        <v>3.5121276457405133E-7</v>
      </c>
      <c r="BE400" s="5">
        <f t="shared" si="496"/>
        <v>7.9064026332668392E-7</v>
      </c>
      <c r="BF400" s="5">
        <f t="shared" si="497"/>
        <v>8.8993352327530053E-7</v>
      </c>
      <c r="BG400" s="5">
        <f t="shared" si="498"/>
        <v>6.6779774366398664E-7</v>
      </c>
      <c r="BH400" s="5">
        <f t="shared" si="499"/>
        <v>3.7583185831799159E-7</v>
      </c>
      <c r="BI400" s="5">
        <f t="shared" si="500"/>
        <v>1.6921241446760778E-7</v>
      </c>
      <c r="BJ400" s="8">
        <f t="shared" si="501"/>
        <v>0.79238276864370305</v>
      </c>
      <c r="BK400" s="8">
        <f t="shared" si="502"/>
        <v>0.15409035094241411</v>
      </c>
      <c r="BL400" s="8">
        <f t="shared" si="503"/>
        <v>4.9454391785949361E-2</v>
      </c>
      <c r="BM400" s="8">
        <f t="shared" si="504"/>
        <v>0.48360387111494146</v>
      </c>
      <c r="BN400" s="8">
        <f t="shared" si="505"/>
        <v>0.50800158569733622</v>
      </c>
    </row>
    <row r="401" spans="1:66" x14ac:dyDescent="0.25">
      <c r="A401" t="s">
        <v>448</v>
      </c>
      <c r="B401" t="s">
        <v>458</v>
      </c>
      <c r="C401" t="s">
        <v>527</v>
      </c>
      <c r="D401" t="s">
        <v>532</v>
      </c>
      <c r="E401">
        <f>VLOOKUP(A401,home!$A$2:$E$405,3,FALSE)</f>
        <v>1.2833000000000001</v>
      </c>
      <c r="F401">
        <f>VLOOKUP(B401,home!$B$2:$E$405,3,FALSE)</f>
        <v>1.8614999999999999</v>
      </c>
      <c r="G401" t="e">
        <f>VLOOKUP(C401,away!$B$2:$E$405,4,FALSE)</f>
        <v>#N/A</v>
      </c>
      <c r="H401">
        <f>VLOOKUP(A401,away!$A$2:$E$405,3,FALSE)</f>
        <v>1.0667</v>
      </c>
      <c r="I401" t="e">
        <f>VLOOKUP(C401,away!$B$2:$E$405,3,FALSE)</f>
        <v>#N/A</v>
      </c>
      <c r="J401">
        <f>VLOOKUP(B401,home!$B$2:$E$405,4,FALSE)</f>
        <v>0.625</v>
      </c>
      <c r="K401" s="3" t="e">
        <f t="shared" si="450"/>
        <v>#N/A</v>
      </c>
      <c r="L401" s="3" t="e">
        <f t="shared" si="451"/>
        <v>#N/A</v>
      </c>
      <c r="M401" s="5" t="e">
        <f t="shared" si="452"/>
        <v>#N/A</v>
      </c>
      <c r="N401" s="5" t="e">
        <f t="shared" si="453"/>
        <v>#N/A</v>
      </c>
      <c r="O401" s="5" t="e">
        <f t="shared" si="454"/>
        <v>#N/A</v>
      </c>
      <c r="P401" s="5" t="e">
        <f t="shared" si="455"/>
        <v>#N/A</v>
      </c>
      <c r="Q401" s="5" t="e">
        <f t="shared" si="456"/>
        <v>#N/A</v>
      </c>
      <c r="R401" s="5" t="e">
        <f t="shared" si="457"/>
        <v>#N/A</v>
      </c>
      <c r="S401" s="5" t="e">
        <f t="shared" si="458"/>
        <v>#N/A</v>
      </c>
      <c r="T401" s="5" t="e">
        <f t="shared" si="459"/>
        <v>#N/A</v>
      </c>
      <c r="U401" s="5" t="e">
        <f t="shared" si="460"/>
        <v>#N/A</v>
      </c>
      <c r="V401" s="5" t="e">
        <f t="shared" si="461"/>
        <v>#N/A</v>
      </c>
      <c r="W401" s="5" t="e">
        <f t="shared" si="462"/>
        <v>#N/A</v>
      </c>
      <c r="X401" s="5" t="e">
        <f t="shared" si="463"/>
        <v>#N/A</v>
      </c>
      <c r="Y401" s="5" t="e">
        <f t="shared" si="464"/>
        <v>#N/A</v>
      </c>
      <c r="Z401" s="5" t="e">
        <f t="shared" si="465"/>
        <v>#N/A</v>
      </c>
      <c r="AA401" s="5" t="e">
        <f t="shared" si="466"/>
        <v>#N/A</v>
      </c>
      <c r="AB401" s="5" t="e">
        <f t="shared" si="467"/>
        <v>#N/A</v>
      </c>
      <c r="AC401" s="5" t="e">
        <f t="shared" si="468"/>
        <v>#N/A</v>
      </c>
      <c r="AD401" s="5" t="e">
        <f t="shared" si="469"/>
        <v>#N/A</v>
      </c>
      <c r="AE401" s="5" t="e">
        <f t="shared" si="470"/>
        <v>#N/A</v>
      </c>
      <c r="AF401" s="5" t="e">
        <f t="shared" si="471"/>
        <v>#N/A</v>
      </c>
      <c r="AG401" s="5" t="e">
        <f t="shared" si="472"/>
        <v>#N/A</v>
      </c>
      <c r="AH401" s="5" t="e">
        <f t="shared" si="473"/>
        <v>#N/A</v>
      </c>
      <c r="AI401" s="5" t="e">
        <f t="shared" si="474"/>
        <v>#N/A</v>
      </c>
      <c r="AJ401" s="5" t="e">
        <f t="shared" si="475"/>
        <v>#N/A</v>
      </c>
      <c r="AK401" s="5" t="e">
        <f t="shared" si="476"/>
        <v>#N/A</v>
      </c>
      <c r="AL401" s="5" t="e">
        <f t="shared" si="477"/>
        <v>#N/A</v>
      </c>
      <c r="AM401" s="5" t="e">
        <f t="shared" si="478"/>
        <v>#N/A</v>
      </c>
      <c r="AN401" s="5" t="e">
        <f t="shared" si="479"/>
        <v>#N/A</v>
      </c>
      <c r="AO401" s="5" t="e">
        <f t="shared" si="480"/>
        <v>#N/A</v>
      </c>
      <c r="AP401" s="5" t="e">
        <f t="shared" si="481"/>
        <v>#N/A</v>
      </c>
      <c r="AQ401" s="5" t="e">
        <f t="shared" si="482"/>
        <v>#N/A</v>
      </c>
      <c r="AR401" s="5" t="e">
        <f t="shared" si="483"/>
        <v>#N/A</v>
      </c>
      <c r="AS401" s="5" t="e">
        <f t="shared" si="484"/>
        <v>#N/A</v>
      </c>
      <c r="AT401" s="5" t="e">
        <f t="shared" si="485"/>
        <v>#N/A</v>
      </c>
      <c r="AU401" s="5" t="e">
        <f t="shared" si="486"/>
        <v>#N/A</v>
      </c>
      <c r="AV401" s="5" t="e">
        <f t="shared" si="487"/>
        <v>#N/A</v>
      </c>
      <c r="AW401" s="5" t="e">
        <f t="shared" si="488"/>
        <v>#N/A</v>
      </c>
      <c r="AX401" s="5" t="e">
        <f t="shared" si="489"/>
        <v>#N/A</v>
      </c>
      <c r="AY401" s="5" t="e">
        <f t="shared" si="490"/>
        <v>#N/A</v>
      </c>
      <c r="AZ401" s="5" t="e">
        <f t="shared" si="491"/>
        <v>#N/A</v>
      </c>
      <c r="BA401" s="5" t="e">
        <f t="shared" si="492"/>
        <v>#N/A</v>
      </c>
      <c r="BB401" s="5" t="e">
        <f t="shared" si="493"/>
        <v>#N/A</v>
      </c>
      <c r="BC401" s="5" t="e">
        <f t="shared" si="494"/>
        <v>#N/A</v>
      </c>
      <c r="BD401" s="5" t="e">
        <f t="shared" si="495"/>
        <v>#N/A</v>
      </c>
      <c r="BE401" s="5" t="e">
        <f t="shared" si="496"/>
        <v>#N/A</v>
      </c>
      <c r="BF401" s="5" t="e">
        <f t="shared" si="497"/>
        <v>#N/A</v>
      </c>
      <c r="BG401" s="5" t="e">
        <f t="shared" si="498"/>
        <v>#N/A</v>
      </c>
      <c r="BH401" s="5" t="e">
        <f t="shared" si="499"/>
        <v>#N/A</v>
      </c>
      <c r="BI401" s="5" t="e">
        <f t="shared" si="500"/>
        <v>#N/A</v>
      </c>
      <c r="BJ401" s="8" t="e">
        <f t="shared" si="501"/>
        <v>#N/A</v>
      </c>
      <c r="BK401" s="8" t="e">
        <f t="shared" si="502"/>
        <v>#N/A</v>
      </c>
      <c r="BL401" s="8" t="e">
        <f t="shared" si="503"/>
        <v>#N/A</v>
      </c>
      <c r="BM401" s="8" t="e">
        <f t="shared" si="504"/>
        <v>#N/A</v>
      </c>
      <c r="BN401" s="8" t="e">
        <f t="shared" si="505"/>
        <v>#N/A</v>
      </c>
    </row>
    <row r="402" spans="1:66" x14ac:dyDescent="0.25">
      <c r="A402" t="s">
        <v>22</v>
      </c>
      <c r="B402" t="s">
        <v>24</v>
      </c>
      <c r="C402" t="s">
        <v>256</v>
      </c>
      <c r="D402" t="s">
        <v>532</v>
      </c>
      <c r="E402">
        <f>VLOOKUP(A402,home!$A$2:$E$405,3,FALSE)</f>
        <v>1.4</v>
      </c>
      <c r="F402">
        <f>VLOOKUP(B402,home!$B$2:$E$405,3,FALSE)</f>
        <v>1.0317000000000001</v>
      </c>
      <c r="G402">
        <f>VLOOKUP(C402,away!$B$2:$E$405,4,FALSE)</f>
        <v>1.3492</v>
      </c>
      <c r="H402">
        <f>VLOOKUP(A402,away!$A$2:$E$405,3,FALSE)</f>
        <v>1.125</v>
      </c>
      <c r="I402">
        <f>VLOOKUP(C402,away!$B$2:$E$405,3,FALSE)</f>
        <v>0.88890000000000002</v>
      </c>
      <c r="J402">
        <f>VLOOKUP(B402,home!$B$2:$E$405,4,FALSE)</f>
        <v>0.69140000000000001</v>
      </c>
      <c r="K402" s="3">
        <f t="shared" si="450"/>
        <v>1.948757496</v>
      </c>
      <c r="L402" s="3">
        <f t="shared" si="451"/>
        <v>0.6914086425</v>
      </c>
      <c r="M402" s="5">
        <f t="shared" si="452"/>
        <v>7.134941468690624E-2</v>
      </c>
      <c r="N402" s="5">
        <f t="shared" si="453"/>
        <v>0.13904270670632105</v>
      </c>
      <c r="O402" s="5">
        <f t="shared" si="454"/>
        <v>4.9331601951843412E-2</v>
      </c>
      <c r="P402" s="5">
        <f t="shared" si="455"/>
        <v>9.6135329093343075E-2</v>
      </c>
      <c r="Q402" s="5">
        <f t="shared" si="456"/>
        <v>0.1354802584790363</v>
      </c>
      <c r="R402" s="5">
        <f t="shared" si="457"/>
        <v>1.70541479689372E-2</v>
      </c>
      <c r="S402" s="5">
        <f t="shared" si="458"/>
        <v>3.2382891788394132E-2</v>
      </c>
      <c r="T402" s="5">
        <f t="shared" si="459"/>
        <v>9.3672221600539604E-2</v>
      </c>
      <c r="U402" s="5">
        <f t="shared" si="460"/>
        <v>3.3234398692359543E-2</v>
      </c>
      <c r="V402" s="5">
        <f t="shared" si="461"/>
        <v>4.8480347234060748E-3</v>
      </c>
      <c r="W402" s="5">
        <f t="shared" si="462"/>
        <v>8.800605642367984E-2</v>
      </c>
      <c r="X402" s="5">
        <f t="shared" si="463"/>
        <v>6.0848148003674891E-2</v>
      </c>
      <c r="Y402" s="5">
        <f t="shared" si="464"/>
        <v>2.1035467704929967E-2</v>
      </c>
      <c r="Z402" s="5">
        <f t="shared" si="465"/>
        <v>3.9304617653990017E-3</v>
      </c>
      <c r="AA402" s="5">
        <f t="shared" si="466"/>
        <v>7.6595168280626982E-3</v>
      </c>
      <c r="AB402" s="5">
        <f t="shared" si="467"/>
        <v>7.463270417212663E-3</v>
      </c>
      <c r="AC402" s="5">
        <f t="shared" si="468"/>
        <v>4.0826141990423415E-4</v>
      </c>
      <c r="AD402" s="5">
        <f t="shared" si="469"/>
        <v>4.2875615537261304E-2</v>
      </c>
      <c r="AE402" s="5">
        <f t="shared" si="470"/>
        <v>2.9644571134969745E-2</v>
      </c>
      <c r="AF402" s="5">
        <f t="shared" si="471"/>
        <v>1.0248256342962057E-2</v>
      </c>
      <c r="AG402" s="5">
        <f t="shared" si="472"/>
        <v>2.361911002026471E-3</v>
      </c>
      <c r="AH402" s="5">
        <f t="shared" si="473"/>
        <v>6.7938880840316912E-4</v>
      </c>
      <c r="AI402" s="5">
        <f t="shared" si="474"/>
        <v>1.3239640330741838E-3</v>
      </c>
      <c r="AJ402" s="5">
        <f t="shared" si="475"/>
        <v>1.2900424169438537E-3</v>
      </c>
      <c r="AK402" s="5">
        <f t="shared" si="476"/>
        <v>8.3799327672576414E-4</v>
      </c>
      <c r="AL402" s="5">
        <f t="shared" si="477"/>
        <v>2.2003457845218592E-5</v>
      </c>
      <c r="AM402" s="5">
        <f t="shared" si="478"/>
        <v>1.671083543477039E-2</v>
      </c>
      <c r="AN402" s="5">
        <f t="shared" si="479"/>
        <v>1.1554016042995493E-2</v>
      </c>
      <c r="AO402" s="5">
        <f t="shared" si="480"/>
        <v>3.9942732738553676E-3</v>
      </c>
      <c r="AP402" s="5">
        <f t="shared" si="481"/>
        <v>9.2055835401679031E-4</v>
      </c>
      <c r="AQ402" s="5">
        <f t="shared" si="482"/>
        <v>1.5912050047319583E-4</v>
      </c>
      <c r="AR402" s="5">
        <f t="shared" si="483"/>
        <v>9.394705874954558E-5</v>
      </c>
      <c r="AS402" s="5">
        <f t="shared" si="484"/>
        <v>1.8308003496532934E-4</v>
      </c>
      <c r="AT402" s="5">
        <f t="shared" si="485"/>
        <v>1.7838929525331384E-4</v>
      </c>
      <c r="AU402" s="5">
        <f t="shared" si="486"/>
        <v>1.1587915877701751E-4</v>
      </c>
      <c r="AV402" s="5">
        <f t="shared" si="487"/>
        <v>5.6455094824221819E-5</v>
      </c>
      <c r="AW402" s="5">
        <f t="shared" si="488"/>
        <v>8.2353305848717321E-7</v>
      </c>
      <c r="AX402" s="5">
        <f t="shared" si="489"/>
        <v>5.4275609696552048E-3</v>
      </c>
      <c r="AY402" s="5">
        <f t="shared" si="490"/>
        <v>3.7526625621152887E-3</v>
      </c>
      <c r="AZ402" s="5">
        <f t="shared" si="491"/>
        <v>1.2973116639163518E-3</v>
      </c>
      <c r="BA402" s="5">
        <f t="shared" si="492"/>
        <v>2.9899083214927376E-4</v>
      </c>
      <c r="BB402" s="5">
        <f t="shared" si="493"/>
        <v>5.1681211344068672E-5</v>
      </c>
      <c r="BC402" s="5">
        <f t="shared" si="494"/>
        <v>7.1465672356316258E-6</v>
      </c>
      <c r="BD402" s="5">
        <f t="shared" si="495"/>
        <v>1.0825968059481842E-5</v>
      </c>
      <c r="BE402" s="5">
        <f t="shared" si="496"/>
        <v>2.1097186407371812E-5</v>
      </c>
      <c r="BF402" s="5">
        <f t="shared" si="497"/>
        <v>2.0556650077937567E-5</v>
      </c>
      <c r="BG402" s="5">
        <f t="shared" si="498"/>
        <v>1.3353308644009938E-5</v>
      </c>
      <c r="BH402" s="5">
        <f t="shared" si="499"/>
        <v>6.5055900791039963E-6</v>
      </c>
      <c r="BI402" s="5">
        <f t="shared" si="500"/>
        <v>2.5355634865114269E-6</v>
      </c>
      <c r="BJ402" s="8">
        <f t="shared" si="501"/>
        <v>0.667389370347928</v>
      </c>
      <c r="BK402" s="8">
        <f t="shared" si="502"/>
        <v>0.20889859773191427</v>
      </c>
      <c r="BL402" s="8">
        <f t="shared" si="503"/>
        <v>0.11957694930288632</v>
      </c>
      <c r="BM402" s="8">
        <f t="shared" si="504"/>
        <v>0.48765008123268377</v>
      </c>
      <c r="BN402" s="8">
        <f t="shared" si="505"/>
        <v>0.50839345888638732</v>
      </c>
    </row>
    <row r="403" spans="1:66" x14ac:dyDescent="0.25">
      <c r="A403" t="s">
        <v>22</v>
      </c>
      <c r="B403" t="s">
        <v>248</v>
      </c>
      <c r="C403" t="s">
        <v>250</v>
      </c>
      <c r="D403" t="s">
        <v>532</v>
      </c>
      <c r="E403">
        <f>VLOOKUP(A403,home!$A$2:$E$405,3,FALSE)</f>
        <v>1.4</v>
      </c>
      <c r="F403">
        <f>VLOOKUP(B403,home!$B$2:$E$405,3,FALSE)</f>
        <v>0.91269999999999996</v>
      </c>
      <c r="G403">
        <f>VLOOKUP(C403,away!$B$2:$E$405,4,FALSE)</f>
        <v>0.754</v>
      </c>
      <c r="H403">
        <f>VLOOKUP(A403,away!$A$2:$E$405,3,FALSE)</f>
        <v>1.125</v>
      </c>
      <c r="I403">
        <f>VLOOKUP(C403,away!$B$2:$E$405,3,FALSE)</f>
        <v>1.284</v>
      </c>
      <c r="J403">
        <f>VLOOKUP(B403,home!$B$2:$E$405,4,FALSE)</f>
        <v>0.98770000000000002</v>
      </c>
      <c r="K403" s="3">
        <f t="shared" si="450"/>
        <v>0.96344611999999996</v>
      </c>
      <c r="L403" s="3">
        <f t="shared" si="451"/>
        <v>1.4267326500000002</v>
      </c>
      <c r="M403" s="5">
        <f t="shared" si="452"/>
        <v>9.1613304703014195E-2</v>
      </c>
      <c r="N403" s="5">
        <f t="shared" si="453"/>
        <v>8.8264482956496762E-2</v>
      </c>
      <c r="O403" s="5">
        <f t="shared" si="454"/>
        <v>0.13070769299418891</v>
      </c>
      <c r="P403" s="5">
        <f t="shared" si="455"/>
        <v>0.12592981966940248</v>
      </c>
      <c r="Q403" s="5">
        <f t="shared" si="456"/>
        <v>4.2519036819121468E-2</v>
      </c>
      <c r="R403" s="5">
        <f t="shared" si="457"/>
        <v>9.3242466600492818E-2</v>
      </c>
      <c r="S403" s="5">
        <f t="shared" si="458"/>
        <v>4.3275154011135873E-2</v>
      </c>
      <c r="T403" s="5">
        <f t="shared" si="459"/>
        <v>6.0663298076392758E-2</v>
      </c>
      <c r="U403" s="5">
        <f t="shared" si="460"/>
        <v>8.9834092665474374E-2</v>
      </c>
      <c r="V403" s="5">
        <f t="shared" si="461"/>
        <v>6.6094625283403168E-3</v>
      </c>
      <c r="W403" s="5">
        <f t="shared" si="462"/>
        <v>1.3654933683173241E-2</v>
      </c>
      <c r="X403" s="5">
        <f t="shared" si="463"/>
        <v>1.948193971936802E-2</v>
      </c>
      <c r="Y403" s="5">
        <f t="shared" si="464"/>
        <v>1.3897759741477099E-2</v>
      </c>
      <c r="Z403" s="5">
        <f t="shared" si="465"/>
        <v>4.4344023821819227E-2</v>
      </c>
      <c r="AA403" s="5">
        <f t="shared" si="466"/>
        <v>4.2723077696319299E-2</v>
      </c>
      <c r="AB403" s="5">
        <f t="shared" si="467"/>
        <v>2.0580691720488684E-2</v>
      </c>
      <c r="AC403" s="5">
        <f t="shared" si="468"/>
        <v>5.6782720247604529E-4</v>
      </c>
      <c r="AD403" s="5">
        <f t="shared" si="469"/>
        <v>3.2889482189776414E-3</v>
      </c>
      <c r="AE403" s="5">
        <f t="shared" si="470"/>
        <v>4.6924498081747515E-3</v>
      </c>
      <c r="AF403" s="5">
        <f t="shared" si="471"/>
        <v>3.3474356749045777E-3</v>
      </c>
      <c r="AG403" s="5">
        <f t="shared" si="472"/>
        <v>1.5919652570537167E-3</v>
      </c>
      <c r="AH403" s="5">
        <f t="shared" si="473"/>
        <v>1.5816766654741826E-2</v>
      </c>
      <c r="AI403" s="5">
        <f t="shared" si="474"/>
        <v>1.5238602464456389E-2</v>
      </c>
      <c r="AJ403" s="5">
        <f t="shared" si="475"/>
        <v>7.340786209301473E-3</v>
      </c>
      <c r="AK403" s="5">
        <f t="shared" si="476"/>
        <v>2.357483997033671E-3</v>
      </c>
      <c r="AL403" s="5">
        <f t="shared" si="477"/>
        <v>3.122095745503087E-5</v>
      </c>
      <c r="AM403" s="5">
        <f t="shared" si="478"/>
        <v>6.3374488009098392E-4</v>
      </c>
      <c r="AN403" s="5">
        <f t="shared" si="479"/>
        <v>9.0418451219614188E-4</v>
      </c>
      <c r="AO403" s="5">
        <f t="shared" si="480"/>
        <v>6.4501478258727955E-4</v>
      </c>
      <c r="AP403" s="5">
        <f t="shared" si="481"/>
        <v>3.0675455001664124E-4</v>
      </c>
      <c r="AQ403" s="5">
        <f t="shared" si="482"/>
        <v>1.0941418301120007E-4</v>
      </c>
      <c r="AR403" s="5">
        <f t="shared" si="483"/>
        <v>4.5132594807502846E-3</v>
      </c>
      <c r="AS403" s="5">
        <f t="shared" si="484"/>
        <v>4.3482823352820757E-3</v>
      </c>
      <c r="AT403" s="5">
        <f t="shared" si="485"/>
        <v>2.0946678722960277E-3</v>
      </c>
      <c r="AU403" s="5">
        <f t="shared" si="486"/>
        <v>6.7269987808408777E-4</v>
      </c>
      <c r="AV403" s="5">
        <f t="shared" si="487"/>
        <v>1.6202752186614681E-4</v>
      </c>
      <c r="AW403" s="5">
        <f t="shared" si="488"/>
        <v>1.1921029116663185E-6</v>
      </c>
      <c r="AX403" s="5">
        <f t="shared" si="489"/>
        <v>1.0176317429892056E-4</v>
      </c>
      <c r="AY403" s="5">
        <f t="shared" si="490"/>
        <v>1.4518884333991085E-4</v>
      </c>
      <c r="AZ403" s="5">
        <f t="shared" si="491"/>
        <v>1.0357283160439295E-4</v>
      </c>
      <c r="BA403" s="5">
        <f t="shared" si="492"/>
        <v>4.92569135009798E-5</v>
      </c>
      <c r="BB403" s="5">
        <f t="shared" si="493"/>
        <v>1.7569111682518428E-5</v>
      </c>
      <c r="BC403" s="5">
        <f t="shared" si="494"/>
        <v>5.0132850537890915E-6</v>
      </c>
      <c r="BD403" s="5">
        <f t="shared" si="495"/>
        <v>1.0732024431847475E-3</v>
      </c>
      <c r="BE403" s="5">
        <f t="shared" si="496"/>
        <v>1.0339727298608653E-3</v>
      </c>
      <c r="BF403" s="5">
        <f t="shared" si="497"/>
        <v>4.980885073851294E-4</v>
      </c>
      <c r="BG403" s="5">
        <f t="shared" si="498"/>
        <v>1.5996047995226476E-4</v>
      </c>
      <c r="BH403" s="5">
        <f t="shared" si="499"/>
        <v>3.8528325940836808E-5</v>
      </c>
      <c r="BI403" s="5">
        <f t="shared" si="500"/>
        <v>7.4239932275589169E-6</v>
      </c>
      <c r="BJ403" s="8">
        <f t="shared" si="501"/>
        <v>0.25442372702252286</v>
      </c>
      <c r="BK403" s="8">
        <f t="shared" si="502"/>
        <v>0.26817197791516389</v>
      </c>
      <c r="BL403" s="8">
        <f t="shared" si="503"/>
        <v>0.43244377457032751</v>
      </c>
      <c r="BM403" s="8">
        <f t="shared" si="504"/>
        <v>0.42696270284668858</v>
      </c>
      <c r="BN403" s="8">
        <f t="shared" si="505"/>
        <v>0.57227680374271661</v>
      </c>
    </row>
    <row r="404" spans="1:66" x14ac:dyDescent="0.25">
      <c r="A404" t="s">
        <v>22</v>
      </c>
      <c r="B404" t="s">
        <v>172</v>
      </c>
      <c r="C404" t="s">
        <v>23</v>
      </c>
      <c r="D404" t="s">
        <v>532</v>
      </c>
      <c r="E404">
        <f>VLOOKUP(A404,home!$A$2:$E$405,3,FALSE)</f>
        <v>1.4</v>
      </c>
      <c r="F404">
        <f>VLOOKUP(B404,home!$B$2:$E$405,3,FALSE)</f>
        <v>0.63490000000000002</v>
      </c>
      <c r="G404">
        <f>VLOOKUP(C404,away!$B$2:$E$405,4,FALSE)</f>
        <v>0.47620000000000001</v>
      </c>
      <c r="H404">
        <f>VLOOKUP(A404,away!$A$2:$E$405,3,FALSE)</f>
        <v>1.125</v>
      </c>
      <c r="I404">
        <f>VLOOKUP(C404,away!$B$2:$E$405,3,FALSE)</f>
        <v>1.284</v>
      </c>
      <c r="J404">
        <f>VLOOKUP(B404,home!$B$2:$E$405,4,FALSE)</f>
        <v>1.0369999999999999</v>
      </c>
      <c r="K404" s="3">
        <f t="shared" si="450"/>
        <v>0.423275132</v>
      </c>
      <c r="L404" s="3">
        <f t="shared" si="451"/>
        <v>1.4979465000000001</v>
      </c>
      <c r="M404" s="5">
        <f t="shared" si="452"/>
        <v>0.14642797172645167</v>
      </c>
      <c r="N404" s="5">
        <f t="shared" si="453"/>
        <v>6.1979319061006087E-2</v>
      </c>
      <c r="O404" s="5">
        <f t="shared" si="454"/>
        <v>0.21934126774973722</v>
      </c>
      <c r="P404" s="5">
        <f t="shared" si="455"/>
        <v>9.2841704059817357E-2</v>
      </c>
      <c r="Q404" s="5">
        <f t="shared" si="456"/>
        <v>1.3117152228408735E-2</v>
      </c>
      <c r="R404" s="5">
        <f t="shared" si="457"/>
        <v>0.16428074216564093</v>
      </c>
      <c r="S404" s="5">
        <f t="shared" si="458"/>
        <v>1.4716419805420303E-2</v>
      </c>
      <c r="T404" s="5">
        <f t="shared" si="459"/>
        <v>1.9648792270512062E-2</v>
      </c>
      <c r="U404" s="5">
        <f t="shared" si="460"/>
        <v>6.9535952825219627E-2</v>
      </c>
      <c r="V404" s="5">
        <f t="shared" si="461"/>
        <v>1.0367611508812187E-3</v>
      </c>
      <c r="W404" s="5">
        <f t="shared" si="462"/>
        <v>1.8507214469812667E-3</v>
      </c>
      <c r="X404" s="5">
        <f t="shared" si="463"/>
        <v>2.7722817139805241E-3</v>
      </c>
      <c r="Y404" s="5">
        <f t="shared" si="464"/>
        <v>2.0763648452355641E-3</v>
      </c>
      <c r="Z404" s="5">
        <f t="shared" si="465"/>
        <v>8.2027920914808122E-2</v>
      </c>
      <c r="AA404" s="5">
        <f t="shared" si="466"/>
        <v>3.4720379052900964E-2</v>
      </c>
      <c r="AB404" s="5">
        <f t="shared" si="467"/>
        <v>7.348136513353345E-3</v>
      </c>
      <c r="AC404" s="5">
        <f t="shared" si="468"/>
        <v>4.1084479461106297E-5</v>
      </c>
      <c r="AD404" s="5">
        <f t="shared" si="469"/>
        <v>1.9584109119155665E-4</v>
      </c>
      <c r="AE404" s="5">
        <f t="shared" si="470"/>
        <v>2.9335947710657309E-4</v>
      </c>
      <c r="AF404" s="5">
        <f t="shared" si="471"/>
        <v>2.1971840098681072E-4</v>
      </c>
      <c r="AG404" s="5">
        <f t="shared" si="472"/>
        <v>1.0970880324792994E-4</v>
      </c>
      <c r="AH404" s="5">
        <f t="shared" si="473"/>
        <v>3.071835925915339E-2</v>
      </c>
      <c r="AI404" s="5">
        <f t="shared" si="474"/>
        <v>1.300231757024157E-2</v>
      </c>
      <c r="AJ404" s="5">
        <f t="shared" si="475"/>
        <v>2.7517788429249602E-3</v>
      </c>
      <c r="AK404" s="5">
        <f t="shared" si="476"/>
        <v>3.8825318432462319E-4</v>
      </c>
      <c r="AL404" s="5">
        <f t="shared" si="477"/>
        <v>1.0419738902633805E-6</v>
      </c>
      <c r="AM404" s="5">
        <f t="shared" si="478"/>
        <v>1.6578932745026046E-5</v>
      </c>
      <c r="AN404" s="5">
        <f t="shared" si="479"/>
        <v>2.4834354279147156E-5</v>
      </c>
      <c r="AO404" s="5">
        <f t="shared" si="480"/>
        <v>1.8600267036104259E-5</v>
      </c>
      <c r="AP404" s="5">
        <f t="shared" si="481"/>
        <v>9.2874016352659195E-6</v>
      </c>
      <c r="AQ404" s="5">
        <f t="shared" si="482"/>
        <v>3.4780076934102132E-6</v>
      </c>
      <c r="AR404" s="5">
        <f t="shared" si="483"/>
        <v>9.2028917475982831E-3</v>
      </c>
      <c r="AS404" s="5">
        <f t="shared" si="484"/>
        <v>3.8953552192463729E-3</v>
      </c>
      <c r="AT404" s="5">
        <f t="shared" si="485"/>
        <v>8.2440349730669878E-4</v>
      </c>
      <c r="AU404" s="5">
        <f t="shared" si="486"/>
        <v>1.1631649971458483E-4</v>
      </c>
      <c r="AV404" s="5">
        <f t="shared" si="487"/>
        <v>1.2308470442617213E-5</v>
      </c>
      <c r="AW404" s="5">
        <f t="shared" si="488"/>
        <v>1.8351577080924229E-8</v>
      </c>
      <c r="AX404" s="5">
        <f t="shared" si="489"/>
        <v>1.1695749910116696E-6</v>
      </c>
      <c r="AY404" s="5">
        <f t="shared" si="490"/>
        <v>1.7519607642734617E-6</v>
      </c>
      <c r="AZ404" s="5">
        <f t="shared" si="491"/>
        <v>1.3121717474903789E-6</v>
      </c>
      <c r="BA404" s="5">
        <f t="shared" si="492"/>
        <v>6.5518769218403265E-7</v>
      </c>
      <c r="BB404" s="5">
        <f t="shared" si="493"/>
        <v>2.4535902758753714E-7</v>
      </c>
      <c r="BC404" s="5">
        <f t="shared" si="494"/>
        <v>7.3506939323630935E-8</v>
      </c>
      <c r="BD404" s="5">
        <f t="shared" si="495"/>
        <v>2.2975732471989564E-3</v>
      </c>
      <c r="BE404" s="5">
        <f t="shared" si="496"/>
        <v>9.7250561948780667E-4</v>
      </c>
      <c r="BF404" s="5">
        <f t="shared" si="497"/>
        <v>2.0581872222972156E-4</v>
      </c>
      <c r="BG404" s="5">
        <f t="shared" si="498"/>
        <v>2.9039315606618904E-5</v>
      </c>
      <c r="BH404" s="5">
        <f t="shared" si="499"/>
        <v>3.0729050366453187E-6</v>
      </c>
      <c r="BI404" s="5">
        <f t="shared" si="500"/>
        <v>2.6013685700190257E-7</v>
      </c>
      <c r="BJ404" s="8">
        <f t="shared" si="501"/>
        <v>0.10234124606320792</v>
      </c>
      <c r="BK404" s="8">
        <f t="shared" si="502"/>
        <v>0.25506673515668621</v>
      </c>
      <c r="BL404" s="8">
        <f t="shared" si="503"/>
        <v>0.55964673254422204</v>
      </c>
      <c r="BM404" s="8">
        <f t="shared" si="504"/>
        <v>0.30109274407867503</v>
      </c>
      <c r="BN404" s="8">
        <f t="shared" si="505"/>
        <v>0.69798815699106198</v>
      </c>
    </row>
    <row r="405" spans="1:66" x14ac:dyDescent="0.25">
      <c r="A405" t="s">
        <v>22</v>
      </c>
      <c r="B405" t="s">
        <v>163</v>
      </c>
      <c r="C405" t="s">
        <v>253</v>
      </c>
      <c r="D405" t="s">
        <v>532</v>
      </c>
      <c r="E405">
        <f>VLOOKUP(A405,home!$A$2:$E$405,3,FALSE)</f>
        <v>1.4</v>
      </c>
      <c r="F405">
        <f>VLOOKUP(B405,home!$B$2:$E$405,3,FALSE)</f>
        <v>1.1904999999999999</v>
      </c>
      <c r="G405">
        <f>VLOOKUP(C405,away!$B$2:$E$405,4,FALSE)</f>
        <v>0.71430000000000005</v>
      </c>
      <c r="H405">
        <f>VLOOKUP(A405,away!$A$2:$E$405,3,FALSE)</f>
        <v>1.125</v>
      </c>
      <c r="I405">
        <f>VLOOKUP(C405,away!$B$2:$E$405,3,FALSE)</f>
        <v>0.83950000000000002</v>
      </c>
      <c r="J405">
        <f>VLOOKUP(B405,home!$B$2:$E$405,4,FALSE)</f>
        <v>0.93830000000000002</v>
      </c>
      <c r="K405" s="3">
        <f t="shared" si="450"/>
        <v>1.19052381</v>
      </c>
      <c r="L405" s="3">
        <f t="shared" si="451"/>
        <v>0.88616570625000002</v>
      </c>
      <c r="M405" s="5">
        <f t="shared" si="452"/>
        <v>0.12534447696600257</v>
      </c>
      <c r="N405" s="5">
        <f t="shared" si="453"/>
        <v>0.14922558428002264</v>
      </c>
      <c r="O405" s="5">
        <f t="shared" si="454"/>
        <v>0.11107597695511454</v>
      </c>
      <c r="P405" s="5">
        <f t="shared" si="455"/>
        <v>0.13223859528407517</v>
      </c>
      <c r="Q405" s="5">
        <f t="shared" si="456"/>
        <v>8.8828305573264335E-2</v>
      </c>
      <c r="R405" s="5">
        <f t="shared" si="457"/>
        <v>4.921586078291889E-2</v>
      </c>
      <c r="S405" s="5">
        <f t="shared" si="458"/>
        <v>3.4877974893637455E-2</v>
      </c>
      <c r="T405" s="5">
        <f t="shared" si="459"/>
        <v>7.8716598143322616E-2</v>
      </c>
      <c r="U405" s="5">
        <f t="shared" si="460"/>
        <v>5.8592654091710182E-2</v>
      </c>
      <c r="V405" s="5">
        <f t="shared" si="461"/>
        <v>4.0884790440692126E-3</v>
      </c>
      <c r="W405" s="5">
        <f t="shared" si="462"/>
        <v>3.5250737595642297E-2</v>
      </c>
      <c r="X405" s="5">
        <f t="shared" si="463"/>
        <v>3.1237994777275787E-2</v>
      </c>
      <c r="Y405" s="5">
        <f t="shared" si="464"/>
        <v>1.3841019851819202E-2</v>
      </c>
      <c r="Z405" s="5">
        <f t="shared" si="465"/>
        <v>1.4537802676465669E-2</v>
      </c>
      <c r="AA405" s="5">
        <f t="shared" si="466"/>
        <v>1.7307600231414106E-2</v>
      </c>
      <c r="AB405" s="5">
        <f t="shared" si="467"/>
        <v>1.0302555084730004E-2</v>
      </c>
      <c r="AC405" s="5">
        <f t="shared" si="468"/>
        <v>2.695844377843697E-4</v>
      </c>
      <c r="AD405" s="5">
        <f t="shared" si="469"/>
        <v>1.0491710606918577E-2</v>
      </c>
      <c r="AE405" s="5">
        <f t="shared" si="470"/>
        <v>9.2973941397506178E-3</v>
      </c>
      <c r="AF405" s="5">
        <f t="shared" si="471"/>
        <v>4.1195159220683581E-3</v>
      </c>
      <c r="AG405" s="5">
        <f t="shared" si="472"/>
        <v>1.2168579121626091E-3</v>
      </c>
      <c r="AH405" s="5">
        <f t="shared" si="473"/>
        <v>3.2207255440283343E-3</v>
      </c>
      <c r="AI405" s="5">
        <f t="shared" si="474"/>
        <v>3.8343504456409359E-3</v>
      </c>
      <c r="AJ405" s="5">
        <f t="shared" si="475"/>
        <v>2.2824427507098228E-3</v>
      </c>
      <c r="AK405" s="5">
        <f t="shared" si="476"/>
        <v>9.0576747989397951E-4</v>
      </c>
      <c r="AL405" s="5">
        <f t="shared" si="477"/>
        <v>1.1376478078957223E-5</v>
      </c>
      <c r="AM405" s="5">
        <f t="shared" si="478"/>
        <v>2.4981262570332209E-3</v>
      </c>
      <c r="AN405" s="5">
        <f t="shared" si="479"/>
        <v>2.2137538188655133E-3</v>
      </c>
      <c r="AO405" s="5">
        <f t="shared" si="480"/>
        <v>9.8087635817929579E-4</v>
      </c>
      <c r="AP405" s="5">
        <f t="shared" si="481"/>
        <v>2.8973966356329466E-4</v>
      </c>
      <c r="AQ405" s="5">
        <f t="shared" si="482"/>
        <v>6.4189338397551088E-5</v>
      </c>
      <c r="AR405" s="5">
        <f t="shared" si="483"/>
        <v>5.708193052722571E-4</v>
      </c>
      <c r="AS405" s="5">
        <f t="shared" si="484"/>
        <v>6.7957397413428056E-4</v>
      </c>
      <c r="AT405" s="5">
        <f t="shared" si="485"/>
        <v>4.0452449843159262E-4</v>
      </c>
      <c r="AU405" s="5">
        <f t="shared" si="486"/>
        <v>1.6053201570370623E-4</v>
      </c>
      <c r="AV405" s="5">
        <f t="shared" si="487"/>
        <v>4.7779296740639044E-5</v>
      </c>
      <c r="AW405" s="5">
        <f t="shared" si="488"/>
        <v>3.3339444422283735E-7</v>
      </c>
      <c r="AX405" s="5">
        <f t="shared" si="489"/>
        <v>4.9567979823070469E-4</v>
      </c>
      <c r="AY405" s="5">
        <f t="shared" si="490"/>
        <v>4.3925443847296999E-4</v>
      </c>
      <c r="AZ405" s="5">
        <f t="shared" si="491"/>
        <v>1.9462610984642329E-4</v>
      </c>
      <c r="BA405" s="5">
        <f t="shared" si="492"/>
        <v>5.7490328028915269E-5</v>
      </c>
      <c r="BB405" s="5">
        <f t="shared" si="493"/>
        <v>1.2736489285071966E-5</v>
      </c>
      <c r="BC405" s="5">
        <f t="shared" si="494"/>
        <v>2.2573280044902719E-6</v>
      </c>
      <c r="BD405" s="5">
        <f t="shared" si="495"/>
        <v>8.4306748799620632E-5</v>
      </c>
      <c r="BE405" s="5">
        <f t="shared" si="496"/>
        <v>1.003691917896373E-4</v>
      </c>
      <c r="BF405" s="5">
        <f t="shared" si="497"/>
        <v>5.9745956308009863E-5</v>
      </c>
      <c r="BG405" s="5">
        <f t="shared" si="498"/>
        <v>2.3709661178635147E-5</v>
      </c>
      <c r="BH405" s="5">
        <f t="shared" si="499"/>
        <v>7.0567290400494506E-6</v>
      </c>
      <c r="BI405" s="5">
        <f t="shared" si="500"/>
        <v>1.6802407885794611E-6</v>
      </c>
      <c r="BJ405" s="8">
        <f t="shared" si="501"/>
        <v>0.42947444873015445</v>
      </c>
      <c r="BK405" s="8">
        <f t="shared" si="502"/>
        <v>0.29726974154212071</v>
      </c>
      <c r="BL405" s="8">
        <f t="shared" si="503"/>
        <v>0.25887803098434781</v>
      </c>
      <c r="BM405" s="8">
        <f t="shared" si="504"/>
        <v>0.34379230304766173</v>
      </c>
      <c r="BN405" s="8">
        <f t="shared" si="505"/>
        <v>0.65592879984139818</v>
      </c>
    </row>
    <row r="406" spans="1:66" x14ac:dyDescent="0.25">
      <c r="A406" t="s">
        <v>25</v>
      </c>
      <c r="B406" t="s">
        <v>484</v>
      </c>
      <c r="C406" t="s">
        <v>161</v>
      </c>
      <c r="D406" t="s">
        <v>532</v>
      </c>
      <c r="E406">
        <f>VLOOKUP(A406,home!$A$2:$E$405,3,FALSE)</f>
        <v>1.2947</v>
      </c>
      <c r="F406">
        <f>VLOOKUP(B406,home!$B$2:$E$405,3,FALSE)</f>
        <v>0.85370000000000001</v>
      </c>
      <c r="G406">
        <f>VLOOKUP(C406,away!$B$2:$E$405,4,FALSE)</f>
        <v>1.1904999999999999</v>
      </c>
      <c r="H406">
        <f>VLOOKUP(A406,away!$A$2:$E$405,3,FALSE)</f>
        <v>1.05</v>
      </c>
      <c r="I406">
        <f>VLOOKUP(C406,away!$B$2:$E$405,3,FALSE)</f>
        <v>0.59260000000000002</v>
      </c>
      <c r="J406">
        <f>VLOOKUP(B406,home!$B$2:$E$405,4,FALSE)</f>
        <v>0.90229999999999999</v>
      </c>
      <c r="K406" s="3">
        <f t="shared" si="450"/>
        <v>1.3158422567949999</v>
      </c>
      <c r="L406" s="3">
        <f t="shared" si="451"/>
        <v>0.56143812900000001</v>
      </c>
      <c r="M406" s="5">
        <f t="shared" si="452"/>
        <v>0.15300565678915953</v>
      </c>
      <c r="N406" s="5">
        <f t="shared" si="453"/>
        <v>0.2013313087318489</v>
      </c>
      <c r="O406" s="5">
        <f t="shared" si="454"/>
        <v>8.5903209674121878E-2</v>
      </c>
      <c r="P406" s="5">
        <f t="shared" si="455"/>
        <v>0.1130350732835306</v>
      </c>
      <c r="Q406" s="5">
        <f t="shared" si="456"/>
        <v>0.13246012182260347</v>
      </c>
      <c r="R406" s="5">
        <f t="shared" si="457"/>
        <v>2.411466865726684E-2</v>
      </c>
      <c r="S406" s="5">
        <f t="shared" si="458"/>
        <v>2.087656113561152E-2</v>
      </c>
      <c r="T406" s="5">
        <f t="shared" si="459"/>
        <v>7.4368162963194553E-2</v>
      </c>
      <c r="U406" s="5">
        <f t="shared" si="460"/>
        <v>3.1731100027841651E-2</v>
      </c>
      <c r="V406" s="5">
        <f t="shared" si="461"/>
        <v>1.7136502353299096E-3</v>
      </c>
      <c r="W406" s="5">
        <f t="shared" si="462"/>
        <v>5.8098875211465055E-2</v>
      </c>
      <c r="X406" s="5">
        <f t="shared" si="463"/>
        <v>3.2618923795729421E-2</v>
      </c>
      <c r="Y406" s="5">
        <f t="shared" si="464"/>
        <v>9.1567537729339513E-3</v>
      </c>
      <c r="Z406" s="5">
        <f t="shared" si="465"/>
        <v>4.5129648174636128E-3</v>
      </c>
      <c r="AA406" s="5">
        <f t="shared" si="466"/>
        <v>5.9383498102477551E-3</v>
      </c>
      <c r="AB406" s="5">
        <f t="shared" si="467"/>
        <v>3.9069658079772833E-3</v>
      </c>
      <c r="AC406" s="5">
        <f t="shared" si="468"/>
        <v>7.9123945479257706E-5</v>
      </c>
      <c r="AD406" s="5">
        <f t="shared" si="469"/>
        <v>1.9112238768876303E-2</v>
      </c>
      <c r="AE406" s="5">
        <f t="shared" si="470"/>
        <v>1.0730339575399175E-2</v>
      </c>
      <c r="AF406" s="5">
        <f t="shared" si="471"/>
        <v>3.0122108873733831E-3</v>
      </c>
      <c r="AG406" s="5">
        <f t="shared" si="472"/>
        <v>5.6372334825344737E-4</v>
      </c>
      <c r="AH406" s="5">
        <f t="shared" si="473"/>
        <v>6.3343763083989913E-4</v>
      </c>
      <c r="AI406" s="5">
        <f t="shared" si="474"/>
        <v>8.3350400170325103E-4</v>
      </c>
      <c r="AJ406" s="5">
        <f t="shared" si="475"/>
        <v>5.483798933244346E-4</v>
      </c>
      <c r="AK406" s="5">
        <f t="shared" si="476"/>
        <v>2.4052714547100849E-4</v>
      </c>
      <c r="AL406" s="5">
        <f t="shared" si="477"/>
        <v>2.3381569448911096E-6</v>
      </c>
      <c r="AM406" s="5">
        <f t="shared" si="478"/>
        <v>5.029738278808614E-3</v>
      </c>
      <c r="AN406" s="5">
        <f t="shared" si="479"/>
        <v>2.8238868486139884E-3</v>
      </c>
      <c r="AO406" s="5">
        <f t="shared" si="480"/>
        <v>7.9271887439677188E-4</v>
      </c>
      <c r="AP406" s="5">
        <f t="shared" si="481"/>
        <v>1.4835420055476988E-4</v>
      </c>
      <c r="AQ406" s="5">
        <f t="shared" si="482"/>
        <v>2.0822926197190186E-5</v>
      </c>
      <c r="AR406" s="5">
        <f t="shared" si="483"/>
        <v>7.1127207659389167E-5</v>
      </c>
      <c r="AS406" s="5">
        <f t="shared" si="484"/>
        <v>9.3592185446057241E-5</v>
      </c>
      <c r="AT406" s="5">
        <f t="shared" si="485"/>
        <v>6.1576276257858055E-5</v>
      </c>
      <c r="AU406" s="5">
        <f t="shared" si="486"/>
        <v>2.7008222105390774E-5</v>
      </c>
      <c r="AV406" s="5">
        <f t="shared" si="487"/>
        <v>8.8846399817944946E-6</v>
      </c>
      <c r="AW406" s="5">
        <f t="shared" si="488"/>
        <v>4.7981839212207354E-8</v>
      </c>
      <c r="AX406" s="5">
        <f t="shared" si="489"/>
        <v>1.1030570279792892E-3</v>
      </c>
      <c r="AY406" s="5">
        <f t="shared" si="490"/>
        <v>6.1929827396899279E-4</v>
      </c>
      <c r="AZ406" s="5">
        <f t="shared" si="491"/>
        <v>1.7384883211504033E-4</v>
      </c>
      <c r="BA406" s="5">
        <f t="shared" si="492"/>
        <v>3.2535121010501125E-5</v>
      </c>
      <c r="BB406" s="5">
        <f t="shared" si="493"/>
        <v>4.5666143667310837E-6</v>
      </c>
      <c r="BC406" s="5">
        <f t="shared" si="494"/>
        <v>5.1277428518440414E-7</v>
      </c>
      <c r="BD406" s="5">
        <f t="shared" si="495"/>
        <v>6.6555877315469842E-6</v>
      </c>
      <c r="BE406" s="5">
        <f t="shared" si="496"/>
        <v>8.7577035809758979E-6</v>
      </c>
      <c r="BF406" s="5">
        <f t="shared" si="497"/>
        <v>5.7618782221664892E-6</v>
      </c>
      <c r="BG406" s="5">
        <f t="shared" si="498"/>
        <v>2.5272409477445052E-6</v>
      </c>
      <c r="BH406" s="5">
        <f t="shared" si="499"/>
        <v>8.3136260803621551E-7</v>
      </c>
      <c r="BI406" s="5">
        <f t="shared" si="500"/>
        <v>2.1878841007467E-7</v>
      </c>
      <c r="BJ406" s="8">
        <f t="shared" si="501"/>
        <v>0.55220199864997488</v>
      </c>
      <c r="BK406" s="8">
        <f t="shared" si="502"/>
        <v>0.28933170182002477</v>
      </c>
      <c r="BL406" s="8">
        <f t="shared" si="503"/>
        <v>0.15413708374174503</v>
      </c>
      <c r="BM406" s="8">
        <f t="shared" si="504"/>
        <v>0.28971445977854704</v>
      </c>
      <c r="BN406" s="8">
        <f t="shared" si="505"/>
        <v>0.70985003895853127</v>
      </c>
    </row>
    <row r="407" spans="1:66" x14ac:dyDescent="0.25">
      <c r="A407" t="s">
        <v>25</v>
      </c>
      <c r="B407" t="s">
        <v>164</v>
      </c>
      <c r="C407" t="s">
        <v>528</v>
      </c>
      <c r="D407" t="s">
        <v>532</v>
      </c>
      <c r="E407">
        <f>VLOOKUP(A407,home!$A$2:$E$405,3,FALSE)</f>
        <v>1.2947</v>
      </c>
      <c r="F407">
        <f>VLOOKUP(B407,home!$B$2:$E$405,3,FALSE)</f>
        <v>0.77239999999999998</v>
      </c>
      <c r="G407" t="e">
        <f>VLOOKUP(C407,away!$B$2:$E$405,4,FALSE)</f>
        <v>#N/A</v>
      </c>
      <c r="H407">
        <f>VLOOKUP(A407,away!$A$2:$E$405,3,FALSE)</f>
        <v>1.05</v>
      </c>
      <c r="I407" t="e">
        <f>VLOOKUP(C407,away!$B$2:$E$405,3,FALSE)</f>
        <v>#N/A</v>
      </c>
      <c r="J407">
        <f>VLOOKUP(B407,home!$B$2:$E$405,4,FALSE)</f>
        <v>1.1028</v>
      </c>
      <c r="K407" s="3" t="e">
        <f t="shared" si="450"/>
        <v>#N/A</v>
      </c>
      <c r="L407" s="3" t="e">
        <f t="shared" si="451"/>
        <v>#N/A</v>
      </c>
      <c r="M407" s="5" t="e">
        <f t="shared" si="452"/>
        <v>#N/A</v>
      </c>
      <c r="N407" s="5" t="e">
        <f t="shared" si="453"/>
        <v>#N/A</v>
      </c>
      <c r="O407" s="5" t="e">
        <f t="shared" si="454"/>
        <v>#N/A</v>
      </c>
      <c r="P407" s="5" t="e">
        <f t="shared" si="455"/>
        <v>#N/A</v>
      </c>
      <c r="Q407" s="5" t="e">
        <f t="shared" si="456"/>
        <v>#N/A</v>
      </c>
      <c r="R407" s="5" t="e">
        <f t="shared" si="457"/>
        <v>#N/A</v>
      </c>
      <c r="S407" s="5" t="e">
        <f t="shared" si="458"/>
        <v>#N/A</v>
      </c>
      <c r="T407" s="5" t="e">
        <f t="shared" si="459"/>
        <v>#N/A</v>
      </c>
      <c r="U407" s="5" t="e">
        <f t="shared" si="460"/>
        <v>#N/A</v>
      </c>
      <c r="V407" s="5" t="e">
        <f t="shared" si="461"/>
        <v>#N/A</v>
      </c>
      <c r="W407" s="5" t="e">
        <f t="shared" si="462"/>
        <v>#N/A</v>
      </c>
      <c r="X407" s="5" t="e">
        <f t="shared" si="463"/>
        <v>#N/A</v>
      </c>
      <c r="Y407" s="5" t="e">
        <f t="shared" si="464"/>
        <v>#N/A</v>
      </c>
      <c r="Z407" s="5" t="e">
        <f t="shared" si="465"/>
        <v>#N/A</v>
      </c>
      <c r="AA407" s="5" t="e">
        <f t="shared" si="466"/>
        <v>#N/A</v>
      </c>
      <c r="AB407" s="5" t="e">
        <f t="shared" si="467"/>
        <v>#N/A</v>
      </c>
      <c r="AC407" s="5" t="e">
        <f t="shared" si="468"/>
        <v>#N/A</v>
      </c>
      <c r="AD407" s="5" t="e">
        <f t="shared" si="469"/>
        <v>#N/A</v>
      </c>
      <c r="AE407" s="5" t="e">
        <f t="shared" si="470"/>
        <v>#N/A</v>
      </c>
      <c r="AF407" s="5" t="e">
        <f t="shared" si="471"/>
        <v>#N/A</v>
      </c>
      <c r="AG407" s="5" t="e">
        <f t="shared" si="472"/>
        <v>#N/A</v>
      </c>
      <c r="AH407" s="5" t="e">
        <f t="shared" si="473"/>
        <v>#N/A</v>
      </c>
      <c r="AI407" s="5" t="e">
        <f t="shared" si="474"/>
        <v>#N/A</v>
      </c>
      <c r="AJ407" s="5" t="e">
        <f t="shared" si="475"/>
        <v>#N/A</v>
      </c>
      <c r="AK407" s="5" t="e">
        <f t="shared" si="476"/>
        <v>#N/A</v>
      </c>
      <c r="AL407" s="5" t="e">
        <f t="shared" si="477"/>
        <v>#N/A</v>
      </c>
      <c r="AM407" s="5" t="e">
        <f t="shared" si="478"/>
        <v>#N/A</v>
      </c>
      <c r="AN407" s="5" t="e">
        <f t="shared" si="479"/>
        <v>#N/A</v>
      </c>
      <c r="AO407" s="5" t="e">
        <f t="shared" si="480"/>
        <v>#N/A</v>
      </c>
      <c r="AP407" s="5" t="e">
        <f t="shared" si="481"/>
        <v>#N/A</v>
      </c>
      <c r="AQ407" s="5" t="e">
        <f t="shared" si="482"/>
        <v>#N/A</v>
      </c>
      <c r="AR407" s="5" t="e">
        <f t="shared" si="483"/>
        <v>#N/A</v>
      </c>
      <c r="AS407" s="5" t="e">
        <f t="shared" si="484"/>
        <v>#N/A</v>
      </c>
      <c r="AT407" s="5" t="e">
        <f t="shared" si="485"/>
        <v>#N/A</v>
      </c>
      <c r="AU407" s="5" t="e">
        <f t="shared" si="486"/>
        <v>#N/A</v>
      </c>
      <c r="AV407" s="5" t="e">
        <f t="shared" si="487"/>
        <v>#N/A</v>
      </c>
      <c r="AW407" s="5" t="e">
        <f t="shared" si="488"/>
        <v>#N/A</v>
      </c>
      <c r="AX407" s="5" t="e">
        <f t="shared" si="489"/>
        <v>#N/A</v>
      </c>
      <c r="AY407" s="5" t="e">
        <f t="shared" si="490"/>
        <v>#N/A</v>
      </c>
      <c r="AZ407" s="5" t="e">
        <f t="shared" si="491"/>
        <v>#N/A</v>
      </c>
      <c r="BA407" s="5" t="e">
        <f t="shared" si="492"/>
        <v>#N/A</v>
      </c>
      <c r="BB407" s="5" t="e">
        <f t="shared" si="493"/>
        <v>#N/A</v>
      </c>
      <c r="BC407" s="5" t="e">
        <f t="shared" si="494"/>
        <v>#N/A</v>
      </c>
      <c r="BD407" s="5" t="e">
        <f t="shared" si="495"/>
        <v>#N/A</v>
      </c>
      <c r="BE407" s="5" t="e">
        <f t="shared" si="496"/>
        <v>#N/A</v>
      </c>
      <c r="BF407" s="5" t="e">
        <f t="shared" si="497"/>
        <v>#N/A</v>
      </c>
      <c r="BG407" s="5" t="e">
        <f t="shared" si="498"/>
        <v>#N/A</v>
      </c>
      <c r="BH407" s="5" t="e">
        <f t="shared" si="499"/>
        <v>#N/A</v>
      </c>
      <c r="BI407" s="5" t="e">
        <f t="shared" si="500"/>
        <v>#N/A</v>
      </c>
      <c r="BJ407" s="8" t="e">
        <f t="shared" si="501"/>
        <v>#N/A</v>
      </c>
      <c r="BK407" s="8" t="e">
        <f t="shared" si="502"/>
        <v>#N/A</v>
      </c>
      <c r="BL407" s="8" t="e">
        <f t="shared" si="503"/>
        <v>#N/A</v>
      </c>
      <c r="BM407" s="8" t="e">
        <f t="shared" si="504"/>
        <v>#N/A</v>
      </c>
      <c r="BN407" s="8" t="e">
        <f t="shared" si="505"/>
        <v>#N/A</v>
      </c>
    </row>
    <row r="408" spans="1:66" x14ac:dyDescent="0.25">
      <c r="A408" t="s">
        <v>25</v>
      </c>
      <c r="B408" t="s">
        <v>249</v>
      </c>
      <c r="C408" t="s">
        <v>529</v>
      </c>
      <c r="D408" t="s">
        <v>532</v>
      </c>
      <c r="E408">
        <f>VLOOKUP(A408,home!$A$2:$E$405,3,FALSE)</f>
        <v>1.2947</v>
      </c>
      <c r="F408">
        <f>VLOOKUP(B408,home!$B$2:$E$405,3,FALSE)</f>
        <v>1.0569</v>
      </c>
      <c r="G408" t="e">
        <f>VLOOKUP(C408,away!$B$2:$E$405,4,FALSE)</f>
        <v>#N/A</v>
      </c>
      <c r="H408">
        <f>VLOOKUP(A408,away!$A$2:$E$405,3,FALSE)</f>
        <v>1.05</v>
      </c>
      <c r="I408" t="e">
        <f>VLOOKUP(C408,away!$B$2:$E$405,3,FALSE)</f>
        <v>#N/A</v>
      </c>
      <c r="J408">
        <f>VLOOKUP(B408,home!$B$2:$E$405,4,FALSE)</f>
        <v>0.80200000000000005</v>
      </c>
      <c r="K408" s="3" t="e">
        <f t="shared" si="450"/>
        <v>#N/A</v>
      </c>
      <c r="L408" s="3" t="e">
        <f t="shared" si="451"/>
        <v>#N/A</v>
      </c>
      <c r="M408" s="5" t="e">
        <f t="shared" si="452"/>
        <v>#N/A</v>
      </c>
      <c r="N408" s="5" t="e">
        <f t="shared" si="453"/>
        <v>#N/A</v>
      </c>
      <c r="O408" s="5" t="e">
        <f t="shared" si="454"/>
        <v>#N/A</v>
      </c>
      <c r="P408" s="5" t="e">
        <f t="shared" si="455"/>
        <v>#N/A</v>
      </c>
      <c r="Q408" s="5" t="e">
        <f t="shared" si="456"/>
        <v>#N/A</v>
      </c>
      <c r="R408" s="5" t="e">
        <f t="shared" si="457"/>
        <v>#N/A</v>
      </c>
      <c r="S408" s="5" t="e">
        <f t="shared" si="458"/>
        <v>#N/A</v>
      </c>
      <c r="T408" s="5" t="e">
        <f t="shared" si="459"/>
        <v>#N/A</v>
      </c>
      <c r="U408" s="5" t="e">
        <f t="shared" si="460"/>
        <v>#N/A</v>
      </c>
      <c r="V408" s="5" t="e">
        <f t="shared" si="461"/>
        <v>#N/A</v>
      </c>
      <c r="W408" s="5" t="e">
        <f t="shared" si="462"/>
        <v>#N/A</v>
      </c>
      <c r="X408" s="5" t="e">
        <f t="shared" si="463"/>
        <v>#N/A</v>
      </c>
      <c r="Y408" s="5" t="e">
        <f t="shared" si="464"/>
        <v>#N/A</v>
      </c>
      <c r="Z408" s="5" t="e">
        <f t="shared" si="465"/>
        <v>#N/A</v>
      </c>
      <c r="AA408" s="5" t="e">
        <f t="shared" si="466"/>
        <v>#N/A</v>
      </c>
      <c r="AB408" s="5" t="e">
        <f t="shared" si="467"/>
        <v>#N/A</v>
      </c>
      <c r="AC408" s="5" t="e">
        <f t="shared" si="468"/>
        <v>#N/A</v>
      </c>
      <c r="AD408" s="5" t="e">
        <f t="shared" si="469"/>
        <v>#N/A</v>
      </c>
      <c r="AE408" s="5" t="e">
        <f t="shared" si="470"/>
        <v>#N/A</v>
      </c>
      <c r="AF408" s="5" t="e">
        <f t="shared" si="471"/>
        <v>#N/A</v>
      </c>
      <c r="AG408" s="5" t="e">
        <f t="shared" si="472"/>
        <v>#N/A</v>
      </c>
      <c r="AH408" s="5" t="e">
        <f t="shared" si="473"/>
        <v>#N/A</v>
      </c>
      <c r="AI408" s="5" t="e">
        <f t="shared" si="474"/>
        <v>#N/A</v>
      </c>
      <c r="AJ408" s="5" t="e">
        <f t="shared" si="475"/>
        <v>#N/A</v>
      </c>
      <c r="AK408" s="5" t="e">
        <f t="shared" si="476"/>
        <v>#N/A</v>
      </c>
      <c r="AL408" s="5" t="e">
        <f t="shared" si="477"/>
        <v>#N/A</v>
      </c>
      <c r="AM408" s="5" t="e">
        <f t="shared" si="478"/>
        <v>#N/A</v>
      </c>
      <c r="AN408" s="5" t="e">
        <f t="shared" si="479"/>
        <v>#N/A</v>
      </c>
      <c r="AO408" s="5" t="e">
        <f t="shared" si="480"/>
        <v>#N/A</v>
      </c>
      <c r="AP408" s="5" t="e">
        <f t="shared" si="481"/>
        <v>#N/A</v>
      </c>
      <c r="AQ408" s="5" t="e">
        <f t="shared" si="482"/>
        <v>#N/A</v>
      </c>
      <c r="AR408" s="5" t="e">
        <f t="shared" si="483"/>
        <v>#N/A</v>
      </c>
      <c r="AS408" s="5" t="e">
        <f t="shared" si="484"/>
        <v>#N/A</v>
      </c>
      <c r="AT408" s="5" t="e">
        <f t="shared" si="485"/>
        <v>#N/A</v>
      </c>
      <c r="AU408" s="5" t="e">
        <f t="shared" si="486"/>
        <v>#N/A</v>
      </c>
      <c r="AV408" s="5" t="e">
        <f t="shared" si="487"/>
        <v>#N/A</v>
      </c>
      <c r="AW408" s="5" t="e">
        <f t="shared" si="488"/>
        <v>#N/A</v>
      </c>
      <c r="AX408" s="5" t="e">
        <f t="shared" si="489"/>
        <v>#N/A</v>
      </c>
      <c r="AY408" s="5" t="e">
        <f t="shared" si="490"/>
        <v>#N/A</v>
      </c>
      <c r="AZ408" s="5" t="e">
        <f t="shared" si="491"/>
        <v>#N/A</v>
      </c>
      <c r="BA408" s="5" t="e">
        <f t="shared" si="492"/>
        <v>#N/A</v>
      </c>
      <c r="BB408" s="5" t="e">
        <f t="shared" si="493"/>
        <v>#N/A</v>
      </c>
      <c r="BC408" s="5" t="e">
        <f t="shared" si="494"/>
        <v>#N/A</v>
      </c>
      <c r="BD408" s="5" t="e">
        <f t="shared" si="495"/>
        <v>#N/A</v>
      </c>
      <c r="BE408" s="5" t="e">
        <f t="shared" si="496"/>
        <v>#N/A</v>
      </c>
      <c r="BF408" s="5" t="e">
        <f t="shared" si="497"/>
        <v>#N/A</v>
      </c>
      <c r="BG408" s="5" t="e">
        <f t="shared" si="498"/>
        <v>#N/A</v>
      </c>
      <c r="BH408" s="5" t="e">
        <f t="shared" si="499"/>
        <v>#N/A</v>
      </c>
      <c r="BI408" s="5" t="e">
        <f t="shared" si="500"/>
        <v>#N/A</v>
      </c>
      <c r="BJ408" s="8" t="e">
        <f t="shared" si="501"/>
        <v>#N/A</v>
      </c>
      <c r="BK408" s="8" t="e">
        <f t="shared" si="502"/>
        <v>#N/A</v>
      </c>
      <c r="BL408" s="8" t="e">
        <f t="shared" si="503"/>
        <v>#N/A</v>
      </c>
      <c r="BM408" s="8" t="e">
        <f t="shared" si="504"/>
        <v>#N/A</v>
      </c>
      <c r="BN408" s="8" t="e">
        <f t="shared" si="505"/>
        <v>#N/A</v>
      </c>
    </row>
    <row r="409" spans="1:66" x14ac:dyDescent="0.25">
      <c r="A409" t="s">
        <v>25</v>
      </c>
      <c r="B409" t="s">
        <v>170</v>
      </c>
      <c r="C409" t="s">
        <v>443</v>
      </c>
      <c r="D409" t="s">
        <v>532</v>
      </c>
      <c r="E409">
        <f>VLOOKUP(A409,home!$A$2:$E$405,3,FALSE)</f>
        <v>1.2947</v>
      </c>
      <c r="F409">
        <f>VLOOKUP(B409,home!$B$2:$E$405,3,FALSE)</f>
        <v>1.1789000000000001</v>
      </c>
      <c r="G409">
        <f>VLOOKUP(C409,away!$B$2:$E$405,4,FALSE)</f>
        <v>1.1382000000000001</v>
      </c>
      <c r="H409">
        <f>VLOOKUP(A409,away!$A$2:$E$405,3,FALSE)</f>
        <v>1.05</v>
      </c>
      <c r="I409">
        <f>VLOOKUP(C409,away!$B$2:$E$405,3,FALSE)</f>
        <v>0.95240000000000002</v>
      </c>
      <c r="J409">
        <f>VLOOKUP(B409,home!$B$2:$E$405,4,FALSE)</f>
        <v>1.3533999999999999</v>
      </c>
      <c r="K409" s="3">
        <f t="shared" si="450"/>
        <v>1.7372595069060002</v>
      </c>
      <c r="L409" s="3">
        <f t="shared" si="451"/>
        <v>1.353427068</v>
      </c>
      <c r="M409" s="5">
        <f t="shared" si="452"/>
        <v>4.5470724626571125E-2</v>
      </c>
      <c r="N409" s="5">
        <f t="shared" si="453"/>
        <v>7.8994448643415469E-2</v>
      </c>
      <c r="O409" s="5">
        <f t="shared" si="454"/>
        <v>6.1541309511175549E-2</v>
      </c>
      <c r="P409" s="5">
        <f t="shared" si="455"/>
        <v>0.10691322501573437</v>
      </c>
      <c r="Q409" s="5">
        <f t="shared" si="456"/>
        <v>6.8616928449285658E-2</v>
      </c>
      <c r="R409" s="5">
        <f t="shared" si="457"/>
        <v>4.1645837046295431E-2</v>
      </c>
      <c r="S409" s="5">
        <f t="shared" si="458"/>
        <v>6.2845038082951513E-2</v>
      </c>
      <c r="T409" s="5">
        <f t="shared" si="459"/>
        <v>9.2868008286282472E-2</v>
      </c>
      <c r="U409" s="5">
        <f t="shared" si="460"/>
        <v>7.2349626331734834E-2</v>
      </c>
      <c r="V409" s="5">
        <f t="shared" si="461"/>
        <v>1.6418294415105252E-2</v>
      </c>
      <c r="W409" s="5">
        <f t="shared" si="462"/>
        <v>3.973513709440344E-2</v>
      </c>
      <c r="X409" s="5">
        <f t="shared" si="463"/>
        <v>5.3778610094256482E-2</v>
      </c>
      <c r="Y409" s="5">
        <f t="shared" si="464"/>
        <v>3.6392713290492387E-2</v>
      </c>
      <c r="Z409" s="5">
        <f t="shared" si="465"/>
        <v>1.8788201042657805E-2</v>
      </c>
      <c r="AA409" s="5">
        <f t="shared" si="466"/>
        <v>3.2639980879018503E-2</v>
      </c>
      <c r="AB409" s="5">
        <f t="shared" si="467"/>
        <v>2.8352058543652477E-2</v>
      </c>
      <c r="AC409" s="5">
        <f t="shared" si="468"/>
        <v>2.4127238178965889E-3</v>
      </c>
      <c r="AD409" s="5">
        <f t="shared" si="469"/>
        <v>1.7257561168866412E-2</v>
      </c>
      <c r="AE409" s="5">
        <f t="shared" si="470"/>
        <v>2.335685041360952E-2</v>
      </c>
      <c r="AF409" s="5">
        <f t="shared" si="471"/>
        <v>1.5805896786503064E-2</v>
      </c>
      <c r="AG409" s="5">
        <f t="shared" si="472"/>
        <v>7.1307095149558235E-3</v>
      </c>
      <c r="AH409" s="5">
        <f t="shared" si="473"/>
        <v>6.3571149625397203E-3</v>
      </c>
      <c r="AI409" s="5">
        <f t="shared" si="474"/>
        <v>1.1043958405166511E-2</v>
      </c>
      <c r="AJ409" s="5">
        <f t="shared" si="475"/>
        <v>9.5931108666249751E-3</v>
      </c>
      <c r="AK409" s="5">
        <f t="shared" si="476"/>
        <v>5.5552410179491663E-3</v>
      </c>
      <c r="AL409" s="5">
        <f t="shared" si="477"/>
        <v>2.2691706504528731E-4</v>
      </c>
      <c r="AM409" s="5">
        <f t="shared" si="478"/>
        <v>5.9961724413249992E-3</v>
      </c>
      <c r="AN409" s="5">
        <f t="shared" si="479"/>
        <v>8.1153820864848947E-3</v>
      </c>
      <c r="AO409" s="5">
        <f t="shared" si="480"/>
        <v>5.4917888915054884E-3</v>
      </c>
      <c r="AP409" s="5">
        <f t="shared" si="481"/>
        <v>2.4775785791684153E-3</v>
      </c>
      <c r="AQ409" s="5">
        <f t="shared" si="482"/>
        <v>8.3830547803587804E-4</v>
      </c>
      <c r="AR409" s="5">
        <f t="shared" si="483"/>
        <v>1.7207782929378123E-3</v>
      </c>
      <c r="AS409" s="5">
        <f t="shared" si="484"/>
        <v>2.9894384486836927E-3</v>
      </c>
      <c r="AT409" s="5">
        <f t="shared" si="485"/>
        <v>2.5967151826430351E-3</v>
      </c>
      <c r="AU409" s="5">
        <f t="shared" si="486"/>
        <v>1.5037227125912545E-3</v>
      </c>
      <c r="AV409" s="5">
        <f t="shared" si="487"/>
        <v>6.5308914454990908E-4</v>
      </c>
      <c r="AW409" s="5">
        <f t="shared" si="488"/>
        <v>1.4820546280867751E-5</v>
      </c>
      <c r="AX409" s="5">
        <f t="shared" si="489"/>
        <v>1.7361512631232704E-3</v>
      </c>
      <c r="AY409" s="5">
        <f t="shared" si="490"/>
        <v>2.3497541136534243E-3</v>
      </c>
      <c r="AZ409" s="5">
        <f t="shared" si="491"/>
        <v>1.5901104102814469E-3</v>
      </c>
      <c r="BA409" s="5">
        <f t="shared" si="492"/>
        <v>7.1736615679449871E-4</v>
      </c>
      <c r="BB409" s="5">
        <f t="shared" si="493"/>
        <v>2.4272569356820152E-4</v>
      </c>
      <c r="BC409" s="5">
        <f t="shared" si="494"/>
        <v>6.5702304754855468E-5</v>
      </c>
      <c r="BD409" s="5">
        <f t="shared" si="495"/>
        <v>3.8815798661481142E-4</v>
      </c>
      <c r="BE409" s="5">
        <f t="shared" si="496"/>
        <v>6.7433115242807311E-4</v>
      </c>
      <c r="BF409" s="5">
        <f t="shared" si="497"/>
        <v>5.857441026792745E-4</v>
      </c>
      <c r="BG409" s="5">
        <f t="shared" si="498"/>
        <v>3.391965036645647E-4</v>
      </c>
      <c r="BH409" s="5">
        <f t="shared" si="499"/>
        <v>1.4731808767513529E-4</v>
      </c>
      <c r="BI409" s="5">
        <f t="shared" si="500"/>
        <v>5.1185949670568081E-5</v>
      </c>
      <c r="BJ409" s="8">
        <f t="shared" si="501"/>
        <v>0.46355790116076601</v>
      </c>
      <c r="BK409" s="8">
        <f t="shared" si="502"/>
        <v>0.23663667713695757</v>
      </c>
      <c r="BL409" s="8">
        <f t="shared" si="503"/>
        <v>0.28072791512829531</v>
      </c>
      <c r="BM409" s="8">
        <f t="shared" si="504"/>
        <v>0.59419328760882673</v>
      </c>
      <c r="BN409" s="8">
        <f t="shared" si="505"/>
        <v>0.40318247329247758</v>
      </c>
    </row>
    <row r="410" spans="1:66" x14ac:dyDescent="0.25">
      <c r="A410" t="s">
        <v>173</v>
      </c>
      <c r="B410" t="s">
        <v>177</v>
      </c>
      <c r="C410" t="s">
        <v>260</v>
      </c>
      <c r="D410" t="s">
        <v>532</v>
      </c>
      <c r="E410">
        <f>VLOOKUP(A410,home!$A$2:$E$405,3,FALSE)</f>
        <v>1.7239</v>
      </c>
      <c r="F410">
        <f>VLOOKUP(B410,home!$B$2:$E$405,3,FALSE)</f>
        <v>0.61629999999999996</v>
      </c>
      <c r="G410">
        <f>VLOOKUP(C410,away!$B$2:$E$405,4,FALSE)</f>
        <v>0.81889999999999996</v>
      </c>
      <c r="H410">
        <f>VLOOKUP(A410,away!$A$2:$E$405,3,FALSE)</f>
        <v>1.3199000000000001</v>
      </c>
      <c r="I410">
        <f>VLOOKUP(C410,away!$B$2:$E$405,3,FALSE)</f>
        <v>1.0249999999999999</v>
      </c>
      <c r="J410">
        <f>VLOOKUP(B410,home!$B$2:$E$405,4,FALSE)</f>
        <v>0.61560000000000004</v>
      </c>
      <c r="K410" s="3">
        <f t="shared" si="450"/>
        <v>0.87003176387299996</v>
      </c>
      <c r="L410" s="3">
        <f t="shared" si="451"/>
        <v>0.83284370099999994</v>
      </c>
      <c r="M410" s="5">
        <f t="shared" si="452"/>
        <v>0.1821589785140055</v>
      </c>
      <c r="N410" s="5">
        <f t="shared" si="453"/>
        <v>0.1584840973818441</v>
      </c>
      <c r="O410" s="5">
        <f t="shared" si="454"/>
        <v>0.15170995783598379</v>
      </c>
      <c r="P410" s="5">
        <f t="shared" si="455"/>
        <v>0.13199248221313942</v>
      </c>
      <c r="Q410" s="5">
        <f t="shared" si="456"/>
        <v>6.8943099395473065E-2</v>
      </c>
      <c r="R410" s="5">
        <f t="shared" si="457"/>
        <v>6.3175341381337333E-2</v>
      </c>
      <c r="S410" s="5">
        <f t="shared" si="458"/>
        <v>2.3910453801000014E-2</v>
      </c>
      <c r="T410" s="5">
        <f t="shared" si="459"/>
        <v>5.7418826058936633E-2</v>
      </c>
      <c r="U410" s="5">
        <f t="shared" si="460"/>
        <v>5.4964553695283851E-2</v>
      </c>
      <c r="V410" s="5">
        <f t="shared" si="461"/>
        <v>1.9250584625353227E-3</v>
      </c>
      <c r="W410" s="5">
        <f t="shared" si="462"/>
        <v>1.9994228791304993E-2</v>
      </c>
      <c r="X410" s="5">
        <f t="shared" si="463"/>
        <v>1.6652067505191204E-2</v>
      </c>
      <c r="Y410" s="5">
        <f t="shared" si="464"/>
        <v>6.9342847651626387E-3</v>
      </c>
      <c r="Z410" s="5">
        <f t="shared" si="465"/>
        <v>1.7538395042657147E-2</v>
      </c>
      <c r="AA410" s="5">
        <f t="shared" si="466"/>
        <v>1.5258960774464475E-2</v>
      </c>
      <c r="AB410" s="5">
        <f t="shared" si="467"/>
        <v>6.6378902787381225E-3</v>
      </c>
      <c r="AC410" s="5">
        <f t="shared" si="468"/>
        <v>8.7181142177377921E-5</v>
      </c>
      <c r="AD410" s="5">
        <f t="shared" si="469"/>
        <v>4.34890353564485E-3</v>
      </c>
      <c r="AE410" s="5">
        <f t="shared" si="470"/>
        <v>3.6219569159184417E-3</v>
      </c>
      <c r="AF410" s="5">
        <f t="shared" si="471"/>
        <v>1.5082620013580302E-3</v>
      </c>
      <c r="AG410" s="5">
        <f t="shared" si="472"/>
        <v>4.1871550242956297E-4</v>
      </c>
      <c r="AH410" s="5">
        <f t="shared" si="473"/>
        <v>3.6516854592316575E-3</v>
      </c>
      <c r="AI410" s="5">
        <f t="shared" si="474"/>
        <v>3.1770823412047046E-3</v>
      </c>
      <c r="AJ410" s="5">
        <f t="shared" si="475"/>
        <v>1.3820812766440448E-3</v>
      </c>
      <c r="AK410" s="5">
        <f t="shared" si="476"/>
        <v>4.0081820364482198E-4</v>
      </c>
      <c r="AL410" s="5">
        <f t="shared" si="477"/>
        <v>2.5268598785612955E-6</v>
      </c>
      <c r="AM410" s="5">
        <f t="shared" si="478"/>
        <v>7.5673684280612322E-4</v>
      </c>
      <c r="AN410" s="5">
        <f t="shared" si="479"/>
        <v>6.3024351284570671E-4</v>
      </c>
      <c r="AO410" s="5">
        <f t="shared" si="480"/>
        <v>2.6244716988482969E-4</v>
      </c>
      <c r="AP410" s="5">
        <f t="shared" si="481"/>
        <v>7.285915742795243E-5</v>
      </c>
      <c r="AQ410" s="5">
        <f t="shared" si="482"/>
        <v>1.5170072581009384E-5</v>
      </c>
      <c r="AR410" s="5">
        <f t="shared" si="483"/>
        <v>6.0825664655087561E-4</v>
      </c>
      <c r="AS410" s="5">
        <f t="shared" si="484"/>
        <v>5.2920260308613419E-4</v>
      </c>
      <c r="AT410" s="5">
        <f t="shared" si="485"/>
        <v>2.302115371046062E-4</v>
      </c>
      <c r="AU410" s="5">
        <f t="shared" si="486"/>
        <v>6.6763783230345039E-5</v>
      </c>
      <c r="AV410" s="5">
        <f t="shared" si="487"/>
        <v>1.4521653021682924E-5</v>
      </c>
      <c r="AW410" s="5">
        <f t="shared" si="488"/>
        <v>5.0860107396434631E-8</v>
      </c>
      <c r="AX410" s="5">
        <f t="shared" si="489"/>
        <v>1.0973084835571603E-4</v>
      </c>
      <c r="AY410" s="5">
        <f t="shared" si="490"/>
        <v>9.1388645858444295E-5</v>
      </c>
      <c r="AZ410" s="5">
        <f t="shared" si="491"/>
        <v>3.8056229023062528E-5</v>
      </c>
      <c r="BA410" s="5">
        <f t="shared" si="492"/>
        <v>1.0564963541890338E-5</v>
      </c>
      <c r="BB410" s="5">
        <f t="shared" si="493"/>
        <v>2.199740834289504E-6</v>
      </c>
      <c r="BC410" s="5">
        <f t="shared" si="494"/>
        <v>3.664080595340996E-7</v>
      </c>
      <c r="BD410" s="5">
        <f t="shared" si="495"/>
        <v>8.443045277854666E-5</v>
      </c>
      <c r="BE410" s="5">
        <f t="shared" si="496"/>
        <v>7.3457175755514985E-5</v>
      </c>
      <c r="BF410" s="5">
        <f t="shared" si="497"/>
        <v>3.1955038095849834E-5</v>
      </c>
      <c r="BG410" s="5">
        <f t="shared" si="498"/>
        <v>9.2672993863870461E-6</v>
      </c>
      <c r="BH410" s="5">
        <f t="shared" si="499"/>
        <v>2.0157112078693727E-6</v>
      </c>
      <c r="BI410" s="5">
        <f t="shared" si="500"/>
        <v>3.5074655552823324E-7</v>
      </c>
      <c r="BJ410" s="8">
        <f t="shared" si="501"/>
        <v>0.34031420544448199</v>
      </c>
      <c r="BK410" s="8">
        <f t="shared" si="502"/>
        <v>0.34016806963859464</v>
      </c>
      <c r="BL410" s="8">
        <f t="shared" si="503"/>
        <v>0.30200880389330625</v>
      </c>
      <c r="BM410" s="8">
        <f t="shared" si="504"/>
        <v>0.24347417951150577</v>
      </c>
      <c r="BN410" s="8">
        <f t="shared" si="505"/>
        <v>0.75646395672178324</v>
      </c>
    </row>
    <row r="411" spans="1:66" x14ac:dyDescent="0.25">
      <c r="A411" t="s">
        <v>173</v>
      </c>
      <c r="B411" t="s">
        <v>175</v>
      </c>
      <c r="C411" t="s">
        <v>262</v>
      </c>
      <c r="D411" t="s">
        <v>532</v>
      </c>
      <c r="E411">
        <f>VLOOKUP(A411,home!$A$2:$E$405,3,FALSE)</f>
        <v>1.7239</v>
      </c>
      <c r="F411">
        <f>VLOOKUP(B411,home!$B$2:$E$405,3,FALSE)</f>
        <v>1.0919000000000001</v>
      </c>
      <c r="G411">
        <f>VLOOKUP(C411,away!$B$2:$E$405,4,FALSE)</f>
        <v>0.68240000000000001</v>
      </c>
      <c r="H411">
        <f>VLOOKUP(A411,away!$A$2:$E$405,3,FALSE)</f>
        <v>1.3199000000000001</v>
      </c>
      <c r="I411">
        <f>VLOOKUP(C411,away!$B$2:$E$405,3,FALSE)</f>
        <v>1.9609000000000001</v>
      </c>
      <c r="J411">
        <f>VLOOKUP(B411,home!$B$2:$E$405,4,FALSE)</f>
        <v>0.80220000000000002</v>
      </c>
      <c r="K411" s="3">
        <f t="shared" si="450"/>
        <v>1.2844995421840002</v>
      </c>
      <c r="L411" s="3">
        <f t="shared" si="451"/>
        <v>2.0762475502020004</v>
      </c>
      <c r="M411" s="5">
        <f t="shared" si="452"/>
        <v>3.4709318188532477E-2</v>
      </c>
      <c r="N411" s="5">
        <f t="shared" si="453"/>
        <v>4.4584103322688751E-2</v>
      </c>
      <c r="O411" s="5">
        <f t="shared" si="454"/>
        <v>7.2065136858122283E-2</v>
      </c>
      <c r="P411" s="5">
        <f t="shared" si="455"/>
        <v>9.256763530168538E-2</v>
      </c>
      <c r="Q411" s="5">
        <f t="shared" si="456"/>
        <v>2.8634130153338936E-2</v>
      </c>
      <c r="R411" s="5">
        <f t="shared" si="457"/>
        <v>7.4812531928324155E-2</v>
      </c>
      <c r="S411" s="5">
        <f t="shared" si="458"/>
        <v>6.1718059821878377E-2</v>
      </c>
      <c r="T411" s="5">
        <f t="shared" si="459"/>
        <v>5.9451542583035193E-2</v>
      </c>
      <c r="U411" s="5">
        <f t="shared" si="460"/>
        <v>9.6096663011558267E-2</v>
      </c>
      <c r="V411" s="5">
        <f t="shared" si="461"/>
        <v>1.8288700272509967E-2</v>
      </c>
      <c r="W411" s="5">
        <f t="shared" si="462"/>
        <v>1.2260175690933649E-2</v>
      </c>
      <c r="X411" s="5">
        <f t="shared" si="463"/>
        <v>2.5455159743347104E-2</v>
      </c>
      <c r="Y411" s="5">
        <f t="shared" si="464"/>
        <v>2.6425606528562511E-2</v>
      </c>
      <c r="Z411" s="5">
        <f t="shared" si="465"/>
        <v>5.1776445380197322E-2</v>
      </c>
      <c r="AA411" s="5">
        <f t="shared" si="466"/>
        <v>6.650682038677834E-2</v>
      </c>
      <c r="AB411" s="5">
        <f t="shared" si="467"/>
        <v>4.2713990169465164E-2</v>
      </c>
      <c r="AC411" s="5">
        <f t="shared" si="468"/>
        <v>3.0484280326609522E-3</v>
      </c>
      <c r="AD411" s="5">
        <f t="shared" si="469"/>
        <v>3.9370475155249204E-3</v>
      </c>
      <c r="AE411" s="5">
        <f t="shared" si="470"/>
        <v>8.1742852591374874E-3</v>
      </c>
      <c r="AF411" s="5">
        <f t="shared" si="471"/>
        <v>8.4859198719682699E-3</v>
      </c>
      <c r="AG411" s="5">
        <f t="shared" si="472"/>
        <v>5.8729567817948636E-3</v>
      </c>
      <c r="AH411" s="5">
        <f t="shared" si="473"/>
        <v>2.687517946970059E-2</v>
      </c>
      <c r="AI411" s="5">
        <f t="shared" si="474"/>
        <v>3.4521155724943242E-2</v>
      </c>
      <c r="AJ411" s="5">
        <f t="shared" si="475"/>
        <v>2.2171204362176091E-2</v>
      </c>
      <c r="AK411" s="5">
        <f t="shared" si="476"/>
        <v>9.4929672842943673E-3</v>
      </c>
      <c r="AL411" s="5">
        <f t="shared" si="477"/>
        <v>3.2519886773693386E-4</v>
      </c>
      <c r="AM411" s="5">
        <f t="shared" si="478"/>
        <v>1.0114271462496834E-3</v>
      </c>
      <c r="AN411" s="5">
        <f t="shared" si="479"/>
        <v>2.0999731346087055E-3</v>
      </c>
      <c r="AO411" s="5">
        <f t="shared" si="480"/>
        <v>2.180032038110671E-3</v>
      </c>
      <c r="AP411" s="5">
        <f t="shared" si="481"/>
        <v>1.5087620594963849E-3</v>
      </c>
      <c r="AQ411" s="5">
        <f t="shared" si="482"/>
        <v>7.8314088246677325E-4</v>
      </c>
      <c r="AR411" s="5">
        <f t="shared" si="483"/>
        <v>1.1159905107040978E-2</v>
      </c>
      <c r="AS411" s="5">
        <f t="shared" si="484"/>
        <v>1.4334893000811021E-2</v>
      </c>
      <c r="AT411" s="5">
        <f t="shared" si="485"/>
        <v>9.2065817483991935E-3</v>
      </c>
      <c r="AU411" s="5">
        <f t="shared" si="486"/>
        <v>3.9419500136327794E-3</v>
      </c>
      <c r="AV411" s="5">
        <f t="shared" si="487"/>
        <v>1.2658582469558799E-3</v>
      </c>
      <c r="AW411" s="5">
        <f t="shared" si="488"/>
        <v>2.4091265336941458E-5</v>
      </c>
      <c r="AX411" s="5">
        <f t="shared" si="489"/>
        <v>2.1652961771836442E-4</v>
      </c>
      <c r="AY411" s="5">
        <f t="shared" si="490"/>
        <v>4.4956908833392978E-4</v>
      </c>
      <c r="AZ411" s="5">
        <f t="shared" si="491"/>
        <v>4.6670835914993433E-4</v>
      </c>
      <c r="BA411" s="5">
        <f t="shared" si="492"/>
        <v>3.2300069578128214E-4</v>
      </c>
      <c r="BB411" s="5">
        <f t="shared" si="493"/>
        <v>1.6765735083235715E-4</v>
      </c>
      <c r="BC411" s="5">
        <f t="shared" si="494"/>
        <v>6.9619632787807707E-5</v>
      </c>
      <c r="BD411" s="5">
        <f t="shared" si="495"/>
        <v>3.8617876064967744E-3</v>
      </c>
      <c r="BE411" s="5">
        <f t="shared" si="496"/>
        <v>4.9604644125569525E-3</v>
      </c>
      <c r="BF411" s="5">
        <f t="shared" si="497"/>
        <v>3.1858571334747155E-3</v>
      </c>
      <c r="BG411" s="5">
        <f t="shared" si="498"/>
        <v>1.3640773431373016E-3</v>
      </c>
      <c r="BH411" s="5">
        <f t="shared" si="499"/>
        <v>4.3803918069085782E-4</v>
      </c>
      <c r="BI411" s="5">
        <f t="shared" si="500"/>
        <v>1.1253222541121232E-4</v>
      </c>
      <c r="BJ411" s="8">
        <f t="shared" si="501"/>
        <v>0.23255734745586765</v>
      </c>
      <c r="BK411" s="8">
        <f t="shared" si="502"/>
        <v>0.21110690957333803</v>
      </c>
      <c r="BL411" s="8">
        <f t="shared" si="503"/>
        <v>0.49908759521397</v>
      </c>
      <c r="BM411" s="8">
        <f t="shared" si="504"/>
        <v>0.64672996404768446</v>
      </c>
      <c r="BN411" s="8">
        <f t="shared" si="505"/>
        <v>0.347372855752692</v>
      </c>
    </row>
    <row r="412" spans="1:66" x14ac:dyDescent="0.25">
      <c r="A412" t="s">
        <v>173</v>
      </c>
      <c r="B412" t="s">
        <v>259</v>
      </c>
      <c r="C412" t="s">
        <v>510</v>
      </c>
      <c r="D412" t="s">
        <v>532</v>
      </c>
      <c r="E412">
        <f>VLOOKUP(A412,home!$A$2:$E$405,3,FALSE)</f>
        <v>1.7239</v>
      </c>
      <c r="F412">
        <f>VLOOKUP(B412,home!$B$2:$E$405,3,FALSE)</f>
        <v>1.5589999999999999</v>
      </c>
      <c r="G412" t="e">
        <f>VLOOKUP(C412,away!$B$2:$E$405,4,FALSE)</f>
        <v>#N/A</v>
      </c>
      <c r="H412">
        <f>VLOOKUP(A412,away!$A$2:$E$405,3,FALSE)</f>
        <v>1.3199000000000001</v>
      </c>
      <c r="I412" t="e">
        <f>VLOOKUP(C412,away!$B$2:$E$405,3,FALSE)</f>
        <v>#N/A</v>
      </c>
      <c r="J412">
        <f>VLOOKUP(B412,home!$B$2:$E$405,4,FALSE)</f>
        <v>0.47349999999999998</v>
      </c>
      <c r="K412" s="3" t="e">
        <f t="shared" si="450"/>
        <v>#N/A</v>
      </c>
      <c r="L412" s="3" t="e">
        <f t="shared" si="451"/>
        <v>#N/A</v>
      </c>
      <c r="M412" s="5" t="e">
        <f t="shared" si="452"/>
        <v>#N/A</v>
      </c>
      <c r="N412" s="5" t="e">
        <f t="shared" si="453"/>
        <v>#N/A</v>
      </c>
      <c r="O412" s="5" t="e">
        <f t="shared" si="454"/>
        <v>#N/A</v>
      </c>
      <c r="P412" s="5" t="e">
        <f t="shared" si="455"/>
        <v>#N/A</v>
      </c>
      <c r="Q412" s="5" t="e">
        <f t="shared" si="456"/>
        <v>#N/A</v>
      </c>
      <c r="R412" s="5" t="e">
        <f t="shared" si="457"/>
        <v>#N/A</v>
      </c>
      <c r="S412" s="5" t="e">
        <f t="shared" si="458"/>
        <v>#N/A</v>
      </c>
      <c r="T412" s="5" t="e">
        <f t="shared" si="459"/>
        <v>#N/A</v>
      </c>
      <c r="U412" s="5" t="e">
        <f t="shared" si="460"/>
        <v>#N/A</v>
      </c>
      <c r="V412" s="5" t="e">
        <f t="shared" si="461"/>
        <v>#N/A</v>
      </c>
      <c r="W412" s="5" t="e">
        <f t="shared" si="462"/>
        <v>#N/A</v>
      </c>
      <c r="X412" s="5" t="e">
        <f t="shared" si="463"/>
        <v>#N/A</v>
      </c>
      <c r="Y412" s="5" t="e">
        <f t="shared" si="464"/>
        <v>#N/A</v>
      </c>
      <c r="Z412" s="5" t="e">
        <f t="shared" si="465"/>
        <v>#N/A</v>
      </c>
      <c r="AA412" s="5" t="e">
        <f t="shared" si="466"/>
        <v>#N/A</v>
      </c>
      <c r="AB412" s="5" t="e">
        <f t="shared" si="467"/>
        <v>#N/A</v>
      </c>
      <c r="AC412" s="5" t="e">
        <f t="shared" si="468"/>
        <v>#N/A</v>
      </c>
      <c r="AD412" s="5" t="e">
        <f t="shared" si="469"/>
        <v>#N/A</v>
      </c>
      <c r="AE412" s="5" t="e">
        <f t="shared" si="470"/>
        <v>#N/A</v>
      </c>
      <c r="AF412" s="5" t="e">
        <f t="shared" si="471"/>
        <v>#N/A</v>
      </c>
      <c r="AG412" s="5" t="e">
        <f t="shared" si="472"/>
        <v>#N/A</v>
      </c>
      <c r="AH412" s="5" t="e">
        <f t="shared" si="473"/>
        <v>#N/A</v>
      </c>
      <c r="AI412" s="5" t="e">
        <f t="shared" si="474"/>
        <v>#N/A</v>
      </c>
      <c r="AJ412" s="5" t="e">
        <f t="shared" si="475"/>
        <v>#N/A</v>
      </c>
      <c r="AK412" s="5" t="e">
        <f t="shared" si="476"/>
        <v>#N/A</v>
      </c>
      <c r="AL412" s="5" t="e">
        <f t="shared" si="477"/>
        <v>#N/A</v>
      </c>
      <c r="AM412" s="5" t="e">
        <f t="shared" si="478"/>
        <v>#N/A</v>
      </c>
      <c r="AN412" s="5" t="e">
        <f t="shared" si="479"/>
        <v>#N/A</v>
      </c>
      <c r="AO412" s="5" t="e">
        <f t="shared" si="480"/>
        <v>#N/A</v>
      </c>
      <c r="AP412" s="5" t="e">
        <f t="shared" si="481"/>
        <v>#N/A</v>
      </c>
      <c r="AQ412" s="5" t="e">
        <f t="shared" si="482"/>
        <v>#N/A</v>
      </c>
      <c r="AR412" s="5" t="e">
        <f t="shared" si="483"/>
        <v>#N/A</v>
      </c>
      <c r="AS412" s="5" t="e">
        <f t="shared" si="484"/>
        <v>#N/A</v>
      </c>
      <c r="AT412" s="5" t="e">
        <f t="shared" si="485"/>
        <v>#N/A</v>
      </c>
      <c r="AU412" s="5" t="e">
        <f t="shared" si="486"/>
        <v>#N/A</v>
      </c>
      <c r="AV412" s="5" t="e">
        <f t="shared" si="487"/>
        <v>#N/A</v>
      </c>
      <c r="AW412" s="5" t="e">
        <f t="shared" si="488"/>
        <v>#N/A</v>
      </c>
      <c r="AX412" s="5" t="e">
        <f t="shared" si="489"/>
        <v>#N/A</v>
      </c>
      <c r="AY412" s="5" t="e">
        <f t="shared" si="490"/>
        <v>#N/A</v>
      </c>
      <c r="AZ412" s="5" t="e">
        <f t="shared" si="491"/>
        <v>#N/A</v>
      </c>
      <c r="BA412" s="5" t="e">
        <f t="shared" si="492"/>
        <v>#N/A</v>
      </c>
      <c r="BB412" s="5" t="e">
        <f t="shared" si="493"/>
        <v>#N/A</v>
      </c>
      <c r="BC412" s="5" t="e">
        <f t="shared" si="494"/>
        <v>#N/A</v>
      </c>
      <c r="BD412" s="5" t="e">
        <f t="shared" si="495"/>
        <v>#N/A</v>
      </c>
      <c r="BE412" s="5" t="e">
        <f t="shared" si="496"/>
        <v>#N/A</v>
      </c>
      <c r="BF412" s="5" t="e">
        <f t="shared" si="497"/>
        <v>#N/A</v>
      </c>
      <c r="BG412" s="5" t="e">
        <f t="shared" si="498"/>
        <v>#N/A</v>
      </c>
      <c r="BH412" s="5" t="e">
        <f t="shared" si="499"/>
        <v>#N/A</v>
      </c>
      <c r="BI412" s="5" t="e">
        <f t="shared" si="500"/>
        <v>#N/A</v>
      </c>
      <c r="BJ412" s="8" t="e">
        <f t="shared" si="501"/>
        <v>#N/A</v>
      </c>
      <c r="BK412" s="8" t="e">
        <f t="shared" si="502"/>
        <v>#N/A</v>
      </c>
      <c r="BL412" s="8" t="e">
        <f t="shared" si="503"/>
        <v>#N/A</v>
      </c>
      <c r="BM412" s="8" t="e">
        <f t="shared" si="504"/>
        <v>#N/A</v>
      </c>
      <c r="BN412" s="8" t="e">
        <f t="shared" si="505"/>
        <v>#N/A</v>
      </c>
    </row>
    <row r="413" spans="1:66" x14ac:dyDescent="0.25">
      <c r="A413" t="s">
        <v>173</v>
      </c>
      <c r="B413" t="s">
        <v>257</v>
      </c>
      <c r="C413" t="s">
        <v>179</v>
      </c>
      <c r="D413" t="s">
        <v>532</v>
      </c>
      <c r="E413">
        <f>VLOOKUP(A413,home!$A$2:$E$405,3,FALSE)</f>
        <v>1.7239</v>
      </c>
      <c r="F413">
        <f>VLOOKUP(B413,home!$B$2:$E$405,3,FALSE)</f>
        <v>1.1601999999999999</v>
      </c>
      <c r="G413">
        <f>VLOOKUP(C413,away!$B$2:$E$405,4,FALSE)</f>
        <v>0.51180000000000003</v>
      </c>
      <c r="H413">
        <f>VLOOKUP(A413,away!$A$2:$E$405,3,FALSE)</f>
        <v>1.3199000000000001</v>
      </c>
      <c r="I413">
        <f>VLOOKUP(C413,away!$B$2:$E$405,3,FALSE)</f>
        <v>1.4260999999999999</v>
      </c>
      <c r="J413">
        <f>VLOOKUP(B413,home!$B$2:$E$405,4,FALSE)</f>
        <v>1.1587000000000001</v>
      </c>
      <c r="K413" s="3">
        <f t="shared" si="450"/>
        <v>1.023635201604</v>
      </c>
      <c r="L413" s="3">
        <f t="shared" si="451"/>
        <v>2.1810318901930001</v>
      </c>
      <c r="M413" s="5">
        <f t="shared" si="452"/>
        <v>4.0572406276709702E-2</v>
      </c>
      <c r="N413" s="5">
        <f t="shared" si="453"/>
        <v>4.1531343278619126E-2</v>
      </c>
      <c r="O413" s="5">
        <f t="shared" si="454"/>
        <v>8.8489711951370495E-2</v>
      </c>
      <c r="P413" s="5">
        <f t="shared" si="455"/>
        <v>9.0581184133221027E-2</v>
      </c>
      <c r="Q413" s="5">
        <f t="shared" si="456"/>
        <v>2.1256472474947108E-2</v>
      </c>
      <c r="R413" s="5">
        <f t="shared" si="457"/>
        <v>9.6499441859965868E-2</v>
      </c>
      <c r="S413" s="5">
        <f t="shared" si="458"/>
        <v>5.0557458085043916E-2</v>
      </c>
      <c r="T413" s="5">
        <f t="shared" si="459"/>
        <v>4.6361044340869371E-2</v>
      </c>
      <c r="U413" s="5">
        <f t="shared" si="460"/>
        <v>9.8780225622999637E-2</v>
      </c>
      <c r="V413" s="5">
        <f t="shared" si="461"/>
        <v>1.2541513474496654E-2</v>
      </c>
      <c r="W413" s="5">
        <f t="shared" si="462"/>
        <v>7.2529578290941197E-3</v>
      </c>
      <c r="X413" s="5">
        <f t="shared" si="463"/>
        <v>1.5818932323479265E-2</v>
      </c>
      <c r="Y413" s="5">
        <f t="shared" si="464"/>
        <v>1.7250797933156568E-2</v>
      </c>
      <c r="Z413" s="5">
        <f t="shared" si="465"/>
        <v>7.0156120027470278E-2</v>
      </c>
      <c r="AA413" s="5">
        <f t="shared" si="466"/>
        <v>7.1814274068073961E-2</v>
      </c>
      <c r="AB413" s="5">
        <f t="shared" si="467"/>
        <v>3.6755809456858898E-2</v>
      </c>
      <c r="AC413" s="5">
        <f t="shared" si="468"/>
        <v>1.7499965579974444E-3</v>
      </c>
      <c r="AD413" s="5">
        <f t="shared" si="469"/>
        <v>1.8560957374025174E-3</v>
      </c>
      <c r="AE413" s="5">
        <f t="shared" si="470"/>
        <v>4.048203994526183E-3</v>
      </c>
      <c r="AF413" s="5">
        <f t="shared" si="471"/>
        <v>4.414631005034148E-3</v>
      </c>
      <c r="AG413" s="5">
        <f t="shared" si="472"/>
        <v>3.2094836684714166E-3</v>
      </c>
      <c r="AH413" s="5">
        <f t="shared" si="473"/>
        <v>3.8253183768030129E-2</v>
      </c>
      <c r="AI413" s="5">
        <f t="shared" si="474"/>
        <v>3.9157305478382379E-2</v>
      </c>
      <c r="AJ413" s="5">
        <f t="shared" si="475"/>
        <v>2.0041398143816676E-2</v>
      </c>
      <c r="AK413" s="5">
        <f t="shared" si="476"/>
        <v>6.838360209790605E-3</v>
      </c>
      <c r="AL413" s="5">
        <f t="shared" si="477"/>
        <v>1.5628036392158985E-4</v>
      </c>
      <c r="AM413" s="5">
        <f t="shared" si="478"/>
        <v>3.7999298687047038E-4</v>
      </c>
      <c r="AN413" s="5">
        <f t="shared" si="479"/>
        <v>8.2877682241418583E-4</v>
      </c>
      <c r="AO413" s="5">
        <f t="shared" si="480"/>
        <v>9.0379433976908025E-4</v>
      </c>
      <c r="AP413" s="5">
        <f t="shared" si="481"/>
        <v>6.5706809240409709E-4</v>
      </c>
      <c r="AQ413" s="5">
        <f t="shared" si="482"/>
        <v>3.5827161589040423E-4</v>
      </c>
      <c r="AR413" s="5">
        <f t="shared" si="483"/>
        <v>1.6686282739897397E-2</v>
      </c>
      <c r="AS413" s="5">
        <f t="shared" si="484"/>
        <v>1.7080666396476218E-2</v>
      </c>
      <c r="AT413" s="5">
        <f t="shared" si="485"/>
        <v>8.7421856951437997E-3</v>
      </c>
      <c r="AU413" s="5">
        <f t="shared" si="486"/>
        <v>2.9829363388360428E-3</v>
      </c>
      <c r="AV413" s="5">
        <f t="shared" si="487"/>
        <v>7.6335966014408254E-4</v>
      </c>
      <c r="AW413" s="5">
        <f t="shared" si="488"/>
        <v>9.6919048354097769E-6</v>
      </c>
      <c r="AX413" s="5">
        <f t="shared" si="489"/>
        <v>6.4829032953876646E-5</v>
      </c>
      <c r="AY413" s="5">
        <f t="shared" si="490"/>
        <v>1.4139418828277789E-4</v>
      </c>
      <c r="AZ413" s="5">
        <f t="shared" si="491"/>
        <v>1.5419261686634603E-4</v>
      </c>
      <c r="BA413" s="5">
        <f t="shared" si="492"/>
        <v>1.1209967153927056E-4</v>
      </c>
      <c r="BB413" s="5">
        <f t="shared" si="493"/>
        <v>6.1123239626827432E-5</v>
      </c>
      <c r="BC413" s="5">
        <f t="shared" si="494"/>
        <v>2.666234697160384E-5</v>
      </c>
      <c r="BD413" s="5">
        <f t="shared" si="495"/>
        <v>6.0655524640822007E-3</v>
      </c>
      <c r="BE413" s="5">
        <f t="shared" si="496"/>
        <v>6.208913019410422E-3</v>
      </c>
      <c r="BF413" s="5">
        <f t="shared" si="497"/>
        <v>3.1778309651829435E-3</v>
      </c>
      <c r="BG413" s="5">
        <f t="shared" si="498"/>
        <v>1.0843132135694921E-3</v>
      </c>
      <c r="BH413" s="5">
        <f t="shared" si="499"/>
        <v>2.7748529374352208E-4</v>
      </c>
      <c r="BI413" s="5">
        <f t="shared" si="500"/>
        <v>5.6808742920659096E-5</v>
      </c>
      <c r="BJ413" s="8">
        <f t="shared" si="501"/>
        <v>0.16668816753918878</v>
      </c>
      <c r="BK413" s="8">
        <f t="shared" si="502"/>
        <v>0.19630023307967315</v>
      </c>
      <c r="BL413" s="8">
        <f t="shared" si="503"/>
        <v>0.55975604508869548</v>
      </c>
      <c r="BM413" s="8">
        <f t="shared" si="504"/>
        <v>0.61383830347674684</v>
      </c>
      <c r="BN413" s="8">
        <f t="shared" si="505"/>
        <v>0.37893055997483327</v>
      </c>
    </row>
    <row r="414" spans="1:66" x14ac:dyDescent="0.25">
      <c r="A414" t="s">
        <v>27</v>
      </c>
      <c r="B414" t="s">
        <v>433</v>
      </c>
      <c r="C414" t="s">
        <v>476</v>
      </c>
      <c r="D414" t="s">
        <v>532</v>
      </c>
      <c r="E414">
        <f>VLOOKUP(A414,home!$A$2:$E$405,3,FALSE)</f>
        <v>1.4007000000000001</v>
      </c>
      <c r="F414">
        <f>VLOOKUP(B414,home!$B$2:$E$405,3,FALSE)</f>
        <v>0.75849999999999995</v>
      </c>
      <c r="G414">
        <f>VLOOKUP(C414,away!$B$2:$E$405,4,FALSE)</f>
        <v>1.2179</v>
      </c>
      <c r="H414">
        <f>VLOOKUP(A414,away!$A$2:$E$405,3,FALSE)</f>
        <v>1.0741000000000001</v>
      </c>
      <c r="I414">
        <f>VLOOKUP(C414,away!$B$2:$E$405,3,FALSE)</f>
        <v>0.98580000000000001</v>
      </c>
      <c r="J414">
        <f>VLOOKUP(B414,home!$B$2:$E$405,4,FALSE)</f>
        <v>1.3383</v>
      </c>
      <c r="K414" s="3">
        <f t="shared" si="450"/>
        <v>1.2939346540050001</v>
      </c>
      <c r="L414" s="3">
        <f t="shared" si="451"/>
        <v>1.417055983974</v>
      </c>
      <c r="M414" s="5">
        <f t="shared" si="452"/>
        <v>6.6470925464905586E-2</v>
      </c>
      <c r="N414" s="5">
        <f t="shared" si="453"/>
        <v>8.6009033942824761E-2</v>
      </c>
      <c r="O414" s="5">
        <f t="shared" si="454"/>
        <v>9.4193022690334208E-2</v>
      </c>
      <c r="P414" s="5">
        <f t="shared" si="455"/>
        <v>0.1218796162245027</v>
      </c>
      <c r="Q414" s="5">
        <f t="shared" si="456"/>
        <v>5.5645034788056637E-2</v>
      </c>
      <c r="R414" s="5">
        <f t="shared" si="457"/>
        <v>6.6738393225968431E-2</v>
      </c>
      <c r="S414" s="5">
        <f t="shared" si="458"/>
        <v>5.5868940996145817E-2</v>
      </c>
      <c r="T414" s="5">
        <f t="shared" si="459"/>
        <v>7.8852129524857054E-2</v>
      </c>
      <c r="U414" s="5">
        <f t="shared" si="460"/>
        <v>8.6355119747693096E-2</v>
      </c>
      <c r="V414" s="5">
        <f t="shared" si="461"/>
        <v>1.1382228044073713E-2</v>
      </c>
      <c r="W414" s="5">
        <f t="shared" si="462"/>
        <v>2.4000346278526749E-2</v>
      </c>
      <c r="X414" s="5">
        <f t="shared" si="463"/>
        <v>3.400983431143445E-2</v>
      </c>
      <c r="Y414" s="5">
        <f t="shared" si="464"/>
        <v>2.4096919612491229E-2</v>
      </c>
      <c r="Z414" s="5">
        <f t="shared" si="465"/>
        <v>3.1524013160556148E-2</v>
      </c>
      <c r="AA414" s="5">
        <f t="shared" si="466"/>
        <v>4.0790013061753283E-2</v>
      </c>
      <c r="AB414" s="5">
        <f t="shared" si="467"/>
        <v>2.6389805718959589E-2</v>
      </c>
      <c r="AC414" s="5">
        <f t="shared" si="468"/>
        <v>1.3043875725446915E-3</v>
      </c>
      <c r="AD414" s="5">
        <f t="shared" si="469"/>
        <v>7.7637199394764286E-3</v>
      </c>
      <c r="AE414" s="5">
        <f t="shared" si="470"/>
        <v>1.1001625798133333E-2</v>
      </c>
      <c r="AF414" s="5">
        <f t="shared" si="471"/>
        <v>7.7949598353437887E-3</v>
      </c>
      <c r="AG414" s="5">
        <f t="shared" si="472"/>
        <v>3.6819648265036336E-3</v>
      </c>
      <c r="AH414" s="5">
        <f t="shared" si="473"/>
        <v>1.1167822872010307E-2</v>
      </c>
      <c r="AI414" s="5">
        <f t="shared" si="474"/>
        <v>1.4450433023883781E-2</v>
      </c>
      <c r="AJ414" s="5">
        <f t="shared" si="475"/>
        <v>9.348958027490745E-3</v>
      </c>
      <c r="AK414" s="5">
        <f t="shared" si="476"/>
        <v>4.0323135902028346E-3</v>
      </c>
      <c r="AL414" s="5">
        <f t="shared" si="477"/>
        <v>9.5667846137447154E-5</v>
      </c>
      <c r="AM414" s="5">
        <f t="shared" si="478"/>
        <v>2.0091492547356306E-3</v>
      </c>
      <c r="AN414" s="5">
        <f t="shared" si="479"/>
        <v>2.8470769741200273E-3</v>
      </c>
      <c r="AO414" s="5">
        <f t="shared" si="480"/>
        <v>2.0172337315056874E-3</v>
      </c>
      <c r="AP414" s="5">
        <f t="shared" si="481"/>
        <v>9.5284437676811183E-4</v>
      </c>
      <c r="AQ414" s="5">
        <f t="shared" si="482"/>
        <v>3.3755845647380749E-4</v>
      </c>
      <c r="AR414" s="5">
        <f t="shared" si="483"/>
        <v>3.1650860457487807E-3</v>
      </c>
      <c r="AS414" s="5">
        <f t="shared" si="484"/>
        <v>4.0954145175020017E-3</v>
      </c>
      <c r="AT414" s="5">
        <f t="shared" si="485"/>
        <v>2.6495993833555039E-3</v>
      </c>
      <c r="AU414" s="5">
        <f t="shared" si="486"/>
        <v>1.1428028204513217E-3</v>
      </c>
      <c r="AV414" s="5">
        <f t="shared" si="487"/>
        <v>3.6967804301915494E-4</v>
      </c>
      <c r="AW414" s="5">
        <f t="shared" si="488"/>
        <v>4.87262341923082E-6</v>
      </c>
      <c r="AX414" s="5">
        <f t="shared" si="489"/>
        <v>4.3328464096179182E-4</v>
      </c>
      <c r="AY414" s="5">
        <f t="shared" si="490"/>
        <v>6.1398859323893312E-4</v>
      </c>
      <c r="AZ414" s="5">
        <f t="shared" si="491"/>
        <v>4.3502810507050434E-4</v>
      </c>
      <c r="BA414" s="5">
        <f t="shared" si="492"/>
        <v>2.0548639316234272E-4</v>
      </c>
      <c r="BB414" s="5">
        <f t="shared" si="493"/>
        <v>7.2796430763982968E-5</v>
      </c>
      <c r="BC414" s="5">
        <f t="shared" si="494"/>
        <v>2.0631323565210205E-5</v>
      </c>
      <c r="BD414" s="5">
        <f t="shared" si="495"/>
        <v>7.4751735348681919E-4</v>
      </c>
      <c r="BE414" s="5">
        <f t="shared" si="496"/>
        <v>9.6723860814670068E-4</v>
      </c>
      <c r="BF414" s="5">
        <f t="shared" si="497"/>
        <v>6.2577177688628958E-4</v>
      </c>
      <c r="BG414" s="5">
        <f t="shared" si="498"/>
        <v>2.6990259587048504E-4</v>
      </c>
      <c r="BH414" s="5">
        <f t="shared" si="499"/>
        <v>8.7309080500681886E-5</v>
      </c>
      <c r="BI414" s="5">
        <f t="shared" si="500"/>
        <v>2.2594448973828904E-5</v>
      </c>
      <c r="BJ414" s="8">
        <f t="shared" si="501"/>
        <v>0.34280064713801417</v>
      </c>
      <c r="BK414" s="8">
        <f t="shared" si="502"/>
        <v>0.25761575474154891</v>
      </c>
      <c r="BL414" s="8">
        <f t="shared" si="503"/>
        <v>0.36760879663223783</v>
      </c>
      <c r="BM414" s="8">
        <f t="shared" si="504"/>
        <v>0.50800406936594467</v>
      </c>
      <c r="BN414" s="8">
        <f t="shared" si="505"/>
        <v>0.49093602633659233</v>
      </c>
    </row>
    <row r="415" spans="1:66" x14ac:dyDescent="0.25">
      <c r="A415" t="s">
        <v>27</v>
      </c>
      <c r="B415" t="s">
        <v>29</v>
      </c>
      <c r="C415" t="s">
        <v>511</v>
      </c>
      <c r="D415" t="s">
        <v>532</v>
      </c>
      <c r="E415">
        <f>VLOOKUP(A415,home!$A$2:$E$405,3,FALSE)</f>
        <v>1.4007000000000001</v>
      </c>
      <c r="F415">
        <f>VLOOKUP(B415,home!$B$2:$E$405,3,FALSE)</f>
        <v>1.8293999999999999</v>
      </c>
      <c r="G415" t="e">
        <f>VLOOKUP(C415,away!$B$2:$E$405,4,FALSE)</f>
        <v>#N/A</v>
      </c>
      <c r="H415">
        <f>VLOOKUP(A415,away!$A$2:$E$405,3,FALSE)</f>
        <v>1.0741000000000001</v>
      </c>
      <c r="I415" t="e">
        <f>VLOOKUP(C415,away!$B$2:$E$405,3,FALSE)</f>
        <v>#N/A</v>
      </c>
      <c r="J415">
        <f>VLOOKUP(B415,home!$B$2:$E$405,4,FALSE)</f>
        <v>0.6401</v>
      </c>
      <c r="K415" s="3" t="e">
        <f t="shared" si="450"/>
        <v>#N/A</v>
      </c>
      <c r="L415" s="3" t="e">
        <f t="shared" si="451"/>
        <v>#N/A</v>
      </c>
      <c r="M415" s="5" t="e">
        <f t="shared" si="452"/>
        <v>#N/A</v>
      </c>
      <c r="N415" s="5" t="e">
        <f t="shared" si="453"/>
        <v>#N/A</v>
      </c>
      <c r="O415" s="5" t="e">
        <f t="shared" si="454"/>
        <v>#N/A</v>
      </c>
      <c r="P415" s="5" t="e">
        <f t="shared" si="455"/>
        <v>#N/A</v>
      </c>
      <c r="Q415" s="5" t="e">
        <f t="shared" si="456"/>
        <v>#N/A</v>
      </c>
      <c r="R415" s="5" t="e">
        <f t="shared" si="457"/>
        <v>#N/A</v>
      </c>
      <c r="S415" s="5" t="e">
        <f t="shared" si="458"/>
        <v>#N/A</v>
      </c>
      <c r="T415" s="5" t="e">
        <f t="shared" si="459"/>
        <v>#N/A</v>
      </c>
      <c r="U415" s="5" t="e">
        <f t="shared" si="460"/>
        <v>#N/A</v>
      </c>
      <c r="V415" s="5" t="e">
        <f t="shared" si="461"/>
        <v>#N/A</v>
      </c>
      <c r="W415" s="5" t="e">
        <f t="shared" si="462"/>
        <v>#N/A</v>
      </c>
      <c r="X415" s="5" t="e">
        <f t="shared" si="463"/>
        <v>#N/A</v>
      </c>
      <c r="Y415" s="5" t="e">
        <f t="shared" si="464"/>
        <v>#N/A</v>
      </c>
      <c r="Z415" s="5" t="e">
        <f t="shared" si="465"/>
        <v>#N/A</v>
      </c>
      <c r="AA415" s="5" t="e">
        <f t="shared" si="466"/>
        <v>#N/A</v>
      </c>
      <c r="AB415" s="5" t="e">
        <f t="shared" si="467"/>
        <v>#N/A</v>
      </c>
      <c r="AC415" s="5" t="e">
        <f t="shared" si="468"/>
        <v>#N/A</v>
      </c>
      <c r="AD415" s="5" t="e">
        <f t="shared" si="469"/>
        <v>#N/A</v>
      </c>
      <c r="AE415" s="5" t="e">
        <f t="shared" si="470"/>
        <v>#N/A</v>
      </c>
      <c r="AF415" s="5" t="e">
        <f t="shared" si="471"/>
        <v>#N/A</v>
      </c>
      <c r="AG415" s="5" t="e">
        <f t="shared" si="472"/>
        <v>#N/A</v>
      </c>
      <c r="AH415" s="5" t="e">
        <f t="shared" si="473"/>
        <v>#N/A</v>
      </c>
      <c r="AI415" s="5" t="e">
        <f t="shared" si="474"/>
        <v>#N/A</v>
      </c>
      <c r="AJ415" s="5" t="e">
        <f t="shared" si="475"/>
        <v>#N/A</v>
      </c>
      <c r="AK415" s="5" t="e">
        <f t="shared" si="476"/>
        <v>#N/A</v>
      </c>
      <c r="AL415" s="5" t="e">
        <f t="shared" si="477"/>
        <v>#N/A</v>
      </c>
      <c r="AM415" s="5" t="e">
        <f t="shared" si="478"/>
        <v>#N/A</v>
      </c>
      <c r="AN415" s="5" t="e">
        <f t="shared" si="479"/>
        <v>#N/A</v>
      </c>
      <c r="AO415" s="5" t="e">
        <f t="shared" si="480"/>
        <v>#N/A</v>
      </c>
      <c r="AP415" s="5" t="e">
        <f t="shared" si="481"/>
        <v>#N/A</v>
      </c>
      <c r="AQ415" s="5" t="e">
        <f t="shared" si="482"/>
        <v>#N/A</v>
      </c>
      <c r="AR415" s="5" t="e">
        <f t="shared" si="483"/>
        <v>#N/A</v>
      </c>
      <c r="AS415" s="5" t="e">
        <f t="shared" si="484"/>
        <v>#N/A</v>
      </c>
      <c r="AT415" s="5" t="e">
        <f t="shared" si="485"/>
        <v>#N/A</v>
      </c>
      <c r="AU415" s="5" t="e">
        <f t="shared" si="486"/>
        <v>#N/A</v>
      </c>
      <c r="AV415" s="5" t="e">
        <f t="shared" si="487"/>
        <v>#N/A</v>
      </c>
      <c r="AW415" s="5" t="e">
        <f t="shared" si="488"/>
        <v>#N/A</v>
      </c>
      <c r="AX415" s="5" t="e">
        <f t="shared" si="489"/>
        <v>#N/A</v>
      </c>
      <c r="AY415" s="5" t="e">
        <f t="shared" si="490"/>
        <v>#N/A</v>
      </c>
      <c r="AZ415" s="5" t="e">
        <f t="shared" si="491"/>
        <v>#N/A</v>
      </c>
      <c r="BA415" s="5" t="e">
        <f t="shared" si="492"/>
        <v>#N/A</v>
      </c>
      <c r="BB415" s="5" t="e">
        <f t="shared" si="493"/>
        <v>#N/A</v>
      </c>
      <c r="BC415" s="5" t="e">
        <f t="shared" si="494"/>
        <v>#N/A</v>
      </c>
      <c r="BD415" s="5" t="e">
        <f t="shared" si="495"/>
        <v>#N/A</v>
      </c>
      <c r="BE415" s="5" t="e">
        <f t="shared" si="496"/>
        <v>#N/A</v>
      </c>
      <c r="BF415" s="5" t="e">
        <f t="shared" si="497"/>
        <v>#N/A</v>
      </c>
      <c r="BG415" s="5" t="e">
        <f t="shared" si="498"/>
        <v>#N/A</v>
      </c>
      <c r="BH415" s="5" t="e">
        <f t="shared" si="499"/>
        <v>#N/A</v>
      </c>
      <c r="BI415" s="5" t="e">
        <f t="shared" si="500"/>
        <v>#N/A</v>
      </c>
      <c r="BJ415" s="8" t="e">
        <f t="shared" si="501"/>
        <v>#N/A</v>
      </c>
      <c r="BK415" s="8" t="e">
        <f t="shared" si="502"/>
        <v>#N/A</v>
      </c>
      <c r="BL415" s="8" t="e">
        <f t="shared" si="503"/>
        <v>#N/A</v>
      </c>
      <c r="BM415" s="8" t="e">
        <f t="shared" si="504"/>
        <v>#N/A</v>
      </c>
      <c r="BN415" s="8" t="e">
        <f t="shared" si="505"/>
        <v>#N/A</v>
      </c>
    </row>
    <row r="416" spans="1:66" x14ac:dyDescent="0.25">
      <c r="A416" t="s">
        <v>27</v>
      </c>
      <c r="B416" t="s">
        <v>431</v>
      </c>
      <c r="C416" t="s">
        <v>432</v>
      </c>
      <c r="D416" t="s">
        <v>532</v>
      </c>
      <c r="E416">
        <f>VLOOKUP(A416,home!$A$2:$E$405,3,FALSE)</f>
        <v>1.4007000000000001</v>
      </c>
      <c r="F416">
        <f>VLOOKUP(B416,home!$B$2:$E$405,3,FALSE)</f>
        <v>0.75849999999999995</v>
      </c>
      <c r="G416">
        <f>VLOOKUP(C416,away!$B$2:$E$405,4,FALSE)</f>
        <v>0.89239999999999997</v>
      </c>
      <c r="H416">
        <f>VLOOKUP(A416,away!$A$2:$E$405,3,FALSE)</f>
        <v>1.0741000000000001</v>
      </c>
      <c r="I416">
        <f>VLOOKUP(C416,away!$B$2:$E$405,3,FALSE)</f>
        <v>0.69830000000000003</v>
      </c>
      <c r="J416">
        <f>VLOOKUP(B416,home!$B$2:$E$405,4,FALSE)</f>
        <v>0.98919999999999997</v>
      </c>
      <c r="K416" s="3">
        <f t="shared" si="450"/>
        <v>0.94811337977999999</v>
      </c>
      <c r="L416" s="3">
        <f t="shared" si="451"/>
        <v>0.74194355447600002</v>
      </c>
      <c r="M416" s="5">
        <f t="shared" si="452"/>
        <v>0.18450901881022846</v>
      </c>
      <c r="N416" s="5">
        <f t="shared" si="453"/>
        <v>0.1749354694240573</v>
      </c>
      <c r="O416" s="5">
        <f t="shared" si="454"/>
        <v>0.13689527724894007</v>
      </c>
      <c r="P416" s="5">
        <f t="shared" si="455"/>
        <v>0.12979224398841271</v>
      </c>
      <c r="Q416" s="5">
        <f t="shared" si="456"/>
        <v>8.2929329579521913E-2</v>
      </c>
      <c r="R416" s="5">
        <f t="shared" si="457"/>
        <v>5.078428429652803E-2</v>
      </c>
      <c r="S416" s="5">
        <f t="shared" si="458"/>
        <v>2.282547854323879E-2</v>
      </c>
      <c r="T416" s="5">
        <f t="shared" si="459"/>
        <v>6.1528881558542178E-2</v>
      </c>
      <c r="U416" s="5">
        <f t="shared" si="460"/>
        <v>4.8149259424089569E-2</v>
      </c>
      <c r="V416" s="5">
        <f t="shared" si="461"/>
        <v>1.7840561696236385E-3</v>
      </c>
      <c r="W416" s="5">
        <f t="shared" si="462"/>
        <v>2.6208802316843346E-2</v>
      </c>
      <c r="X416" s="5">
        <f t="shared" si="463"/>
        <v>1.9445451949517578E-2</v>
      </c>
      <c r="Y416" s="5">
        <f t="shared" si="464"/>
        <v>7.2137138689086664E-3</v>
      </c>
      <c r="Z416" s="5">
        <f t="shared" si="465"/>
        <v>1.2559690800828577E-2</v>
      </c>
      <c r="AA416" s="5">
        <f t="shared" si="466"/>
        <v>1.1908010894165356E-2</v>
      </c>
      <c r="AB416" s="5">
        <f t="shared" si="467"/>
        <v>5.6450722276620881E-3</v>
      </c>
      <c r="AC416" s="5">
        <f t="shared" si="468"/>
        <v>7.8436766651697264E-5</v>
      </c>
      <c r="AD416" s="5">
        <f t="shared" si="469"/>
        <v>6.2122290361520593E-3</v>
      </c>
      <c r="AE416" s="5">
        <f t="shared" si="470"/>
        <v>4.6091232923016747E-3</v>
      </c>
      <c r="AF416" s="5">
        <f t="shared" si="471"/>
        <v>1.7098546592542135E-3</v>
      </c>
      <c r="AG416" s="5">
        <f t="shared" si="472"/>
        <v>4.2287188117480718E-4</v>
      </c>
      <c r="AH416" s="5">
        <f t="shared" si="473"/>
        <v>2.329645408971568E-3</v>
      </c>
      <c r="AI416" s="5">
        <f t="shared" si="474"/>
        <v>2.2087679823889934E-3</v>
      </c>
      <c r="AJ416" s="5">
        <f t="shared" si="475"/>
        <v>1.04708123846634E-3</v>
      </c>
      <c r="AK416" s="5">
        <f t="shared" si="476"/>
        <v>3.3091724396884991E-4</v>
      </c>
      <c r="AL416" s="5">
        <f t="shared" si="477"/>
        <v>2.2070431072835824E-6</v>
      </c>
      <c r="AM416" s="5">
        <f t="shared" si="478"/>
        <v>1.1779794934867163E-3</v>
      </c>
      <c r="AN416" s="5">
        <f t="shared" si="479"/>
        <v>8.7399429249737247E-4</v>
      </c>
      <c r="AO416" s="5">
        <f t="shared" si="480"/>
        <v>3.2422721598361864E-4</v>
      </c>
      <c r="AP416" s="5">
        <f t="shared" si="481"/>
        <v>8.0186097694914612E-5</v>
      </c>
      <c r="AQ416" s="5">
        <f t="shared" si="482"/>
        <v>1.487338958583118E-5</v>
      </c>
      <c r="AR416" s="5">
        <f t="shared" si="483"/>
        <v>3.456930790802121E-4</v>
      </c>
      <c r="AS416" s="5">
        <f t="shared" si="484"/>
        <v>3.2775623357329467E-4</v>
      </c>
      <c r="AT416" s="5">
        <f t="shared" si="485"/>
        <v>1.5537503517856977E-4</v>
      </c>
      <c r="AU416" s="5">
        <f t="shared" si="486"/>
        <v>4.9104383245530054E-5</v>
      </c>
      <c r="AV416" s="5">
        <f t="shared" si="487"/>
        <v>1.1639130690232975E-5</v>
      </c>
      <c r="AW416" s="5">
        <f t="shared" si="488"/>
        <v>4.3126027617731285E-8</v>
      </c>
      <c r="AX416" s="5">
        <f t="shared" si="489"/>
        <v>1.8614301981353712E-4</v>
      </c>
      <c r="AY416" s="5">
        <f t="shared" si="490"/>
        <v>1.3810761376135223E-4</v>
      </c>
      <c r="AZ416" s="5">
        <f t="shared" si="491"/>
        <v>5.123402692714809E-5</v>
      </c>
      <c r="BA416" s="5">
        <f t="shared" si="492"/>
        <v>1.2670918682815788E-5</v>
      </c>
      <c r="BB416" s="5">
        <f t="shared" si="493"/>
        <v>2.3502766115011751E-6</v>
      </c>
      <c r="BC416" s="5">
        <f t="shared" si="494"/>
        <v>3.4875451662779829E-7</v>
      </c>
      <c r="BD416" s="5">
        <f t="shared" si="495"/>
        <v>4.2747458641754223E-5</v>
      </c>
      <c r="BE416" s="5">
        <f t="shared" si="496"/>
        <v>4.0529437489839363E-5</v>
      </c>
      <c r="BF416" s="5">
        <f t="shared" si="497"/>
        <v>1.9213250979536921E-5</v>
      </c>
      <c r="BG416" s="5">
        <f t="shared" si="498"/>
        <v>6.0721134409233806E-6</v>
      </c>
      <c r="BH416" s="5">
        <f t="shared" si="499"/>
        <v>1.4392629992203578E-6</v>
      </c>
      <c r="BI416" s="5">
        <f t="shared" si="500"/>
        <v>2.7291690131662268E-7</v>
      </c>
      <c r="BJ416" s="8">
        <f t="shared" si="501"/>
        <v>0.38807784266583512</v>
      </c>
      <c r="BK416" s="8">
        <f t="shared" si="502"/>
        <v>0.33912954893502395</v>
      </c>
      <c r="BL416" s="8">
        <f t="shared" si="503"/>
        <v>0.26029815826740133</v>
      </c>
      <c r="BM416" s="8">
        <f t="shared" si="504"/>
        <v>0.24008155283366681</v>
      </c>
      <c r="BN416" s="8">
        <f t="shared" si="505"/>
        <v>0.75984562334768846</v>
      </c>
    </row>
    <row r="417" spans="1:66" x14ac:dyDescent="0.25">
      <c r="A417" t="s">
        <v>285</v>
      </c>
      <c r="B417" t="s">
        <v>322</v>
      </c>
      <c r="C417" t="s">
        <v>321</v>
      </c>
      <c r="D417" t="s">
        <v>532</v>
      </c>
      <c r="E417">
        <f>VLOOKUP(A417,home!$A$2:$E$405,3,FALSE)</f>
        <v>1.45</v>
      </c>
      <c r="F417">
        <f>VLOOKUP(B417,home!$B$2:$E$405,3,FALSE)</f>
        <v>1.3027</v>
      </c>
      <c r="G417">
        <f>VLOOKUP(C417,away!$B$2:$E$405,4,FALSE)</f>
        <v>0.95789999999999997</v>
      </c>
      <c r="H417">
        <f>VLOOKUP(A417,away!$A$2:$E$405,3,FALSE)</f>
        <v>1.0583</v>
      </c>
      <c r="I417">
        <f>VLOOKUP(C417,away!$B$2:$E$405,3,FALSE)</f>
        <v>0.68240000000000001</v>
      </c>
      <c r="J417">
        <f>VLOOKUP(B417,home!$B$2:$E$405,4,FALSE)</f>
        <v>1.2599</v>
      </c>
      <c r="K417" s="3">
        <f t="shared" si="450"/>
        <v>1.8093916784999999</v>
      </c>
      <c r="L417" s="3">
        <f t="shared" si="451"/>
        <v>0.90987952080799994</v>
      </c>
      <c r="M417" s="5">
        <f t="shared" si="452"/>
        <v>6.5922781491967772E-2</v>
      </c>
      <c r="N417" s="5">
        <f t="shared" si="453"/>
        <v>0.11928013225514029</v>
      </c>
      <c r="O417" s="5">
        <f t="shared" si="454"/>
        <v>5.9981788834242121E-2</v>
      </c>
      <c r="P417" s="5">
        <f t="shared" si="455"/>
        <v>0.1085305495782219</v>
      </c>
      <c r="Q417" s="5">
        <f t="shared" si="456"/>
        <v>0.10791223935641517</v>
      </c>
      <c r="R417" s="5">
        <f t="shared" si="457"/>
        <v>2.7288100640853429E-2</v>
      </c>
      <c r="S417" s="5">
        <f t="shared" si="458"/>
        <v>4.4669232415451322E-2</v>
      </c>
      <c r="T417" s="5">
        <f t="shared" si="459"/>
        <v>9.8187136634933225E-2</v>
      </c>
      <c r="U417" s="5">
        <f t="shared" si="460"/>
        <v>4.9374862221630705E-2</v>
      </c>
      <c r="V417" s="5">
        <f t="shared" si="461"/>
        <v>8.1711363803505469E-3</v>
      </c>
      <c r="W417" s="5">
        <f t="shared" si="462"/>
        <v>6.5085169299932591E-2</v>
      </c>
      <c r="X417" s="5">
        <f t="shared" si="463"/>
        <v>5.9219662654330214E-2</v>
      </c>
      <c r="Y417" s="5">
        <f t="shared" si="464"/>
        <v>2.694137913916669E-2</v>
      </c>
      <c r="Z417" s="5">
        <f t="shared" si="465"/>
        <v>8.2762946449533997E-3</v>
      </c>
      <c r="AA417" s="5">
        <f t="shared" si="466"/>
        <v>1.4975058659392793E-2</v>
      </c>
      <c r="AB417" s="5">
        <f t="shared" si="467"/>
        <v>1.3547873261677347E-2</v>
      </c>
      <c r="AC417" s="5">
        <f t="shared" si="468"/>
        <v>8.4077338475366465E-4</v>
      </c>
      <c r="AD417" s="5">
        <f t="shared" si="469"/>
        <v>2.944114093126543E-2</v>
      </c>
      <c r="AE417" s="5">
        <f t="shared" si="470"/>
        <v>2.6787891202580582E-2</v>
      </c>
      <c r="AF417" s="5">
        <f t="shared" si="471"/>
        <v>1.2186876805430426E-2</v>
      </c>
      <c r="AG417" s="5">
        <f t="shared" si="472"/>
        <v>3.696196542623723E-3</v>
      </c>
      <c r="AH417" s="5">
        <f t="shared" si="473"/>
        <v>1.8826077514040036E-3</v>
      </c>
      <c r="AI417" s="5">
        <f t="shared" si="474"/>
        <v>3.4063747992700007E-3</v>
      </c>
      <c r="AJ417" s="5">
        <f t="shared" si="475"/>
        <v>3.0817331078256244E-3</v>
      </c>
      <c r="AK417" s="5">
        <f t="shared" si="476"/>
        <v>1.8586874135525424E-3</v>
      </c>
      <c r="AL417" s="5">
        <f t="shared" si="477"/>
        <v>5.5367565174218366E-5</v>
      </c>
      <c r="AM417" s="5">
        <f t="shared" si="478"/>
        <v>1.0654111081315478E-2</v>
      </c>
      <c r="AN417" s="5">
        <f t="shared" si="479"/>
        <v>9.6939574853025286E-3</v>
      </c>
      <c r="AO417" s="5">
        <f t="shared" si="480"/>
        <v>4.4101666957300943E-3</v>
      </c>
      <c r="AP417" s="5">
        <f t="shared" si="481"/>
        <v>1.3375734532647663E-3</v>
      </c>
      <c r="AQ417" s="5">
        <f t="shared" si="482"/>
        <v>3.042576731755118E-4</v>
      </c>
      <c r="AR417" s="5">
        <f t="shared" si="483"/>
        <v>3.425892477433803E-4</v>
      </c>
      <c r="AS417" s="5">
        <f t="shared" si="484"/>
        <v>6.1987813401044719E-4</v>
      </c>
      <c r="AT417" s="5">
        <f t="shared" si="485"/>
        <v>5.6080116868130567E-4</v>
      </c>
      <c r="AU417" s="5">
        <f t="shared" si="486"/>
        <v>3.382363226350097E-4</v>
      </c>
      <c r="AV417" s="5">
        <f t="shared" si="487"/>
        <v>1.5300049688555696E-4</v>
      </c>
      <c r="AW417" s="5">
        <f t="shared" si="488"/>
        <v>2.5320332453820735E-6</v>
      </c>
      <c r="AX417" s="5">
        <f t="shared" si="489"/>
        <v>3.2129099887244772E-3</v>
      </c>
      <c r="AY417" s="5">
        <f t="shared" si="490"/>
        <v>2.9233610009398634E-3</v>
      </c>
      <c r="AZ417" s="5">
        <f t="shared" si="491"/>
        <v>1.3299531533419789E-3</v>
      </c>
      <c r="BA417" s="5">
        <f t="shared" si="492"/>
        <v>4.0336571261996286E-4</v>
      </c>
      <c r="BB417" s="5">
        <f t="shared" si="493"/>
        <v>9.175355032725729E-5</v>
      </c>
      <c r="BC417" s="5">
        <f t="shared" si="494"/>
        <v>1.6696935280839518E-5</v>
      </c>
      <c r="BD417" s="5">
        <f t="shared" si="495"/>
        <v>5.1952490095119984E-5</v>
      </c>
      <c r="BE417" s="5">
        <f t="shared" si="496"/>
        <v>9.4002403255463769E-5</v>
      </c>
      <c r="BF417" s="5">
        <f t="shared" si="497"/>
        <v>8.5043583104718744E-5</v>
      </c>
      <c r="BG417" s="5">
        <f t="shared" si="498"/>
        <v>5.129238385983376E-5</v>
      </c>
      <c r="BH417" s="5">
        <f t="shared" si="499"/>
        <v>2.320200313160273E-5</v>
      </c>
      <c r="BI417" s="5">
        <f t="shared" si="500"/>
        <v>8.3963022781705801E-6</v>
      </c>
      <c r="BJ417" s="8">
        <f t="shared" si="501"/>
        <v>0.58311593155184127</v>
      </c>
      <c r="BK417" s="8">
        <f t="shared" si="502"/>
        <v>0.23111320181685929</v>
      </c>
      <c r="BL417" s="8">
        <f t="shared" si="503"/>
        <v>0.1777254812255292</v>
      </c>
      <c r="BM417" s="8">
        <f t="shared" si="504"/>
        <v>0.5083944881146476</v>
      </c>
      <c r="BN417" s="8">
        <f t="shared" si="505"/>
        <v>0.48891559215684066</v>
      </c>
    </row>
    <row r="418" spans="1:66" x14ac:dyDescent="0.25">
      <c r="A418" t="s">
        <v>285</v>
      </c>
      <c r="B418" t="s">
        <v>297</v>
      </c>
      <c r="C418" t="s">
        <v>302</v>
      </c>
      <c r="D418" t="s">
        <v>532</v>
      </c>
      <c r="E418">
        <f>VLOOKUP(A418,home!$A$2:$E$405,3,FALSE)</f>
        <v>1.45</v>
      </c>
      <c r="F418">
        <f>VLOOKUP(B418,home!$B$2:$E$405,3,FALSE)</f>
        <v>1.3027</v>
      </c>
      <c r="G418">
        <f>VLOOKUP(C418,away!$B$2:$E$405,4,FALSE)</f>
        <v>1.1111</v>
      </c>
      <c r="H418">
        <f>VLOOKUP(A418,away!$A$2:$E$405,3,FALSE)</f>
        <v>1.0583</v>
      </c>
      <c r="I418">
        <f>VLOOKUP(C418,away!$B$2:$E$405,3,FALSE)</f>
        <v>0.52500000000000002</v>
      </c>
      <c r="J418">
        <f>VLOOKUP(B418,home!$B$2:$E$405,4,FALSE)</f>
        <v>0.21</v>
      </c>
      <c r="K418" s="3">
        <f t="shared" si="450"/>
        <v>2.0987734565</v>
      </c>
      <c r="L418" s="3">
        <f t="shared" si="451"/>
        <v>0.11667757500000001</v>
      </c>
      <c r="M418" s="5">
        <f t="shared" si="452"/>
        <v>0.109104293676051</v>
      </c>
      <c r="N418" s="5">
        <f t="shared" si="453"/>
        <v>0.22898519555747662</v>
      </c>
      <c r="O418" s="5">
        <f t="shared" si="454"/>
        <v>1.2730024408209469E-2</v>
      </c>
      <c r="P418" s="5">
        <f t="shared" si="455"/>
        <v>2.6717437328547151E-2</v>
      </c>
      <c r="Q418" s="5">
        <f t="shared" si="456"/>
        <v>0.2402940251837469</v>
      </c>
      <c r="R418" s="5">
        <f t="shared" si="457"/>
        <v>7.4265418882034546E-4</v>
      </c>
      <c r="S418" s="5">
        <f t="shared" si="458"/>
        <v>1.6356401598737738E-3</v>
      </c>
      <c r="T418" s="5">
        <f t="shared" si="459"/>
        <v>2.8036924145428528E-2</v>
      </c>
      <c r="U418" s="5">
        <f t="shared" si="460"/>
        <v>1.5586628988546799E-3</v>
      </c>
      <c r="V418" s="5">
        <f t="shared" si="461"/>
        <v>4.450391454827758E-5</v>
      </c>
      <c r="W418" s="5">
        <f t="shared" si="462"/>
        <v>0.16810757393706352</v>
      </c>
      <c r="X418" s="5">
        <f t="shared" si="463"/>
        <v>1.9614384066109779E-2</v>
      </c>
      <c r="Y418" s="5">
        <f t="shared" si="464"/>
        <v>1.1442793839761642E-3</v>
      </c>
      <c r="Z418" s="5">
        <f t="shared" si="465"/>
        <v>2.8883696605050015E-5</v>
      </c>
      <c r="AA418" s="5">
        <f t="shared" si="466"/>
        <v>6.0620335760278127E-5</v>
      </c>
      <c r="AB418" s="5">
        <f t="shared" si="467"/>
        <v>6.3614175808894763E-5</v>
      </c>
      <c r="AC418" s="5">
        <f t="shared" si="468"/>
        <v>6.8113184857156941E-7</v>
      </c>
      <c r="AD418" s="5">
        <f t="shared" si="469"/>
        <v>8.8204928503930052E-2</v>
      </c>
      <c r="AE418" s="5">
        <f t="shared" si="470"/>
        <v>1.0291537160886939E-2</v>
      </c>
      <c r="AF418" s="5">
        <f t="shared" si="471"/>
        <v>6.0039579947733632E-4</v>
      </c>
      <c r="AG418" s="5">
        <f t="shared" si="472"/>
        <v>2.33509086410673E-5</v>
      </c>
      <c r="AH418" s="5">
        <f t="shared" si="473"/>
        <v>8.4251991922824205E-7</v>
      </c>
      <c r="AI418" s="5">
        <f t="shared" si="474"/>
        <v>1.7682584430487582E-6</v>
      </c>
      <c r="AJ418" s="5">
        <f t="shared" si="475"/>
        <v>1.855586942251376E-6</v>
      </c>
      <c r="AK418" s="5">
        <f t="shared" si="476"/>
        <v>1.2981522068750621E-6</v>
      </c>
      <c r="AL418" s="5">
        <f t="shared" si="477"/>
        <v>6.6718171626578128E-9</v>
      </c>
      <c r="AM418" s="5">
        <f t="shared" si="478"/>
        <v>3.7024432535305733E-2</v>
      </c>
      <c r="AN418" s="5">
        <f t="shared" si="479"/>
        <v>4.3199210039705765E-3</v>
      </c>
      <c r="AO418" s="5">
        <f t="shared" si="480"/>
        <v>2.5201895346742606E-4</v>
      </c>
      <c r="AP418" s="5">
        <f t="shared" si="481"/>
        <v>9.8016534482057081E-6</v>
      </c>
      <c r="AQ418" s="5">
        <f t="shared" si="482"/>
        <v>2.8590828883175754E-7</v>
      </c>
      <c r="AR418" s="5">
        <f t="shared" si="483"/>
        <v>1.9660636212949439E-8</v>
      </c>
      <c r="AS418" s="5">
        <f t="shared" si="484"/>
        <v>4.1263221421640962E-8</v>
      </c>
      <c r="AT418" s="5">
        <f t="shared" si="485"/>
        <v>4.3301076924711139E-8</v>
      </c>
      <c r="AU418" s="5">
        <f t="shared" si="486"/>
        <v>3.0293050295816127E-8</v>
      </c>
      <c r="AV418" s="5">
        <f t="shared" si="487"/>
        <v>1.5894562469319592E-8</v>
      </c>
      <c r="AW418" s="5">
        <f t="shared" si="488"/>
        <v>4.5383145414998984E-11</v>
      </c>
      <c r="AX418" s="5">
        <f t="shared" si="489"/>
        <v>1.2950982707845764E-2</v>
      </c>
      <c r="AY418" s="5">
        <f t="shared" si="490"/>
        <v>1.5110892562183779E-3</v>
      </c>
      <c r="AZ418" s="5">
        <f t="shared" si="491"/>
        <v>8.8155115012056992E-5</v>
      </c>
      <c r="BA418" s="5">
        <f t="shared" si="492"/>
        <v>3.4285750144843028E-6</v>
      </c>
      <c r="BB418" s="5">
        <f t="shared" si="493"/>
        <v>1.0000945459890457E-7</v>
      </c>
      <c r="BC418" s="5">
        <f t="shared" si="494"/>
        <v>2.3337721279345578E-9</v>
      </c>
      <c r="BD418" s="5">
        <f t="shared" si="495"/>
        <v>3.8232589271402064E-10</v>
      </c>
      <c r="BE418" s="5">
        <f t="shared" si="496"/>
        <v>8.0241543536085324E-10</v>
      </c>
      <c r="BF418" s="5">
        <f t="shared" si="497"/>
        <v>8.4204410841062542E-10</v>
      </c>
      <c r="BG418" s="5">
        <f t="shared" si="498"/>
        <v>5.8908660797814298E-10</v>
      </c>
      <c r="BH418" s="5">
        <f t="shared" si="499"/>
        <v>3.0908983410103697E-10</v>
      </c>
      <c r="BI418" s="5">
        <f t="shared" si="500"/>
        <v>1.2974190789704902E-10</v>
      </c>
      <c r="BJ418" s="8">
        <f t="shared" si="501"/>
        <v>0.84146281269853507</v>
      </c>
      <c r="BK418" s="8">
        <f t="shared" si="502"/>
        <v>0.13901365213890429</v>
      </c>
      <c r="BL418" s="8">
        <f t="shared" si="503"/>
        <v>1.5161493992216186E-2</v>
      </c>
      <c r="BM418" s="8">
        <f t="shared" si="504"/>
        <v>0.37558212297257393</v>
      </c>
      <c r="BN418" s="8">
        <f t="shared" si="505"/>
        <v>0.61857363034285151</v>
      </c>
    </row>
    <row r="419" spans="1:66" x14ac:dyDescent="0.25">
      <c r="A419" t="s">
        <v>285</v>
      </c>
      <c r="B419" t="s">
        <v>299</v>
      </c>
      <c r="C419" t="s">
        <v>296</v>
      </c>
      <c r="D419" t="s">
        <v>532</v>
      </c>
      <c r="E419">
        <f>VLOOKUP(A419,home!$A$2:$E$405,3,FALSE)</f>
        <v>1.45</v>
      </c>
      <c r="F419">
        <f>VLOOKUP(B419,home!$B$2:$E$405,3,FALSE)</f>
        <v>0.95789999999999997</v>
      </c>
      <c r="G419">
        <f>VLOOKUP(C419,away!$B$2:$E$405,4,FALSE)</f>
        <v>0.61299999999999999</v>
      </c>
      <c r="H419">
        <f>VLOOKUP(A419,away!$A$2:$E$405,3,FALSE)</f>
        <v>1.0583</v>
      </c>
      <c r="I419">
        <f>VLOOKUP(C419,away!$B$2:$E$405,3,FALSE)</f>
        <v>1.4174</v>
      </c>
      <c r="J419">
        <f>VLOOKUP(B419,home!$B$2:$E$405,4,FALSE)</f>
        <v>0.89239999999999997</v>
      </c>
      <c r="K419" s="3">
        <f t="shared" si="450"/>
        <v>0.85142941499999991</v>
      </c>
      <c r="L419" s="3">
        <f t="shared" si="451"/>
        <v>1.338630716408</v>
      </c>
      <c r="M419" s="5">
        <f t="shared" si="452"/>
        <v>0.11191001910798519</v>
      </c>
      <c r="N419" s="5">
        <f t="shared" si="453"/>
        <v>9.5283482101750638E-2</v>
      </c>
      <c r="O419" s="5">
        <f t="shared" si="454"/>
        <v>0.14980618905175522</v>
      </c>
      <c r="P419" s="5">
        <f t="shared" si="455"/>
        <v>0.12754939590771533</v>
      </c>
      <c r="Q419" s="5">
        <f t="shared" si="456"/>
        <v>4.0563579712528254E-2</v>
      </c>
      <c r="R419" s="5">
        <f t="shared" si="457"/>
        <v>0.10026758308635168</v>
      </c>
      <c r="S419" s="5">
        <f t="shared" si="458"/>
        <v>3.6343592213858945E-2</v>
      </c>
      <c r="T419" s="5">
        <f t="shared" si="459"/>
        <v>5.4299653770654717E-2</v>
      </c>
      <c r="U419" s="5">
        <f t="shared" si="460"/>
        <v>8.53707696106763E-2</v>
      </c>
      <c r="V419" s="5">
        <f t="shared" si="461"/>
        <v>4.6025103907820272E-3</v>
      </c>
      <c r="W419" s="5">
        <f t="shared" si="462"/>
        <v>1.1512341648314601E-2</v>
      </c>
      <c r="X419" s="5">
        <f t="shared" si="463"/>
        <v>1.5410774148217031E-2</v>
      </c>
      <c r="Y419" s="5">
        <f t="shared" si="464"/>
        <v>1.0314667819214826E-2</v>
      </c>
      <c r="Z419" s="5">
        <f t="shared" si="465"/>
        <v>4.4740422193127197E-2</v>
      </c>
      <c r="AA419" s="5">
        <f t="shared" si="466"/>
        <v>3.8093311494747296E-2</v>
      </c>
      <c r="AB419" s="5">
        <f t="shared" si="467"/>
        <v>1.6216882960692732E-2</v>
      </c>
      <c r="AC419" s="5">
        <f t="shared" si="468"/>
        <v>3.2785682678508203E-4</v>
      </c>
      <c r="AD419" s="5">
        <f t="shared" si="469"/>
        <v>2.4504865787261581E-3</v>
      </c>
      <c r="AE419" s="5">
        <f t="shared" si="470"/>
        <v>3.2802966044283861E-3</v>
      </c>
      <c r="AF419" s="5">
        <f t="shared" si="471"/>
        <v>2.1955528968083502E-3</v>
      </c>
      <c r="AG419" s="5">
        <f t="shared" si="472"/>
        <v>9.7967818238874028E-4</v>
      </c>
      <c r="AH419" s="5">
        <f t="shared" si="473"/>
        <v>1.4972725853195578E-2</v>
      </c>
      <c r="AI419" s="5">
        <f t="shared" si="474"/>
        <v>1.2748219214141685E-2</v>
      </c>
      <c r="AJ419" s="5">
        <f t="shared" si="475"/>
        <v>5.4271044138942065E-3</v>
      </c>
      <c r="AK419" s="5">
        <f t="shared" si="476"/>
        <v>1.540265445421954E-3</v>
      </c>
      <c r="AL419" s="5">
        <f t="shared" si="477"/>
        <v>1.4946987064779711E-5</v>
      </c>
      <c r="AM419" s="5">
        <f t="shared" si="478"/>
        <v>4.17283270838033E-4</v>
      </c>
      <c r="AN419" s="5">
        <f t="shared" si="479"/>
        <v>5.5858820378698962E-4</v>
      </c>
      <c r="AO419" s="5">
        <f t="shared" si="480"/>
        <v>3.7387166370621798E-4</v>
      </c>
      <c r="AP419" s="5">
        <f t="shared" si="481"/>
        <v>1.6682536434390176E-4</v>
      </c>
      <c r="AQ419" s="5">
        <f t="shared" si="482"/>
        <v>5.5829389246675768E-5</v>
      </c>
      <c r="AR419" s="5">
        <f t="shared" si="483"/>
        <v>4.0085901470887494E-3</v>
      </c>
      <c r="AS419" s="5">
        <f t="shared" si="484"/>
        <v>3.4130315639105372E-3</v>
      </c>
      <c r="AT419" s="5">
        <f t="shared" si="485"/>
        <v>1.4529777339184417E-3</v>
      </c>
      <c r="AU419" s="5">
        <f t="shared" si="486"/>
        <v>4.1236932733273486E-4</v>
      </c>
      <c r="AV419" s="5">
        <f t="shared" si="487"/>
        <v>8.7775843783713452E-5</v>
      </c>
      <c r="AW419" s="5">
        <f t="shared" si="488"/>
        <v>4.7321727907168691E-7</v>
      </c>
      <c r="AX419" s="5">
        <f t="shared" si="489"/>
        <v>5.9214541863152126E-5</v>
      </c>
      <c r="AY419" s="5">
        <f t="shared" si="490"/>
        <v>7.926640459604285E-5</v>
      </c>
      <c r="AZ419" s="5">
        <f t="shared" si="491"/>
        <v>5.3054221985743613E-5</v>
      </c>
      <c r="BA419" s="5">
        <f t="shared" si="492"/>
        <v>2.367333706174834E-5</v>
      </c>
      <c r="BB419" s="5">
        <f t="shared" si="493"/>
        <v>7.9224640376840679E-6</v>
      </c>
      <c r="BC419" s="5">
        <f t="shared" si="494"/>
        <v>2.1210507420963247E-6</v>
      </c>
      <c r="BD419" s="5">
        <f t="shared" si="495"/>
        <v>8.9433698339724322E-4</v>
      </c>
      <c r="BE419" s="5">
        <f t="shared" si="496"/>
        <v>7.6146481458677932E-4</v>
      </c>
      <c r="BF419" s="5">
        <f t="shared" si="497"/>
        <v>3.2416677081335246E-4</v>
      </c>
      <c r="BG419" s="5">
        <f t="shared" si="498"/>
        <v>9.2001708012017262E-5</v>
      </c>
      <c r="BH419" s="5">
        <f t="shared" si="499"/>
        <v>1.9583240107918159E-5</v>
      </c>
      <c r="BI419" s="5">
        <f t="shared" si="500"/>
        <v>3.3347493337778601E-6</v>
      </c>
      <c r="BJ419" s="8">
        <f t="shared" si="501"/>
        <v>0.23808816337523994</v>
      </c>
      <c r="BK419" s="8">
        <f t="shared" si="502"/>
        <v>0.28082758783878742</v>
      </c>
      <c r="BL419" s="8">
        <f t="shared" si="503"/>
        <v>0.43591268401316202</v>
      </c>
      <c r="BM419" s="8">
        <f t="shared" si="504"/>
        <v>0.37410981526491349</v>
      </c>
      <c r="BN419" s="8">
        <f t="shared" si="505"/>
        <v>0.62538024896808619</v>
      </c>
    </row>
    <row r="420" spans="1:66" x14ac:dyDescent="0.25">
      <c r="A420" t="s">
        <v>287</v>
      </c>
      <c r="B420" t="s">
        <v>340</v>
      </c>
      <c r="C420" t="s">
        <v>512</v>
      </c>
      <c r="D420" t="s">
        <v>532</v>
      </c>
      <c r="E420">
        <f>VLOOKUP(A420,home!$A$2:$E$405,3,FALSE)</f>
        <v>1.1707000000000001</v>
      </c>
      <c r="F420">
        <f>VLOOKUP(B420,home!$B$2:$E$405,3,FALSE)</f>
        <v>0.73219999999999996</v>
      </c>
      <c r="G420" t="e">
        <f>VLOOKUP(C420,away!$B$2:$E$405,4,FALSE)</f>
        <v>#N/A</v>
      </c>
      <c r="H420">
        <f>VLOOKUP(A420,away!$A$2:$E$405,3,FALSE)</f>
        <v>0.82930000000000004</v>
      </c>
      <c r="I420" t="e">
        <f>VLOOKUP(C420,away!$B$2:$E$405,3,FALSE)</f>
        <v>#N/A</v>
      </c>
      <c r="J420">
        <f>VLOOKUP(B420,home!$B$2:$E$405,4,FALSE)</f>
        <v>0.86129999999999995</v>
      </c>
      <c r="K420" s="3" t="e">
        <f t="shared" si="450"/>
        <v>#N/A</v>
      </c>
      <c r="L420" s="3" t="e">
        <f t="shared" si="451"/>
        <v>#N/A</v>
      </c>
      <c r="M420" s="5" t="e">
        <f t="shared" si="452"/>
        <v>#N/A</v>
      </c>
      <c r="N420" s="5" t="e">
        <f t="shared" si="453"/>
        <v>#N/A</v>
      </c>
      <c r="O420" s="5" t="e">
        <f t="shared" si="454"/>
        <v>#N/A</v>
      </c>
      <c r="P420" s="5" t="e">
        <f t="shared" si="455"/>
        <v>#N/A</v>
      </c>
      <c r="Q420" s="5" t="e">
        <f t="shared" si="456"/>
        <v>#N/A</v>
      </c>
      <c r="R420" s="5" t="e">
        <f t="shared" si="457"/>
        <v>#N/A</v>
      </c>
      <c r="S420" s="5" t="e">
        <f t="shared" si="458"/>
        <v>#N/A</v>
      </c>
      <c r="T420" s="5" t="e">
        <f t="shared" si="459"/>
        <v>#N/A</v>
      </c>
      <c r="U420" s="5" t="e">
        <f t="shared" si="460"/>
        <v>#N/A</v>
      </c>
      <c r="V420" s="5" t="e">
        <f t="shared" si="461"/>
        <v>#N/A</v>
      </c>
      <c r="W420" s="5" t="e">
        <f t="shared" si="462"/>
        <v>#N/A</v>
      </c>
      <c r="X420" s="5" t="e">
        <f t="shared" si="463"/>
        <v>#N/A</v>
      </c>
      <c r="Y420" s="5" t="e">
        <f t="shared" si="464"/>
        <v>#N/A</v>
      </c>
      <c r="Z420" s="5" t="e">
        <f t="shared" si="465"/>
        <v>#N/A</v>
      </c>
      <c r="AA420" s="5" t="e">
        <f t="shared" si="466"/>
        <v>#N/A</v>
      </c>
      <c r="AB420" s="5" t="e">
        <f t="shared" si="467"/>
        <v>#N/A</v>
      </c>
      <c r="AC420" s="5" t="e">
        <f t="shared" si="468"/>
        <v>#N/A</v>
      </c>
      <c r="AD420" s="5" t="e">
        <f t="shared" si="469"/>
        <v>#N/A</v>
      </c>
      <c r="AE420" s="5" t="e">
        <f t="shared" si="470"/>
        <v>#N/A</v>
      </c>
      <c r="AF420" s="5" t="e">
        <f t="shared" si="471"/>
        <v>#N/A</v>
      </c>
      <c r="AG420" s="5" t="e">
        <f t="shared" si="472"/>
        <v>#N/A</v>
      </c>
      <c r="AH420" s="5" t="e">
        <f t="shared" si="473"/>
        <v>#N/A</v>
      </c>
      <c r="AI420" s="5" t="e">
        <f t="shared" si="474"/>
        <v>#N/A</v>
      </c>
      <c r="AJ420" s="5" t="e">
        <f t="shared" si="475"/>
        <v>#N/A</v>
      </c>
      <c r="AK420" s="5" t="e">
        <f t="shared" si="476"/>
        <v>#N/A</v>
      </c>
      <c r="AL420" s="5" t="e">
        <f t="shared" si="477"/>
        <v>#N/A</v>
      </c>
      <c r="AM420" s="5" t="e">
        <f t="shared" si="478"/>
        <v>#N/A</v>
      </c>
      <c r="AN420" s="5" t="e">
        <f t="shared" si="479"/>
        <v>#N/A</v>
      </c>
      <c r="AO420" s="5" t="e">
        <f t="shared" si="480"/>
        <v>#N/A</v>
      </c>
      <c r="AP420" s="5" t="e">
        <f t="shared" si="481"/>
        <v>#N/A</v>
      </c>
      <c r="AQ420" s="5" t="e">
        <f t="shared" si="482"/>
        <v>#N/A</v>
      </c>
      <c r="AR420" s="5" t="e">
        <f t="shared" si="483"/>
        <v>#N/A</v>
      </c>
      <c r="AS420" s="5" t="e">
        <f t="shared" si="484"/>
        <v>#N/A</v>
      </c>
      <c r="AT420" s="5" t="e">
        <f t="shared" si="485"/>
        <v>#N/A</v>
      </c>
      <c r="AU420" s="5" t="e">
        <f t="shared" si="486"/>
        <v>#N/A</v>
      </c>
      <c r="AV420" s="5" t="e">
        <f t="shared" si="487"/>
        <v>#N/A</v>
      </c>
      <c r="AW420" s="5" t="e">
        <f t="shared" si="488"/>
        <v>#N/A</v>
      </c>
      <c r="AX420" s="5" t="e">
        <f t="shared" si="489"/>
        <v>#N/A</v>
      </c>
      <c r="AY420" s="5" t="e">
        <f t="shared" si="490"/>
        <v>#N/A</v>
      </c>
      <c r="AZ420" s="5" t="e">
        <f t="shared" si="491"/>
        <v>#N/A</v>
      </c>
      <c r="BA420" s="5" t="e">
        <f t="shared" si="492"/>
        <v>#N/A</v>
      </c>
      <c r="BB420" s="5" t="e">
        <f t="shared" si="493"/>
        <v>#N/A</v>
      </c>
      <c r="BC420" s="5" t="e">
        <f t="shared" si="494"/>
        <v>#N/A</v>
      </c>
      <c r="BD420" s="5" t="e">
        <f t="shared" si="495"/>
        <v>#N/A</v>
      </c>
      <c r="BE420" s="5" t="e">
        <f t="shared" si="496"/>
        <v>#N/A</v>
      </c>
      <c r="BF420" s="5" t="e">
        <f t="shared" si="497"/>
        <v>#N/A</v>
      </c>
      <c r="BG420" s="5" t="e">
        <f t="shared" si="498"/>
        <v>#N/A</v>
      </c>
      <c r="BH420" s="5" t="e">
        <f t="shared" si="499"/>
        <v>#N/A</v>
      </c>
      <c r="BI420" s="5" t="e">
        <f t="shared" si="500"/>
        <v>#N/A</v>
      </c>
      <c r="BJ420" s="8" t="e">
        <f t="shared" si="501"/>
        <v>#N/A</v>
      </c>
      <c r="BK420" s="8" t="e">
        <f t="shared" si="502"/>
        <v>#N/A</v>
      </c>
      <c r="BL420" s="8" t="e">
        <f t="shared" si="503"/>
        <v>#N/A</v>
      </c>
      <c r="BM420" s="8" t="e">
        <f t="shared" si="504"/>
        <v>#N/A</v>
      </c>
      <c r="BN420" s="8" t="e">
        <f t="shared" si="505"/>
        <v>#N/A</v>
      </c>
    </row>
    <row r="421" spans="1:66" x14ac:dyDescent="0.25">
      <c r="A421" t="s">
        <v>287</v>
      </c>
      <c r="B421" t="s">
        <v>353</v>
      </c>
      <c r="C421" t="s">
        <v>336</v>
      </c>
      <c r="D421" t="s">
        <v>532</v>
      </c>
      <c r="E421">
        <f>VLOOKUP(A421,home!$A$2:$E$405,3,FALSE)</f>
        <v>1.1707000000000001</v>
      </c>
      <c r="F421">
        <f>VLOOKUP(B421,home!$B$2:$E$405,3,FALSE)</f>
        <v>1.1532</v>
      </c>
      <c r="G421">
        <f>VLOOKUP(C421,away!$B$2:$E$405,4,FALSE)</f>
        <v>1.0249999999999999</v>
      </c>
      <c r="H421">
        <f>VLOOKUP(A421,away!$A$2:$E$405,3,FALSE)</f>
        <v>0.82930000000000004</v>
      </c>
      <c r="I421">
        <f>VLOOKUP(C421,away!$B$2:$E$405,3,FALSE)</f>
        <v>0.90439999999999998</v>
      </c>
      <c r="J421">
        <f>VLOOKUP(B421,home!$B$2:$E$405,4,FALSE)</f>
        <v>1.0852999999999999</v>
      </c>
      <c r="K421" s="3">
        <f t="shared" si="450"/>
        <v>1.3838025209999998</v>
      </c>
      <c r="L421" s="3">
        <f t="shared" si="451"/>
        <v>0.81399553387599999</v>
      </c>
      <c r="M421" s="5">
        <f t="shared" si="452"/>
        <v>0.11104740965189273</v>
      </c>
      <c r="N421" s="5">
        <f t="shared" si="453"/>
        <v>0.15366768542680886</v>
      </c>
      <c r="O421" s="5">
        <f t="shared" si="454"/>
        <v>9.0392095505139283E-2</v>
      </c>
      <c r="P421" s="5">
        <f t="shared" si="455"/>
        <v>0.12508480963848448</v>
      </c>
      <c r="Q421" s="5">
        <f t="shared" si="456"/>
        <v>0.10632286524492654</v>
      </c>
      <c r="R421" s="5">
        <f t="shared" si="457"/>
        <v>3.6789381019438114E-2</v>
      </c>
      <c r="S421" s="5">
        <f t="shared" si="458"/>
        <v>3.522416608217846E-2</v>
      </c>
      <c r="T421" s="5">
        <f t="shared" si="459"/>
        <v>8.6546337458269978E-2</v>
      </c>
      <c r="U421" s="5">
        <f t="shared" si="460"/>
        <v>5.0909238200727999E-2</v>
      </c>
      <c r="V421" s="5">
        <f t="shared" si="461"/>
        <v>4.408535580409048E-3</v>
      </c>
      <c r="W421" s="5">
        <f t="shared" si="462"/>
        <v>4.904328298862419E-2</v>
      </c>
      <c r="X421" s="5">
        <f t="shared" si="463"/>
        <v>3.9921013319356886E-2</v>
      </c>
      <c r="Y421" s="5">
        <f t="shared" si="464"/>
        <v>1.6247763274880409E-2</v>
      </c>
      <c r="Z421" s="5">
        <f t="shared" si="465"/>
        <v>9.9821306146283695E-3</v>
      </c>
      <c r="AA421" s="5">
        <f t="shared" si="466"/>
        <v>1.3813297509474015E-2</v>
      </c>
      <c r="AB421" s="5">
        <f t="shared" si="467"/>
        <v>9.5574379584665824E-3</v>
      </c>
      <c r="AC421" s="5">
        <f t="shared" si="468"/>
        <v>3.1036340446199284E-4</v>
      </c>
      <c r="AD421" s="5">
        <f t="shared" si="469"/>
        <v>1.6966554659443647E-2</v>
      </c>
      <c r="AE421" s="5">
        <f t="shared" si="470"/>
        <v>1.3810699718050167E-2</v>
      </c>
      <c r="AF421" s="5">
        <f t="shared" si="471"/>
        <v>5.6209239450976832E-3</v>
      </c>
      <c r="AG421" s="5">
        <f t="shared" si="472"/>
        <v>1.5251356625220604E-3</v>
      </c>
      <c r="AH421" s="5">
        <f t="shared" si="473"/>
        <v>2.0313524347185955E-3</v>
      </c>
      <c r="AI421" s="5">
        <f t="shared" si="474"/>
        <v>2.8109906202030801E-3</v>
      </c>
      <c r="AJ421" s="5">
        <f t="shared" si="475"/>
        <v>1.944927953372188E-3</v>
      </c>
      <c r="AK421" s="5">
        <f t="shared" si="476"/>
        <v>8.9713206834660098E-4</v>
      </c>
      <c r="AL421" s="5">
        <f t="shared" si="477"/>
        <v>1.3983846174378069E-5</v>
      </c>
      <c r="AM421" s="5">
        <f t="shared" si="478"/>
        <v>4.6956722220844824E-3</v>
      </c>
      <c r="AN421" s="5">
        <f t="shared" si="479"/>
        <v>3.8222562173223611E-3</v>
      </c>
      <c r="AO421" s="5">
        <f t="shared" si="480"/>
        <v>1.5556497451150878E-3</v>
      </c>
      <c r="AP421" s="5">
        <f t="shared" si="481"/>
        <v>4.220973149330064E-4</v>
      </c>
      <c r="AQ421" s="5">
        <f t="shared" si="482"/>
        <v>8.5896332304129653E-5</v>
      </c>
      <c r="AR421" s="5">
        <f t="shared" si="483"/>
        <v>3.3070236191781526E-4</v>
      </c>
      <c r="AS421" s="5">
        <f t="shared" si="484"/>
        <v>4.5762676212252707E-4</v>
      </c>
      <c r="AT421" s="5">
        <f t="shared" si="485"/>
        <v>3.1663253355111015E-4</v>
      </c>
      <c r="AU421" s="5">
        <f t="shared" si="486"/>
        <v>1.4605229938621436E-4</v>
      </c>
      <c r="AV421" s="5">
        <f t="shared" si="487"/>
        <v>5.0526885022122574E-5</v>
      </c>
      <c r="AW421" s="5">
        <f t="shared" si="488"/>
        <v>4.3754253306441841E-7</v>
      </c>
      <c r="AX421" s="5">
        <f t="shared" si="489"/>
        <v>1.0829805097850277E-3</v>
      </c>
      <c r="AY421" s="5">
        <f t="shared" si="490"/>
        <v>8.8154129823976612E-4</v>
      </c>
      <c r="AZ421" s="5">
        <f t="shared" si="491"/>
        <v>3.5878533984721024E-4</v>
      </c>
      <c r="BA421" s="5">
        <f t="shared" si="492"/>
        <v>9.734988808527068E-5</v>
      </c>
      <c r="BB421" s="5">
        <f t="shared" si="493"/>
        <v>1.9810593531184685E-5</v>
      </c>
      <c r="BC421" s="5">
        <f t="shared" si="494"/>
        <v>3.225146931563423E-6</v>
      </c>
      <c r="BD421" s="5">
        <f t="shared" si="495"/>
        <v>4.4865040940557678E-5</v>
      </c>
      <c r="BE421" s="5">
        <f t="shared" si="496"/>
        <v>6.2084356758311909E-5</v>
      </c>
      <c r="BF421" s="5">
        <f t="shared" si="497"/>
        <v>4.2956244698407709E-5</v>
      </c>
      <c r="BG421" s="5">
        <f t="shared" si="498"/>
        <v>1.9814319902116482E-5</v>
      </c>
      <c r="BH421" s="5">
        <f t="shared" si="499"/>
        <v>6.8547764581123182E-6</v>
      </c>
      <c r="BI421" s="5">
        <f t="shared" si="500"/>
        <v>1.8971313887254551E-6</v>
      </c>
      <c r="BJ421" s="8">
        <f t="shared" si="501"/>
        <v>0.5026975263061596</v>
      </c>
      <c r="BK421" s="8">
        <f t="shared" si="502"/>
        <v>0.27697080950184089</v>
      </c>
      <c r="BL421" s="8">
        <f t="shared" si="503"/>
        <v>0.21062586598203253</v>
      </c>
      <c r="BM421" s="8">
        <f t="shared" si="504"/>
        <v>0.37609098216226433</v>
      </c>
      <c r="BN421" s="8">
        <f t="shared" si="505"/>
        <v>0.62330424648668992</v>
      </c>
    </row>
    <row r="422" spans="1:66" x14ac:dyDescent="0.25">
      <c r="A422" t="s">
        <v>287</v>
      </c>
      <c r="B422" t="s">
        <v>490</v>
      </c>
      <c r="C422" t="s">
        <v>508</v>
      </c>
      <c r="D422" t="s">
        <v>532</v>
      </c>
      <c r="E422">
        <f>VLOOKUP(A422,home!$A$2:$E$405,3,FALSE)</f>
        <v>1.1707000000000001</v>
      </c>
      <c r="F422">
        <f>VLOOKUP(B422,home!$B$2:$E$405,3,FALSE)</f>
        <v>1.1959</v>
      </c>
      <c r="G422" t="e">
        <f>VLOOKUP(C422,away!$B$2:$E$405,4,FALSE)</f>
        <v>#N/A</v>
      </c>
      <c r="H422">
        <f>VLOOKUP(A422,away!$A$2:$E$405,3,FALSE)</f>
        <v>0.82930000000000004</v>
      </c>
      <c r="I422" t="e">
        <f>VLOOKUP(C422,away!$B$2:$E$405,3,FALSE)</f>
        <v>#N/A</v>
      </c>
      <c r="J422">
        <f>VLOOKUP(B422,home!$B$2:$E$405,4,FALSE)</f>
        <v>1.0852999999999999</v>
      </c>
      <c r="K422" s="3" t="e">
        <f t="shared" si="450"/>
        <v>#N/A</v>
      </c>
      <c r="L422" s="3" t="e">
        <f t="shared" si="451"/>
        <v>#N/A</v>
      </c>
      <c r="M422" s="5" t="e">
        <f t="shared" si="452"/>
        <v>#N/A</v>
      </c>
      <c r="N422" s="5" t="e">
        <f t="shared" si="453"/>
        <v>#N/A</v>
      </c>
      <c r="O422" s="5" t="e">
        <f t="shared" si="454"/>
        <v>#N/A</v>
      </c>
      <c r="P422" s="5" t="e">
        <f t="shared" si="455"/>
        <v>#N/A</v>
      </c>
      <c r="Q422" s="5" t="e">
        <f t="shared" si="456"/>
        <v>#N/A</v>
      </c>
      <c r="R422" s="5" t="e">
        <f t="shared" si="457"/>
        <v>#N/A</v>
      </c>
      <c r="S422" s="5" t="e">
        <f t="shared" si="458"/>
        <v>#N/A</v>
      </c>
      <c r="T422" s="5" t="e">
        <f t="shared" si="459"/>
        <v>#N/A</v>
      </c>
      <c r="U422" s="5" t="e">
        <f t="shared" si="460"/>
        <v>#N/A</v>
      </c>
      <c r="V422" s="5" t="e">
        <f t="shared" si="461"/>
        <v>#N/A</v>
      </c>
      <c r="W422" s="5" t="e">
        <f t="shared" si="462"/>
        <v>#N/A</v>
      </c>
      <c r="X422" s="5" t="e">
        <f t="shared" si="463"/>
        <v>#N/A</v>
      </c>
      <c r="Y422" s="5" t="e">
        <f t="shared" si="464"/>
        <v>#N/A</v>
      </c>
      <c r="Z422" s="5" t="e">
        <f t="shared" si="465"/>
        <v>#N/A</v>
      </c>
      <c r="AA422" s="5" t="e">
        <f t="shared" si="466"/>
        <v>#N/A</v>
      </c>
      <c r="AB422" s="5" t="e">
        <f t="shared" si="467"/>
        <v>#N/A</v>
      </c>
      <c r="AC422" s="5" t="e">
        <f t="shared" si="468"/>
        <v>#N/A</v>
      </c>
      <c r="AD422" s="5" t="e">
        <f t="shared" si="469"/>
        <v>#N/A</v>
      </c>
      <c r="AE422" s="5" t="e">
        <f t="shared" si="470"/>
        <v>#N/A</v>
      </c>
      <c r="AF422" s="5" t="e">
        <f t="shared" si="471"/>
        <v>#N/A</v>
      </c>
      <c r="AG422" s="5" t="e">
        <f t="shared" si="472"/>
        <v>#N/A</v>
      </c>
      <c r="AH422" s="5" t="e">
        <f t="shared" si="473"/>
        <v>#N/A</v>
      </c>
      <c r="AI422" s="5" t="e">
        <f t="shared" si="474"/>
        <v>#N/A</v>
      </c>
      <c r="AJ422" s="5" t="e">
        <f t="shared" si="475"/>
        <v>#N/A</v>
      </c>
      <c r="AK422" s="5" t="e">
        <f t="shared" si="476"/>
        <v>#N/A</v>
      </c>
      <c r="AL422" s="5" t="e">
        <f t="shared" si="477"/>
        <v>#N/A</v>
      </c>
      <c r="AM422" s="5" t="e">
        <f t="shared" si="478"/>
        <v>#N/A</v>
      </c>
      <c r="AN422" s="5" t="e">
        <f t="shared" si="479"/>
        <v>#N/A</v>
      </c>
      <c r="AO422" s="5" t="e">
        <f t="shared" si="480"/>
        <v>#N/A</v>
      </c>
      <c r="AP422" s="5" t="e">
        <f t="shared" si="481"/>
        <v>#N/A</v>
      </c>
      <c r="AQ422" s="5" t="e">
        <f t="shared" si="482"/>
        <v>#N/A</v>
      </c>
      <c r="AR422" s="5" t="e">
        <f t="shared" si="483"/>
        <v>#N/A</v>
      </c>
      <c r="AS422" s="5" t="e">
        <f t="shared" si="484"/>
        <v>#N/A</v>
      </c>
      <c r="AT422" s="5" t="e">
        <f t="shared" si="485"/>
        <v>#N/A</v>
      </c>
      <c r="AU422" s="5" t="e">
        <f t="shared" si="486"/>
        <v>#N/A</v>
      </c>
      <c r="AV422" s="5" t="e">
        <f t="shared" si="487"/>
        <v>#N/A</v>
      </c>
      <c r="AW422" s="5" t="e">
        <f t="shared" si="488"/>
        <v>#N/A</v>
      </c>
      <c r="AX422" s="5" t="e">
        <f t="shared" si="489"/>
        <v>#N/A</v>
      </c>
      <c r="AY422" s="5" t="e">
        <f t="shared" si="490"/>
        <v>#N/A</v>
      </c>
      <c r="AZ422" s="5" t="e">
        <f t="shared" si="491"/>
        <v>#N/A</v>
      </c>
      <c r="BA422" s="5" t="e">
        <f t="shared" si="492"/>
        <v>#N/A</v>
      </c>
      <c r="BB422" s="5" t="e">
        <f t="shared" si="493"/>
        <v>#N/A</v>
      </c>
      <c r="BC422" s="5" t="e">
        <f t="shared" si="494"/>
        <v>#N/A</v>
      </c>
      <c r="BD422" s="5" t="e">
        <f t="shared" si="495"/>
        <v>#N/A</v>
      </c>
      <c r="BE422" s="5" t="e">
        <f t="shared" si="496"/>
        <v>#N/A</v>
      </c>
      <c r="BF422" s="5" t="e">
        <f t="shared" si="497"/>
        <v>#N/A</v>
      </c>
      <c r="BG422" s="5" t="e">
        <f t="shared" si="498"/>
        <v>#N/A</v>
      </c>
      <c r="BH422" s="5" t="e">
        <f t="shared" si="499"/>
        <v>#N/A</v>
      </c>
      <c r="BI422" s="5" t="e">
        <f t="shared" si="500"/>
        <v>#N/A</v>
      </c>
      <c r="BJ422" s="8" t="e">
        <f t="shared" si="501"/>
        <v>#N/A</v>
      </c>
      <c r="BK422" s="8" t="e">
        <f t="shared" si="502"/>
        <v>#N/A</v>
      </c>
      <c r="BL422" s="8" t="e">
        <f t="shared" si="503"/>
        <v>#N/A</v>
      </c>
      <c r="BM422" s="8" t="e">
        <f t="shared" si="504"/>
        <v>#N/A</v>
      </c>
      <c r="BN422" s="8" t="e">
        <f t="shared" si="505"/>
        <v>#N/A</v>
      </c>
    </row>
    <row r="423" spans="1:66" x14ac:dyDescent="0.25">
      <c r="A423" t="s">
        <v>34</v>
      </c>
      <c r="B423" t="s">
        <v>204</v>
      </c>
      <c r="C423" t="s">
        <v>35</v>
      </c>
      <c r="D423" t="s">
        <v>532</v>
      </c>
      <c r="E423">
        <f>VLOOKUP(A423,home!$A$2:$E$405,3,FALSE)</f>
        <v>1.6539999999999999</v>
      </c>
      <c r="F423">
        <f>VLOOKUP(B423,home!$B$2:$E$405,3,FALSE)</f>
        <v>0.94469999999999998</v>
      </c>
      <c r="G423">
        <f>VLOOKUP(C423,away!$B$2:$E$405,4,FALSE)</f>
        <v>1.1025</v>
      </c>
      <c r="H423">
        <f>VLOOKUP(A423,away!$A$2:$E$405,3,FALSE)</f>
        <v>1.3683000000000001</v>
      </c>
      <c r="I423">
        <f>VLOOKUP(C423,away!$B$2:$E$405,3,FALSE)</f>
        <v>1.4617</v>
      </c>
      <c r="J423">
        <f>VLOOKUP(B423,home!$B$2:$E$405,4,FALSE)</f>
        <v>0.73080000000000001</v>
      </c>
      <c r="K423" s="3">
        <f t="shared" si="450"/>
        <v>1.7226935145</v>
      </c>
      <c r="L423" s="3">
        <f t="shared" si="451"/>
        <v>1.461632235588</v>
      </c>
      <c r="M423" s="5">
        <f t="shared" si="452"/>
        <v>4.1406154487217711E-2</v>
      </c>
      <c r="N423" s="5">
        <f t="shared" si="453"/>
        <v>7.1330113795515029E-2</v>
      </c>
      <c r="O423" s="5">
        <f t="shared" si="454"/>
        <v>6.0520570150254131E-2</v>
      </c>
      <c r="P423" s="5">
        <f t="shared" si="455"/>
        <v>0.10425839369168508</v>
      </c>
      <c r="Q423" s="5">
        <f t="shared" si="456"/>
        <v>6.1439962212040365E-2</v>
      </c>
      <c r="R423" s="5">
        <f t="shared" si="457"/>
        <v>4.4229408123888175E-2</v>
      </c>
      <c r="S423" s="5">
        <f t="shared" si="458"/>
        <v>6.5629208929109603E-2</v>
      </c>
      <c r="T423" s="5">
        <f t="shared" si="459"/>
        <v>8.9802629322426816E-2</v>
      </c>
      <c r="U423" s="5">
        <f t="shared" si="460"/>
        <v>7.6193714525195758E-2</v>
      </c>
      <c r="V423" s="5">
        <f t="shared" si="461"/>
        <v>1.8361188590715539E-2</v>
      </c>
      <c r="W423" s="5">
        <f t="shared" si="462"/>
        <v>3.5280741477935675E-2</v>
      </c>
      <c r="X423" s="5">
        <f t="shared" si="463"/>
        <v>5.1567469039597399E-2</v>
      </c>
      <c r="Y423" s="5">
        <f t="shared" si="464"/>
        <v>3.7686337527980875E-2</v>
      </c>
      <c r="Z423" s="5">
        <f t="shared" si="465"/>
        <v>2.1549042891617569E-2</v>
      </c>
      <c r="AA423" s="5">
        <f t="shared" si="466"/>
        <v>3.7122396433071914E-2</v>
      </c>
      <c r="AB423" s="5">
        <f t="shared" si="467"/>
        <v>3.1975255788975462E-2</v>
      </c>
      <c r="AC423" s="5">
        <f t="shared" si="468"/>
        <v>2.8895282181557284E-3</v>
      </c>
      <c r="AD423" s="5">
        <f t="shared" si="469"/>
        <v>1.5194476132697726E-2</v>
      </c>
      <c r="AE423" s="5">
        <f t="shared" si="470"/>
        <v>2.220873611842349E-2</v>
      </c>
      <c r="AF423" s="5">
        <f t="shared" si="471"/>
        <v>1.6230502311177647E-2</v>
      </c>
      <c r="AG423" s="5">
        <f t="shared" si="472"/>
        <v>7.9076751259342607E-3</v>
      </c>
      <c r="AH423" s="5">
        <f t="shared" si="473"/>
        <v>7.874193934114173E-3</v>
      </c>
      <c r="AI423" s="5">
        <f t="shared" si="474"/>
        <v>1.3564822822213725E-2</v>
      </c>
      <c r="AJ423" s="5">
        <f t="shared" si="475"/>
        <v>1.1684016150584587E-2</v>
      </c>
      <c r="AK423" s="5">
        <f t="shared" si="476"/>
        <v>6.7093262819751089E-3</v>
      </c>
      <c r="AL423" s="5">
        <f t="shared" si="477"/>
        <v>2.9102685268173159E-4</v>
      </c>
      <c r="AM423" s="5">
        <f t="shared" si="478"/>
        <v>5.2350850980046838E-3</v>
      </c>
      <c r="AN423" s="5">
        <f t="shared" si="479"/>
        <v>7.6517691352900111E-3</v>
      </c>
      <c r="AO423" s="5">
        <f t="shared" si="480"/>
        <v>5.5920362137085993E-3</v>
      </c>
      <c r="AP423" s="5">
        <f t="shared" si="481"/>
        <v>2.7245001308439849E-3</v>
      </c>
      <c r="AQ423" s="5">
        <f t="shared" si="482"/>
        <v>9.9555430427632294E-4</v>
      </c>
      <c r="AR423" s="5">
        <f t="shared" si="483"/>
        <v>2.3018351366745531E-3</v>
      </c>
      <c r="AS423" s="5">
        <f t="shared" si="484"/>
        <v>3.9653564613974738E-3</v>
      </c>
      <c r="AT423" s="5">
        <f t="shared" si="485"/>
        <v>3.4155469293650495E-3</v>
      </c>
      <c r="AU423" s="5">
        <f t="shared" si="486"/>
        <v>1.9613135145625203E-3</v>
      </c>
      <c r="AV423" s="5">
        <f t="shared" si="487"/>
        <v>8.4468551785951338E-4</v>
      </c>
      <c r="AW423" s="5">
        <f t="shared" si="488"/>
        <v>2.0355261834801457E-5</v>
      </c>
      <c r="AX423" s="5">
        <f t="shared" si="489"/>
        <v>1.5030745243647112E-3</v>
      </c>
      <c r="AY423" s="5">
        <f t="shared" si="490"/>
        <v>2.1969421773025627E-3</v>
      </c>
      <c r="AZ423" s="5">
        <f t="shared" si="491"/>
        <v>1.605560753034157E-3</v>
      </c>
      <c r="BA423" s="5">
        <f t="shared" si="492"/>
        <v>7.8224645094322244E-4</v>
      </c>
      <c r="BB423" s="5">
        <f t="shared" si="493"/>
        <v>2.8583915721823027E-4</v>
      </c>
      <c r="BC423" s="5">
        <f t="shared" si="494"/>
        <v>8.3558345276694336E-5</v>
      </c>
      <c r="BD423" s="5">
        <f t="shared" si="495"/>
        <v>5.6073940612877285E-4</v>
      </c>
      <c r="BE423" s="5">
        <f t="shared" si="496"/>
        <v>9.6598213826261847E-4</v>
      </c>
      <c r="BF423" s="5">
        <f t="shared" si="497"/>
        <v>8.3204558235392767E-4</v>
      </c>
      <c r="BG423" s="5">
        <f t="shared" si="498"/>
        <v>4.7778650949649568E-4</v>
      </c>
      <c r="BH423" s="5">
        <f t="shared" si="499"/>
        <v>2.0576993030630136E-4</v>
      </c>
      <c r="BI423" s="5">
        <f t="shared" si="500"/>
        <v>7.0895704883556476E-5</v>
      </c>
      <c r="BJ423" s="8">
        <f t="shared" si="501"/>
        <v>0.43730480935399252</v>
      </c>
      <c r="BK423" s="8">
        <f t="shared" si="502"/>
        <v>0.23503244294686795</v>
      </c>
      <c r="BL423" s="8">
        <f t="shared" si="503"/>
        <v>0.30547566104156376</v>
      </c>
      <c r="BM423" s="8">
        <f t="shared" si="504"/>
        <v>0.61400076685797378</v>
      </c>
      <c r="BN423" s="8">
        <f t="shared" si="505"/>
        <v>0.38318460246060049</v>
      </c>
    </row>
    <row r="424" spans="1:66" x14ac:dyDescent="0.25">
      <c r="A424" t="s">
        <v>34</v>
      </c>
      <c r="B424" t="s">
        <v>270</v>
      </c>
      <c r="C424" t="s">
        <v>513</v>
      </c>
      <c r="D424" t="s">
        <v>532</v>
      </c>
      <c r="E424">
        <f>VLOOKUP(A424,home!$A$2:$E$405,3,FALSE)</f>
        <v>1.6539999999999999</v>
      </c>
      <c r="F424">
        <f>VLOOKUP(B424,home!$B$2:$E$405,3,FALSE)</f>
        <v>1.3513999999999999</v>
      </c>
      <c r="G424" t="e">
        <f>VLOOKUP(C424,away!$B$2:$E$405,4,FALSE)</f>
        <v>#N/A</v>
      </c>
      <c r="H424">
        <f>VLOOKUP(A424,away!$A$2:$E$405,3,FALSE)</f>
        <v>1.3683000000000001</v>
      </c>
      <c r="I424" t="e">
        <f>VLOOKUP(C424,away!$B$2:$E$405,3,FALSE)</f>
        <v>#N/A</v>
      </c>
      <c r="J424">
        <f>VLOOKUP(B424,home!$B$2:$E$405,4,FALSE)</f>
        <v>0.51590000000000003</v>
      </c>
      <c r="K424" s="3" t="e">
        <f t="shared" si="450"/>
        <v>#N/A</v>
      </c>
      <c r="L424" s="3" t="e">
        <f t="shared" si="451"/>
        <v>#N/A</v>
      </c>
      <c r="M424" s="5" t="e">
        <f t="shared" si="452"/>
        <v>#N/A</v>
      </c>
      <c r="N424" s="5" t="e">
        <f t="shared" si="453"/>
        <v>#N/A</v>
      </c>
      <c r="O424" s="5" t="e">
        <f t="shared" si="454"/>
        <v>#N/A</v>
      </c>
      <c r="P424" s="5" t="e">
        <f t="shared" si="455"/>
        <v>#N/A</v>
      </c>
      <c r="Q424" s="5" t="e">
        <f t="shared" si="456"/>
        <v>#N/A</v>
      </c>
      <c r="R424" s="5" t="e">
        <f t="shared" si="457"/>
        <v>#N/A</v>
      </c>
      <c r="S424" s="5" t="e">
        <f t="shared" si="458"/>
        <v>#N/A</v>
      </c>
      <c r="T424" s="5" t="e">
        <f t="shared" si="459"/>
        <v>#N/A</v>
      </c>
      <c r="U424" s="5" t="e">
        <f t="shared" si="460"/>
        <v>#N/A</v>
      </c>
      <c r="V424" s="5" t="e">
        <f t="shared" si="461"/>
        <v>#N/A</v>
      </c>
      <c r="W424" s="5" t="e">
        <f t="shared" si="462"/>
        <v>#N/A</v>
      </c>
      <c r="X424" s="5" t="e">
        <f t="shared" si="463"/>
        <v>#N/A</v>
      </c>
      <c r="Y424" s="5" t="e">
        <f t="shared" si="464"/>
        <v>#N/A</v>
      </c>
      <c r="Z424" s="5" t="e">
        <f t="shared" si="465"/>
        <v>#N/A</v>
      </c>
      <c r="AA424" s="5" t="e">
        <f t="shared" si="466"/>
        <v>#N/A</v>
      </c>
      <c r="AB424" s="5" t="e">
        <f t="shared" si="467"/>
        <v>#N/A</v>
      </c>
      <c r="AC424" s="5" t="e">
        <f t="shared" si="468"/>
        <v>#N/A</v>
      </c>
      <c r="AD424" s="5" t="e">
        <f t="shared" si="469"/>
        <v>#N/A</v>
      </c>
      <c r="AE424" s="5" t="e">
        <f t="shared" si="470"/>
        <v>#N/A</v>
      </c>
      <c r="AF424" s="5" t="e">
        <f t="shared" si="471"/>
        <v>#N/A</v>
      </c>
      <c r="AG424" s="5" t="e">
        <f t="shared" si="472"/>
        <v>#N/A</v>
      </c>
      <c r="AH424" s="5" t="e">
        <f t="shared" si="473"/>
        <v>#N/A</v>
      </c>
      <c r="AI424" s="5" t="e">
        <f t="shared" si="474"/>
        <v>#N/A</v>
      </c>
      <c r="AJ424" s="5" t="e">
        <f t="shared" si="475"/>
        <v>#N/A</v>
      </c>
      <c r="AK424" s="5" t="e">
        <f t="shared" si="476"/>
        <v>#N/A</v>
      </c>
      <c r="AL424" s="5" t="e">
        <f t="shared" si="477"/>
        <v>#N/A</v>
      </c>
      <c r="AM424" s="5" t="e">
        <f t="shared" si="478"/>
        <v>#N/A</v>
      </c>
      <c r="AN424" s="5" t="e">
        <f t="shared" si="479"/>
        <v>#N/A</v>
      </c>
      <c r="AO424" s="5" t="e">
        <f t="shared" si="480"/>
        <v>#N/A</v>
      </c>
      <c r="AP424" s="5" t="e">
        <f t="shared" si="481"/>
        <v>#N/A</v>
      </c>
      <c r="AQ424" s="5" t="e">
        <f t="shared" si="482"/>
        <v>#N/A</v>
      </c>
      <c r="AR424" s="5" t="e">
        <f t="shared" si="483"/>
        <v>#N/A</v>
      </c>
      <c r="AS424" s="5" t="e">
        <f t="shared" si="484"/>
        <v>#N/A</v>
      </c>
      <c r="AT424" s="5" t="e">
        <f t="shared" si="485"/>
        <v>#N/A</v>
      </c>
      <c r="AU424" s="5" t="e">
        <f t="shared" si="486"/>
        <v>#N/A</v>
      </c>
      <c r="AV424" s="5" t="e">
        <f t="shared" si="487"/>
        <v>#N/A</v>
      </c>
      <c r="AW424" s="5" t="e">
        <f t="shared" si="488"/>
        <v>#N/A</v>
      </c>
      <c r="AX424" s="5" t="e">
        <f t="shared" si="489"/>
        <v>#N/A</v>
      </c>
      <c r="AY424" s="5" t="e">
        <f t="shared" si="490"/>
        <v>#N/A</v>
      </c>
      <c r="AZ424" s="5" t="e">
        <f t="shared" si="491"/>
        <v>#N/A</v>
      </c>
      <c r="BA424" s="5" t="e">
        <f t="shared" si="492"/>
        <v>#N/A</v>
      </c>
      <c r="BB424" s="5" t="e">
        <f t="shared" si="493"/>
        <v>#N/A</v>
      </c>
      <c r="BC424" s="5" t="e">
        <f t="shared" si="494"/>
        <v>#N/A</v>
      </c>
      <c r="BD424" s="5" t="e">
        <f t="shared" si="495"/>
        <v>#N/A</v>
      </c>
      <c r="BE424" s="5" t="e">
        <f t="shared" si="496"/>
        <v>#N/A</v>
      </c>
      <c r="BF424" s="5" t="e">
        <f t="shared" si="497"/>
        <v>#N/A</v>
      </c>
      <c r="BG424" s="5" t="e">
        <f t="shared" si="498"/>
        <v>#N/A</v>
      </c>
      <c r="BH424" s="5" t="e">
        <f t="shared" si="499"/>
        <v>#N/A</v>
      </c>
      <c r="BI424" s="5" t="e">
        <f t="shared" si="500"/>
        <v>#N/A</v>
      </c>
      <c r="BJ424" s="8" t="e">
        <f t="shared" si="501"/>
        <v>#N/A</v>
      </c>
      <c r="BK424" s="8" t="e">
        <f t="shared" si="502"/>
        <v>#N/A</v>
      </c>
      <c r="BL424" s="8" t="e">
        <f t="shared" si="503"/>
        <v>#N/A</v>
      </c>
      <c r="BM424" s="8" t="e">
        <f t="shared" si="504"/>
        <v>#N/A</v>
      </c>
      <c r="BN424" s="8" t="e">
        <f t="shared" si="505"/>
        <v>#N/A</v>
      </c>
    </row>
    <row r="425" spans="1:66" x14ac:dyDescent="0.25">
      <c r="A425" t="s">
        <v>34</v>
      </c>
      <c r="B425" t="s">
        <v>206</v>
      </c>
      <c r="C425" t="s">
        <v>205</v>
      </c>
      <c r="D425" t="s">
        <v>532</v>
      </c>
      <c r="E425">
        <f>VLOOKUP(A425,home!$A$2:$E$405,3,FALSE)</f>
        <v>1.6539999999999999</v>
      </c>
      <c r="F425">
        <f>VLOOKUP(B425,home!$B$2:$E$405,3,FALSE)</f>
        <v>0.60460000000000003</v>
      </c>
      <c r="G425">
        <f>VLOOKUP(C425,away!$B$2:$E$405,4,FALSE)</f>
        <v>1.1084000000000001</v>
      </c>
      <c r="H425">
        <f>VLOOKUP(A425,away!$A$2:$E$405,3,FALSE)</f>
        <v>1.3683000000000001</v>
      </c>
      <c r="I425">
        <f>VLOOKUP(C425,away!$B$2:$E$405,3,FALSE)</f>
        <v>0.93379999999999996</v>
      </c>
      <c r="J425">
        <f>VLOOKUP(B425,home!$B$2:$E$405,4,FALSE)</f>
        <v>1.4617</v>
      </c>
      <c r="K425" s="3">
        <f t="shared" si="450"/>
        <v>1.1084093105600001</v>
      </c>
      <c r="L425" s="3">
        <f t="shared" si="451"/>
        <v>1.8676411899179999</v>
      </c>
      <c r="M425" s="5">
        <f t="shared" si="452"/>
        <v>5.0993836807201806E-2</v>
      </c>
      <c r="N425" s="5">
        <f t="shared" si="453"/>
        <v>5.652204349827971E-2</v>
      </c>
      <c r="O425" s="5">
        <f t="shared" si="454"/>
        <v>9.5238190053086688E-2</v>
      </c>
      <c r="P425" s="5">
        <f t="shared" si="455"/>
        <v>0.10556289657572407</v>
      </c>
      <c r="Q425" s="5">
        <f t="shared" si="456"/>
        <v>3.132477963268529E-2</v>
      </c>
      <c r="R425" s="5">
        <f t="shared" si="457"/>
        <v>8.8935383298191728E-2</v>
      </c>
      <c r="S425" s="5">
        <f t="shared" si="458"/>
        <v>5.4631725278824456E-2</v>
      </c>
      <c r="T425" s="5">
        <f t="shared" si="459"/>
        <v>5.850344870710749E-2</v>
      </c>
      <c r="U425" s="5">
        <f t="shared" si="460"/>
        <v>9.8576806885938034E-2</v>
      </c>
      <c r="V425" s="5">
        <f t="shared" si="461"/>
        <v>1.2565969899386908E-2</v>
      </c>
      <c r="W425" s="5">
        <f t="shared" si="462"/>
        <v>1.1573559132036209E-2</v>
      </c>
      <c r="X425" s="5">
        <f t="shared" si="463"/>
        <v>2.1615255748942439E-2</v>
      </c>
      <c r="Y425" s="5">
        <f t="shared" si="464"/>
        <v>2.0184770983668377E-2</v>
      </c>
      <c r="Z425" s="5">
        <f t="shared" si="465"/>
        <v>5.5366461696282745E-2</v>
      </c>
      <c r="AA425" s="5">
        <f t="shared" si="466"/>
        <v>6.1368701636923408E-2</v>
      </c>
      <c r="AB425" s="5">
        <f t="shared" si="467"/>
        <v>3.4010820135672332E-2</v>
      </c>
      <c r="AC425" s="5">
        <f t="shared" si="468"/>
        <v>1.6258094408029789E-3</v>
      </c>
      <c r="AD425" s="5">
        <f t="shared" si="469"/>
        <v>3.2070601745664137E-3</v>
      </c>
      <c r="AE425" s="5">
        <f t="shared" si="470"/>
        <v>5.9896376805658458E-3</v>
      </c>
      <c r="AF425" s="5">
        <f t="shared" si="471"/>
        <v>5.5932470224548426E-3</v>
      </c>
      <c r="AG425" s="5">
        <f t="shared" si="472"/>
        <v>3.4820595081742913E-3</v>
      </c>
      <c r="AH425" s="5">
        <f t="shared" si="473"/>
        <v>2.5851171100998709E-2</v>
      </c>
      <c r="AI425" s="5">
        <f t="shared" si="474"/>
        <v>2.8653678737226573E-2</v>
      </c>
      <c r="AJ425" s="5">
        <f t="shared" si="475"/>
        <v>1.5880002147068528E-2</v>
      </c>
      <c r="AK425" s="5">
        <f t="shared" si="476"/>
        <v>5.8671807438411818E-3</v>
      </c>
      <c r="AL425" s="5">
        <f t="shared" si="477"/>
        <v>1.3462423272851852E-4</v>
      </c>
      <c r="AM425" s="5">
        <f t="shared" si="478"/>
        <v>7.109470714031183E-4</v>
      </c>
      <c r="AN425" s="5">
        <f t="shared" si="479"/>
        <v>1.3277940344040371E-3</v>
      </c>
      <c r="AO425" s="5">
        <f t="shared" si="480"/>
        <v>1.239921415190189E-3</v>
      </c>
      <c r="AP425" s="5">
        <f t="shared" si="481"/>
        <v>7.7190943575687176E-4</v>
      </c>
      <c r="AQ425" s="5">
        <f t="shared" si="482"/>
        <v>3.6041246427647382E-4</v>
      </c>
      <c r="AR425" s="5">
        <f t="shared" si="483"/>
        <v>9.6561423911686144E-3</v>
      </c>
      <c r="AS425" s="5">
        <f t="shared" si="484"/>
        <v>1.0702958130464395E-2</v>
      </c>
      <c r="AT425" s="5">
        <f t="shared" si="485"/>
        <v>5.9316292211702964E-3</v>
      </c>
      <c r="AU425" s="5">
        <f t="shared" si="486"/>
        <v>2.1915576851783058E-3</v>
      </c>
      <c r="AV425" s="5">
        <f t="shared" si="487"/>
        <v>6.0728573572023923E-4</v>
      </c>
      <c r="AW425" s="5">
        <f t="shared" si="488"/>
        <v>7.7413080383273465E-6</v>
      </c>
      <c r="AX425" s="5">
        <f t="shared" si="489"/>
        <v>1.3133672554309692E-4</v>
      </c>
      <c r="AY425" s="5">
        <f t="shared" si="490"/>
        <v>2.4528987837324327E-4</v>
      </c>
      <c r="AZ425" s="5">
        <f t="shared" si="491"/>
        <v>2.290567401599228E-4</v>
      </c>
      <c r="BA425" s="5">
        <f t="shared" si="492"/>
        <v>1.4259860091700547E-4</v>
      </c>
      <c r="BB425" s="5">
        <f t="shared" si="493"/>
        <v>6.6580755174319484E-5</v>
      </c>
      <c r="BC425" s="5">
        <f t="shared" si="494"/>
        <v>2.4869792163881033E-5</v>
      </c>
      <c r="BD425" s="5">
        <f t="shared" si="495"/>
        <v>3.0057015442432958E-3</v>
      </c>
      <c r="BE425" s="5">
        <f t="shared" si="496"/>
        <v>3.331547576403839E-3</v>
      </c>
      <c r="BF425" s="5">
        <f t="shared" si="497"/>
        <v>1.8463591761298103E-3</v>
      </c>
      <c r="BG425" s="5">
        <f t="shared" si="498"/>
        <v>6.8217390048672403E-4</v>
      </c>
      <c r="BH425" s="5">
        <f t="shared" si="499"/>
        <v>1.890319756801291E-4</v>
      </c>
      <c r="BI425" s="5">
        <f t="shared" si="500"/>
        <v>4.1904960367481311E-5</v>
      </c>
      <c r="BJ425" s="8">
        <f t="shared" si="501"/>
        <v>0.22324657900184305</v>
      </c>
      <c r="BK425" s="8">
        <f t="shared" si="502"/>
        <v>0.22576015211304198</v>
      </c>
      <c r="BL425" s="8">
        <f t="shared" si="503"/>
        <v>0.49256822703596043</v>
      </c>
      <c r="BM425" s="8">
        <f t="shared" si="504"/>
        <v>0.568126741411624</v>
      </c>
      <c r="BN425" s="8">
        <f t="shared" si="505"/>
        <v>0.42857712986516927</v>
      </c>
    </row>
    <row r="426" spans="1:66" x14ac:dyDescent="0.25">
      <c r="A426" t="s">
        <v>59</v>
      </c>
      <c r="B426" t="s">
        <v>232</v>
      </c>
      <c r="C426" t="s">
        <v>273</v>
      </c>
      <c r="D426" t="s">
        <v>533</v>
      </c>
      <c r="E426">
        <f>VLOOKUP(A426,home!$A$2:$E$405,3,FALSE)</f>
        <v>1.6243000000000001</v>
      </c>
      <c r="F426">
        <f>VLOOKUP(B426,home!$B$2:$E$405,3,FALSE)</f>
        <v>0.68410000000000004</v>
      </c>
      <c r="G426">
        <f>VLOOKUP(C426,away!$B$2:$E$405,4,FALSE)</f>
        <v>0.58320000000000005</v>
      </c>
      <c r="H426">
        <f>VLOOKUP(A426,away!$A$2:$E$405,3,FALSE)</f>
        <v>1.2161999999999999</v>
      </c>
      <c r="I426">
        <f>VLOOKUP(C426,away!$B$2:$E$405,3,FALSE)</f>
        <v>1.5145999999999999</v>
      </c>
      <c r="J426">
        <f>VLOOKUP(B426,home!$B$2:$E$405,4,FALSE)</f>
        <v>1.0049999999999999</v>
      </c>
      <c r="K426" s="3">
        <f t="shared" si="450"/>
        <v>0.64804229301600014</v>
      </c>
      <c r="L426" s="3">
        <f t="shared" si="451"/>
        <v>1.8512668025999997</v>
      </c>
      <c r="M426" s="5">
        <f t="shared" si="452"/>
        <v>8.2141731105412022E-2</v>
      </c>
      <c r="N426" s="5">
        <f t="shared" si="453"/>
        <v>5.3231315777854914E-2</v>
      </c>
      <c r="O426" s="5">
        <f t="shared" si="454"/>
        <v>0.15206625990354503</v>
      </c>
      <c r="P426" s="5">
        <f t="shared" si="455"/>
        <v>9.8545367758260352E-2</v>
      </c>
      <c r="Q426" s="5">
        <f t="shared" si="456"/>
        <v>1.724807196846994E-2</v>
      </c>
      <c r="R426" s="5">
        <f t="shared" si="457"/>
        <v>0.14075760937748821</v>
      </c>
      <c r="S426" s="5">
        <f t="shared" si="458"/>
        <v>2.9556199315267866E-2</v>
      </c>
      <c r="T426" s="5">
        <f t="shared" si="459"/>
        <v>3.1930783044084018E-2</v>
      </c>
      <c r="U426" s="5">
        <f t="shared" si="460"/>
        <v>9.1216883940437907E-2</v>
      </c>
      <c r="V426" s="5">
        <f t="shared" si="461"/>
        <v>3.9398386881135689E-3</v>
      </c>
      <c r="W426" s="5">
        <f t="shared" si="462"/>
        <v>3.7258267028507531E-3</v>
      </c>
      <c r="X426" s="5">
        <f t="shared" si="463"/>
        <v>6.8974992872282113E-3</v>
      </c>
      <c r="Y426" s="5">
        <f t="shared" si="464"/>
        <v>6.3845557257013758E-3</v>
      </c>
      <c r="Z426" s="5">
        <f t="shared" si="465"/>
        <v>8.6859963151294114E-2</v>
      </c>
      <c r="AA426" s="5">
        <f t="shared" si="466"/>
        <v>5.6288929691849912E-2</v>
      </c>
      <c r="AB426" s="5">
        <f t="shared" si="467"/>
        <v>1.8238803534461414E-2</v>
      </c>
      <c r="AC426" s="5">
        <f t="shared" si="468"/>
        <v>2.9541382863764094E-4</v>
      </c>
      <c r="AD426" s="5">
        <f t="shared" si="469"/>
        <v>6.0362331997391115E-4</v>
      </c>
      <c r="AE426" s="5">
        <f t="shared" si="470"/>
        <v>1.1174678135428989E-3</v>
      </c>
      <c r="AF426" s="5">
        <f t="shared" si="471"/>
        <v>1.0343655330929879E-3</v>
      </c>
      <c r="AG426" s="5">
        <f t="shared" si="472"/>
        <v>6.3829552438956659E-4</v>
      </c>
      <c r="AH426" s="5">
        <f t="shared" si="473"/>
        <v>4.020024156426253E-2</v>
      </c>
      <c r="AI426" s="5">
        <f t="shared" si="474"/>
        <v>2.6051456723101808E-2</v>
      </c>
      <c r="AJ426" s="5">
        <f t="shared" si="475"/>
        <v>8.4412228756229925E-3</v>
      </c>
      <c r="AK426" s="5">
        <f t="shared" si="476"/>
        <v>1.823423142725947E-3</v>
      </c>
      <c r="AL426" s="5">
        <f t="shared" si="477"/>
        <v>1.4176309163298831E-5</v>
      </c>
      <c r="AM426" s="5">
        <f t="shared" si="478"/>
        <v>7.8234688078764847E-5</v>
      </c>
      <c r="AN426" s="5">
        <f t="shared" si="479"/>
        <v>1.4483328085198327E-4</v>
      </c>
      <c r="AO426" s="5">
        <f t="shared" si="480"/>
        <v>1.3406252237645945E-4</v>
      </c>
      <c r="AP426" s="5">
        <f t="shared" si="481"/>
        <v>8.2728499049452992E-5</v>
      </c>
      <c r="AQ426" s="5">
        <f t="shared" si="482"/>
        <v>3.8288130979794512E-5</v>
      </c>
      <c r="AR426" s="5">
        <f t="shared" si="483"/>
        <v>1.4884274532883976E-2</v>
      </c>
      <c r="AS426" s="5">
        <f t="shared" si="484"/>
        <v>9.6456393981697863E-3</v>
      </c>
      <c r="AT426" s="5">
        <f t="shared" si="485"/>
        <v>3.1253911365977096E-3</v>
      </c>
      <c r="AU426" s="5">
        <f t="shared" si="486"/>
        <v>6.7512854624422107E-4</v>
      </c>
      <c r="AV426" s="5">
        <f t="shared" si="487"/>
        <v>1.0937796279716591E-4</v>
      </c>
      <c r="AW426" s="5">
        <f t="shared" si="488"/>
        <v>4.7242518143538705E-7</v>
      </c>
      <c r="AX426" s="5">
        <f t="shared" si="489"/>
        <v>8.4498977759923824E-6</v>
      </c>
      <c r="AY426" s="5">
        <f t="shared" si="490"/>
        <v>1.5643015238058261E-5</v>
      </c>
      <c r="AZ426" s="5">
        <f t="shared" si="491"/>
        <v>1.44796974013916E-5</v>
      </c>
      <c r="BA426" s="5">
        <f t="shared" si="492"/>
        <v>8.9352610369632496E-6</v>
      </c>
      <c r="BB426" s="5">
        <f t="shared" si="493"/>
        <v>4.135388032573831E-6</v>
      </c>
      <c r="BC426" s="5">
        <f t="shared" si="494"/>
        <v>1.5311413161146512E-6</v>
      </c>
      <c r="BD426" s="5">
        <f t="shared" si="495"/>
        <v>4.5924605539187811E-3</v>
      </c>
      <c r="BE426" s="5">
        <f t="shared" si="496"/>
        <v>2.9761086679470569E-3</v>
      </c>
      <c r="BF426" s="5">
        <f t="shared" si="497"/>
        <v>9.6432214272060214E-4</v>
      </c>
      <c r="BG426" s="5">
        <f t="shared" si="498"/>
        <v>2.083071775249206E-4</v>
      </c>
      <c r="BH426" s="5">
        <f t="shared" si="499"/>
        <v>3.3747965243735127E-5</v>
      </c>
      <c r="BI426" s="5">
        <f t="shared" si="500"/>
        <v>4.3740217562348785E-6</v>
      </c>
      <c r="BJ426" s="8">
        <f t="shared" si="501"/>
        <v>0.12334312621932612</v>
      </c>
      <c r="BK426" s="8">
        <f t="shared" si="502"/>
        <v>0.21450837002009285</v>
      </c>
      <c r="BL426" s="8">
        <f t="shared" si="503"/>
        <v>0.57230396285929996</v>
      </c>
      <c r="BM426" s="8">
        <f t="shared" si="504"/>
        <v>0.4530098957689257</v>
      </c>
      <c r="BN426" s="8">
        <f t="shared" si="505"/>
        <v>0.5439903558910304</v>
      </c>
    </row>
    <row r="427" spans="1:66" x14ac:dyDescent="0.25">
      <c r="A427" t="s">
        <v>141</v>
      </c>
      <c r="B427" t="s">
        <v>146</v>
      </c>
      <c r="C427" t="s">
        <v>238</v>
      </c>
      <c r="D427" t="s">
        <v>533</v>
      </c>
      <c r="E427">
        <f>VLOOKUP(A427,home!$A$2:$E$405,3,FALSE)</f>
        <v>1.3167</v>
      </c>
      <c r="F427">
        <f>VLOOKUP(B427,home!$B$2:$E$405,3,FALSE)</f>
        <v>0.3377</v>
      </c>
      <c r="G427">
        <f>VLOOKUP(C427,away!$B$2:$E$405,4,FALSE)</f>
        <v>0.71730000000000005</v>
      </c>
      <c r="H427">
        <f>VLOOKUP(A427,away!$A$2:$E$405,3,FALSE)</f>
        <v>1.0889</v>
      </c>
      <c r="I427">
        <f>VLOOKUP(C427,away!$B$2:$E$405,3,FALSE)</f>
        <v>1.1735</v>
      </c>
      <c r="J427">
        <f>VLOOKUP(B427,home!$B$2:$E$405,4,FALSE)</f>
        <v>1.2605</v>
      </c>
      <c r="K427" s="3">
        <f t="shared" si="450"/>
        <v>0.31894715090699999</v>
      </c>
      <c r="L427" s="3">
        <f t="shared" si="451"/>
        <v>1.6106973410750001</v>
      </c>
      <c r="M427" s="5">
        <f t="shared" si="452"/>
        <v>0.14519980900541649</v>
      </c>
      <c r="N427" s="5">
        <f t="shared" si="453"/>
        <v>4.6311065394518153E-2</v>
      </c>
      <c r="O427" s="5">
        <f t="shared" si="454"/>
        <v>0.23387294628962213</v>
      </c>
      <c r="P427" s="5">
        <f t="shared" si="455"/>
        <v>7.4593109893300827E-2</v>
      </c>
      <c r="Q427" s="5">
        <f t="shared" si="456"/>
        <v>7.3853911815246623E-3</v>
      </c>
      <c r="R427" s="5">
        <f t="shared" si="457"/>
        <v>0.1883492663690354</v>
      </c>
      <c r="S427" s="5">
        <f t="shared" si="458"/>
        <v>9.5801297564835162E-3</v>
      </c>
      <c r="T427" s="5">
        <f t="shared" si="459"/>
        <v>1.1895629938880525E-2</v>
      </c>
      <c r="U427" s="5">
        <f t="shared" si="460"/>
        <v>6.0073461883827485E-2</v>
      </c>
      <c r="V427" s="5">
        <f t="shared" si="461"/>
        <v>5.4684160675812742E-4</v>
      </c>
      <c r="W427" s="5">
        <f t="shared" si="462"/>
        <v>7.8518315856032455E-4</v>
      </c>
      <c r="X427" s="5">
        <f t="shared" si="463"/>
        <v>1.2646924257499847E-3</v>
      </c>
      <c r="Y427" s="5">
        <f t="shared" si="464"/>
        <v>1.0185183637165965E-3</v>
      </c>
      <c r="Z427" s="5">
        <f t="shared" si="465"/>
        <v>0.10112455417801076</v>
      </c>
      <c r="AA427" s="5">
        <f t="shared" si="466"/>
        <v>3.2253388441817105E-2</v>
      </c>
      <c r="AB427" s="5">
        <f t="shared" si="467"/>
        <v>5.1435631753071632E-3</v>
      </c>
      <c r="AC427" s="5">
        <f t="shared" si="468"/>
        <v>1.7557967339344323E-5</v>
      </c>
      <c r="AD427" s="5">
        <f t="shared" si="469"/>
        <v>6.2607982840743692E-5</v>
      </c>
      <c r="AE427" s="5">
        <f t="shared" si="470"/>
        <v>1.0084251149165508E-4</v>
      </c>
      <c r="AF427" s="5">
        <f t="shared" si="471"/>
        <v>8.1213382563467013E-5</v>
      </c>
      <c r="AG427" s="5">
        <f t="shared" si="472"/>
        <v>4.3603393118227704E-5</v>
      </c>
      <c r="AH427" s="5">
        <f t="shared" si="473"/>
        <v>4.0720262632979169E-2</v>
      </c>
      <c r="AI427" s="5">
        <f t="shared" si="474"/>
        <v>1.2987611750973481E-2</v>
      </c>
      <c r="AJ427" s="5">
        <f t="shared" si="475"/>
        <v>2.0711808825296324E-3</v>
      </c>
      <c r="AK427" s="5">
        <f t="shared" si="476"/>
        <v>2.2019908049862404E-4</v>
      </c>
      <c r="AL427" s="5">
        <f t="shared" si="477"/>
        <v>3.6080030579044135E-7</v>
      </c>
      <c r="AM427" s="5">
        <f t="shared" si="478"/>
        <v>3.9937275502179134E-6</v>
      </c>
      <c r="AN427" s="5">
        <f t="shared" si="479"/>
        <v>6.4326863461139654E-6</v>
      </c>
      <c r="AO427" s="5">
        <f t="shared" si="480"/>
        <v>5.1805553968276126E-6</v>
      </c>
      <c r="AP427" s="5">
        <f t="shared" si="481"/>
        <v>2.7814356009873263E-6</v>
      </c>
      <c r="AQ427" s="5">
        <f t="shared" si="482"/>
        <v>1.1200127317204074E-6</v>
      </c>
      <c r="AR427" s="5">
        <f t="shared" si="483"/>
        <v>1.311760375016304E-2</v>
      </c>
      <c r="AS427" s="5">
        <f t="shared" si="484"/>
        <v>4.1838223428414803E-3</v>
      </c>
      <c r="AT427" s="5">
        <f t="shared" si="485"/>
        <v>6.672091080751699E-4</v>
      </c>
      <c r="AU427" s="5">
        <f t="shared" si="486"/>
        <v>7.0934814693258705E-5</v>
      </c>
      <c r="AV427" s="5">
        <f t="shared" si="487"/>
        <v>5.6561142616327166E-6</v>
      </c>
      <c r="AW427" s="5">
        <f t="shared" si="488"/>
        <v>5.1486938056277856E-9</v>
      </c>
      <c r="AX427" s="5">
        <f t="shared" si="489"/>
        <v>2.1229800394013248E-7</v>
      </c>
      <c r="AY427" s="5">
        <f t="shared" si="490"/>
        <v>3.4194783046190123E-7</v>
      </c>
      <c r="AZ427" s="5">
        <f t="shared" si="491"/>
        <v>2.753872306556747E-7</v>
      </c>
      <c r="BA427" s="5">
        <f t="shared" si="492"/>
        <v>1.4785516006103436E-7</v>
      </c>
      <c r="BB427" s="5">
        <f t="shared" si="493"/>
        <v>5.953747829363162E-8</v>
      </c>
      <c r="BC427" s="5">
        <f t="shared" si="494"/>
        <v>1.9179371596372587E-8</v>
      </c>
      <c r="BD427" s="5">
        <f t="shared" si="495"/>
        <v>3.5214149136105106E-3</v>
      </c>
      <c r="BE427" s="5">
        <f t="shared" si="496"/>
        <v>1.123145253857492E-3</v>
      </c>
      <c r="BF427" s="5">
        <f t="shared" si="497"/>
        <v>1.7911198938628313E-4</v>
      </c>
      <c r="BG427" s="5">
        <f t="shared" si="498"/>
        <v>1.904241956934661E-5</v>
      </c>
      <c r="BH427" s="5">
        <f t="shared" si="499"/>
        <v>1.518381367004701E-6</v>
      </c>
      <c r="BI427" s="5">
        <f t="shared" si="500"/>
        <v>9.6856682199285163E-8</v>
      </c>
      <c r="BJ427" s="8">
        <f t="shared" si="501"/>
        <v>6.8969312355665238E-2</v>
      </c>
      <c r="BK427" s="8">
        <f t="shared" si="502"/>
        <v>0.22993815097743459</v>
      </c>
      <c r="BL427" s="8">
        <f t="shared" si="503"/>
        <v>0.5985814364510974</v>
      </c>
      <c r="BM427" s="8">
        <f t="shared" si="504"/>
        <v>0.30290152902965378</v>
      </c>
      <c r="BN427" s="8">
        <f t="shared" si="505"/>
        <v>0.6957115881334176</v>
      </c>
    </row>
    <row r="428" spans="1:66" x14ac:dyDescent="0.25">
      <c r="A428" t="s">
        <v>22</v>
      </c>
      <c r="B428" t="s">
        <v>160</v>
      </c>
      <c r="C428" t="s">
        <v>275</v>
      </c>
      <c r="D428" t="s">
        <v>533</v>
      </c>
      <c r="E428">
        <f>VLOOKUP(A428,home!$A$2:$E$405,3,FALSE)</f>
        <v>1.4</v>
      </c>
      <c r="F428">
        <f>VLOOKUP(B428,home!$B$2:$E$405,3,FALSE)</f>
        <v>0.59519999999999995</v>
      </c>
      <c r="G428">
        <f>VLOOKUP(C428,away!$B$2:$E$405,4,FALSE)</f>
        <v>0.69110000000000005</v>
      </c>
      <c r="H428">
        <f>VLOOKUP(A428,away!$A$2:$E$405,3,FALSE)</f>
        <v>1.125</v>
      </c>
      <c r="I428">
        <f>VLOOKUP(C428,away!$B$2:$E$405,3,FALSE)</f>
        <v>1.1028</v>
      </c>
      <c r="J428">
        <f>VLOOKUP(B428,home!$B$2:$E$405,4,FALSE)</f>
        <v>0.88890000000000002</v>
      </c>
      <c r="K428" s="3">
        <f t="shared" si="450"/>
        <v>0.57587980799999994</v>
      </c>
      <c r="L428" s="3">
        <f t="shared" si="451"/>
        <v>1.1028137850000002</v>
      </c>
      <c r="M428" s="5">
        <f t="shared" si="452"/>
        <v>0.18661761541776875</v>
      </c>
      <c r="N428" s="5">
        <f t="shared" si="453"/>
        <v>0.10746931653620248</v>
      </c>
      <c r="O428" s="5">
        <f t="shared" si="454"/>
        <v>0.20580447880654396</v>
      </c>
      <c r="P428" s="5">
        <f t="shared" si="455"/>
        <v>0.11851864374065257</v>
      </c>
      <c r="Q428" s="5">
        <f t="shared" si="456"/>
        <v>3.0944704686379752E-2</v>
      </c>
      <c r="R428" s="5">
        <f t="shared" si="457"/>
        <v>0.11348200812129856</v>
      </c>
      <c r="S428" s="5">
        <f t="shared" si="458"/>
        <v>1.8817447756309558E-2</v>
      </c>
      <c r="T428" s="5">
        <f t="shared" si="459"/>
        <v>3.4126246900893699E-2</v>
      </c>
      <c r="U428" s="5">
        <f t="shared" si="460"/>
        <v>6.5351997048347835E-2</v>
      </c>
      <c r="V428" s="5">
        <f t="shared" si="461"/>
        <v>1.3278598722644397E-3</v>
      </c>
      <c r="W428" s="5">
        <f t="shared" si="462"/>
        <v>5.9401435311363564E-3</v>
      </c>
      <c r="X428" s="5">
        <f t="shared" si="463"/>
        <v>6.5508721710157529E-3</v>
      </c>
      <c r="Y428" s="5">
        <f t="shared" si="464"/>
        <v>3.6121960669845262E-3</v>
      </c>
      <c r="Z428" s="5">
        <f t="shared" si="465"/>
        <v>4.1716507635216678E-2</v>
      </c>
      <c r="AA428" s="5">
        <f t="shared" si="466"/>
        <v>2.4023694407399106E-2</v>
      </c>
      <c r="AB428" s="5">
        <f t="shared" si="467"/>
        <v>6.9173802613918351E-3</v>
      </c>
      <c r="AC428" s="5">
        <f t="shared" si="468"/>
        <v>5.2706757741662574E-5</v>
      </c>
      <c r="AD428" s="5">
        <f t="shared" si="469"/>
        <v>8.5520217905081161E-4</v>
      </c>
      <c r="AE428" s="5">
        <f t="shared" si="470"/>
        <v>9.4312875201927346E-4</v>
      </c>
      <c r="AF428" s="5">
        <f t="shared" si="471"/>
        <v>5.2004769437835087E-4</v>
      </c>
      <c r="AG428" s="5">
        <f t="shared" si="472"/>
        <v>1.911719220726375E-4</v>
      </c>
      <c r="AH428" s="5">
        <f t="shared" si="473"/>
        <v>1.1501384920543671E-2</v>
      </c>
      <c r="AI428" s="5">
        <f t="shared" si="474"/>
        <v>6.6234153397767819E-3</v>
      </c>
      <c r="AJ428" s="5">
        <f t="shared" si="475"/>
        <v>1.9071455770874541E-3</v>
      </c>
      <c r="AK428" s="5">
        <f t="shared" si="476"/>
        <v>3.660955429203907E-4</v>
      </c>
      <c r="AL428" s="5">
        <f t="shared" si="477"/>
        <v>1.3389375766108322E-6</v>
      </c>
      <c r="AM428" s="5">
        <f t="shared" si="478"/>
        <v>9.8498733334592627E-5</v>
      </c>
      <c r="AN428" s="5">
        <f t="shared" si="479"/>
        <v>1.0862576092642779E-4</v>
      </c>
      <c r="AO428" s="5">
        <f t="shared" si="480"/>
        <v>5.9896993277889494E-5</v>
      </c>
      <c r="AP428" s="5">
        <f t="shared" si="481"/>
        <v>2.2018409955636293E-5</v>
      </c>
      <c r="AQ428" s="5">
        <f t="shared" si="482"/>
        <v>6.0705515057142331E-6</v>
      </c>
      <c r="AR428" s="5">
        <f t="shared" si="483"/>
        <v>2.5367771673933371E-3</v>
      </c>
      <c r="AS428" s="5">
        <f t="shared" si="484"/>
        <v>1.4608787480972585E-3</v>
      </c>
      <c r="AT428" s="5">
        <f t="shared" si="485"/>
        <v>4.2064528648276474E-4</v>
      </c>
      <c r="AU428" s="5">
        <f t="shared" si="486"/>
        <v>8.0747042271933178E-5</v>
      </c>
      <c r="AV428" s="5">
        <f t="shared" si="487"/>
        <v>1.1625147800032189E-5</v>
      </c>
      <c r="AW428" s="5">
        <f t="shared" si="488"/>
        <v>2.3620651196605226E-8</v>
      </c>
      <c r="AX428" s="5">
        <f t="shared" si="489"/>
        <v>9.4539052734947293E-6</v>
      </c>
      <c r="AY428" s="5">
        <f t="shared" si="490"/>
        <v>1.0425897057694185E-5</v>
      </c>
      <c r="AZ428" s="5">
        <f t="shared" si="491"/>
        <v>5.748911498108046E-6</v>
      </c>
      <c r="BA428" s="5">
        <f t="shared" si="492"/>
        <v>2.1133262829528519E-6</v>
      </c>
      <c r="BB428" s="5">
        <f t="shared" si="493"/>
        <v>5.826513392608037E-7</v>
      </c>
      <c r="BC428" s="5">
        <f t="shared" si="494"/>
        <v>1.2851118575710517E-7</v>
      </c>
      <c r="BD428" s="5">
        <f t="shared" si="495"/>
        <v>4.6626547161243785E-4</v>
      </c>
      <c r="BE428" s="5">
        <f t="shared" si="496"/>
        <v>2.6851287026920007E-4</v>
      </c>
      <c r="BF428" s="5">
        <f t="shared" si="497"/>
        <v>7.7315570088077915E-5</v>
      </c>
      <c r="BG428" s="5">
        <f t="shared" si="498"/>
        <v>1.484149188591095E-5</v>
      </c>
      <c r="BH428" s="5">
        <f t="shared" si="499"/>
        <v>2.1367288744229885E-6</v>
      </c>
      <c r="BI428" s="5">
        <f t="shared" si="500"/>
        <v>2.460998027901534E-7</v>
      </c>
      <c r="BJ428" s="8">
        <f t="shared" si="501"/>
        <v>0.19147659409177109</v>
      </c>
      <c r="BK428" s="8">
        <f t="shared" si="502"/>
        <v>0.32534603837937126</v>
      </c>
      <c r="BL428" s="8">
        <f t="shared" si="503"/>
        <v>0.44131759164988765</v>
      </c>
      <c r="BM428" s="8">
        <f t="shared" si="504"/>
        <v>0.2370095621709942</v>
      </c>
      <c r="BN428" s="8">
        <f t="shared" si="505"/>
        <v>0.76283676730884609</v>
      </c>
    </row>
    <row r="429" spans="1:66" x14ac:dyDescent="0.25">
      <c r="A429" t="s">
        <v>22</v>
      </c>
      <c r="B429" t="s">
        <v>158</v>
      </c>
      <c r="C429" t="s">
        <v>276</v>
      </c>
      <c r="D429" t="s">
        <v>533</v>
      </c>
      <c r="E429">
        <f>VLOOKUP(A429,home!$A$2:$E$405,3,FALSE)</f>
        <v>1.4</v>
      </c>
      <c r="F429">
        <f>VLOOKUP(B429,home!$B$2:$E$405,3,FALSE)</f>
        <v>0.873</v>
      </c>
      <c r="G429">
        <f>VLOOKUP(C429,away!$B$2:$E$405,4,FALSE)</f>
        <v>0.91269999999999996</v>
      </c>
      <c r="H429">
        <f>VLOOKUP(A429,away!$A$2:$E$405,3,FALSE)</f>
        <v>1.125</v>
      </c>
      <c r="I429">
        <f>VLOOKUP(C429,away!$B$2:$E$405,3,FALSE)</f>
        <v>1.0864</v>
      </c>
      <c r="J429">
        <f>VLOOKUP(B429,home!$B$2:$E$405,4,FALSE)</f>
        <v>0.59260000000000002</v>
      </c>
      <c r="K429" s="3">
        <f t="shared" si="450"/>
        <v>1.1155019399999999</v>
      </c>
      <c r="L429" s="3">
        <f t="shared" si="451"/>
        <v>0.72427571999999996</v>
      </c>
      <c r="M429" s="5">
        <f t="shared" si="452"/>
        <v>0.15885274149930803</v>
      </c>
      <c r="N429" s="5">
        <f t="shared" si="453"/>
        <v>0.17720054131679658</v>
      </c>
      <c r="O429" s="5">
        <f t="shared" si="454"/>
        <v>0.11505318372338519</v>
      </c>
      <c r="P429" s="5">
        <f t="shared" si="455"/>
        <v>0.12834204964661258</v>
      </c>
      <c r="Q429" s="5">
        <f t="shared" si="456"/>
        <v>9.8833773803968392E-2</v>
      </c>
      <c r="R429" s="5">
        <f t="shared" si="457"/>
        <v>4.1665113739773538E-2</v>
      </c>
      <c r="S429" s="5">
        <f t="shared" si="458"/>
        <v>2.5922879189915215E-2</v>
      </c>
      <c r="T429" s="5">
        <f t="shared" si="459"/>
        <v>7.1582902682186339E-2</v>
      </c>
      <c r="U429" s="5">
        <f t="shared" si="460"/>
        <v>4.6477515207038023E-2</v>
      </c>
      <c r="V429" s="5">
        <f t="shared" si="461"/>
        <v>2.3270996609633448E-3</v>
      </c>
      <c r="W429" s="5">
        <f t="shared" si="462"/>
        <v>3.6749755471949287E-2</v>
      </c>
      <c r="X429" s="5">
        <f t="shared" si="463"/>
        <v>2.6616955604270007E-2</v>
      </c>
      <c r="Y429" s="5">
        <f t="shared" si="464"/>
        <v>9.6390073422453447E-3</v>
      </c>
      <c r="Z429" s="5">
        <f t="shared" si="465"/>
        <v>1.0059010084252125E-2</v>
      </c>
      <c r="AA429" s="5">
        <f t="shared" si="466"/>
        <v>1.1220845263462806E-2</v>
      </c>
      <c r="AB429" s="5">
        <f t="shared" si="467"/>
        <v>6.2584373299162874E-3</v>
      </c>
      <c r="AC429" s="5">
        <f t="shared" si="468"/>
        <v>1.1750849300784418E-4</v>
      </c>
      <c r="AD429" s="5">
        <f t="shared" si="469"/>
        <v>1.0248605880871266E-2</v>
      </c>
      <c r="AE429" s="5">
        <f t="shared" si="470"/>
        <v>7.4228164033642696E-3</v>
      </c>
      <c r="AF429" s="5">
        <f t="shared" si="471"/>
        <v>2.6880828474872328E-3</v>
      </c>
      <c r="AG429" s="5">
        <f t="shared" si="472"/>
        <v>6.4897104659448861E-4</v>
      </c>
      <c r="AH429" s="5">
        <f t="shared" si="473"/>
        <v>1.8213741928147418E-3</v>
      </c>
      <c r="AI429" s="5">
        <f t="shared" si="474"/>
        <v>2.0317464455507782E-3</v>
      </c>
      <c r="AJ429" s="5">
        <f t="shared" si="475"/>
        <v>1.1332085507999988E-3</v>
      </c>
      <c r="AK429" s="5">
        <f t="shared" si="476"/>
        <v>4.2136544561399556E-4</v>
      </c>
      <c r="AL429" s="5">
        <f t="shared" si="477"/>
        <v>3.7975500331109031E-6</v>
      </c>
      <c r="AM429" s="5">
        <f t="shared" si="478"/>
        <v>2.2864679484814613E-3</v>
      </c>
      <c r="AN429" s="5">
        <f t="shared" si="479"/>
        <v>1.6560332196433329E-3</v>
      </c>
      <c r="AO429" s="5">
        <f t="shared" si="480"/>
        <v>5.9971232625054651E-4</v>
      </c>
      <c r="AP429" s="5">
        <f t="shared" si="481"/>
        <v>1.4478569229599649E-4</v>
      </c>
      <c r="AQ429" s="5">
        <f t="shared" si="482"/>
        <v>2.6216190383345324E-5</v>
      </c>
      <c r="AR429" s="5">
        <f t="shared" si="483"/>
        <v>2.6383542097806325E-4</v>
      </c>
      <c r="AS429" s="5">
        <f t="shared" si="484"/>
        <v>2.9430892394174621E-4</v>
      </c>
      <c r="AT429" s="5">
        <f t="shared" si="485"/>
        <v>1.6415108780816522E-4</v>
      </c>
      <c r="AU429" s="5">
        <f t="shared" si="486"/>
        <v>6.1036952301039515E-5</v>
      </c>
      <c r="AV429" s="5">
        <f t="shared" si="487"/>
        <v>1.7021709675874268E-5</v>
      </c>
      <c r="AW429" s="5">
        <f t="shared" si="488"/>
        <v>8.5226619020599385E-8</v>
      </c>
      <c r="AX429" s="5">
        <f t="shared" si="489"/>
        <v>4.2509323871314802E-4</v>
      </c>
      <c r="AY429" s="5">
        <f t="shared" si="490"/>
        <v>3.078847115360971E-4</v>
      </c>
      <c r="AZ429" s="5">
        <f t="shared" si="491"/>
        <v>1.1149671056239951E-4</v>
      </c>
      <c r="BA429" s="5">
        <f t="shared" si="492"/>
        <v>2.6918120106737837E-5</v>
      </c>
      <c r="BB429" s="5">
        <f t="shared" si="493"/>
        <v>4.8740352053385048E-6</v>
      </c>
      <c r="BC429" s="5">
        <f t="shared" si="494"/>
        <v>7.0602907153037889E-7</v>
      </c>
      <c r="BD429" s="5">
        <f t="shared" si="495"/>
        <v>3.1848264915064953E-5</v>
      </c>
      <c r="BE429" s="5">
        <f t="shared" si="496"/>
        <v>3.5526801298388887E-5</v>
      </c>
      <c r="BF429" s="5">
        <f t="shared" si="497"/>
        <v>1.9815107885173664E-5</v>
      </c>
      <c r="BG429" s="5">
        <f t="shared" si="498"/>
        <v>7.3679304290735025E-6</v>
      </c>
      <c r="BH429" s="5">
        <f t="shared" si="499"/>
        <v>2.0547351718541321E-6</v>
      </c>
      <c r="BI429" s="5">
        <f t="shared" si="500"/>
        <v>4.5841221407790355E-7</v>
      </c>
      <c r="BJ429" s="8">
        <f t="shared" si="501"/>
        <v>0.44722160062198318</v>
      </c>
      <c r="BK429" s="8">
        <f t="shared" si="502"/>
        <v>0.31587396075137619</v>
      </c>
      <c r="BL429" s="8">
        <f t="shared" si="503"/>
        <v>0.22698021524497394</v>
      </c>
      <c r="BM429" s="8">
        <f t="shared" si="504"/>
        <v>0.27987958348782399</v>
      </c>
      <c r="BN429" s="8">
        <f t="shared" si="505"/>
        <v>0.71994740372984434</v>
      </c>
    </row>
    <row r="430" spans="1:66" x14ac:dyDescent="0.25">
      <c r="A430" t="s">
        <v>27</v>
      </c>
      <c r="B430" t="s">
        <v>264</v>
      </c>
      <c r="C430" t="s">
        <v>519</v>
      </c>
      <c r="D430" t="s">
        <v>533</v>
      </c>
      <c r="E430">
        <f>VLOOKUP(A430,home!$A$2:$E$405,3,FALSE)</f>
        <v>1.4007000000000001</v>
      </c>
      <c r="F430">
        <f>VLOOKUP(B430,home!$B$2:$E$405,3,FALSE)</f>
        <v>0.88190000000000002</v>
      </c>
      <c r="G430" t="e">
        <f>VLOOKUP(C430,away!$B$2:$E$405,4,FALSE)</f>
        <v>#N/A</v>
      </c>
      <c r="H430">
        <f>VLOOKUP(A430,away!$A$2:$E$405,3,FALSE)</f>
        <v>1.0741000000000001</v>
      </c>
      <c r="I430" t="e">
        <f>VLOOKUP(C430,away!$B$2:$E$405,3,FALSE)</f>
        <v>#N/A</v>
      </c>
      <c r="J430">
        <f>VLOOKUP(B430,home!$B$2:$E$405,4,FALSE)</f>
        <v>1.0405</v>
      </c>
      <c r="K430" s="3" t="e">
        <f t="shared" si="450"/>
        <v>#N/A</v>
      </c>
      <c r="L430" s="3" t="e">
        <f t="shared" si="451"/>
        <v>#N/A</v>
      </c>
      <c r="M430" s="5" t="e">
        <f t="shared" si="452"/>
        <v>#N/A</v>
      </c>
      <c r="N430" s="5" t="e">
        <f t="shared" si="453"/>
        <v>#N/A</v>
      </c>
      <c r="O430" s="5" t="e">
        <f t="shared" si="454"/>
        <v>#N/A</v>
      </c>
      <c r="P430" s="5" t="e">
        <f t="shared" si="455"/>
        <v>#N/A</v>
      </c>
      <c r="Q430" s="5" t="e">
        <f t="shared" si="456"/>
        <v>#N/A</v>
      </c>
      <c r="R430" s="5" t="e">
        <f t="shared" si="457"/>
        <v>#N/A</v>
      </c>
      <c r="S430" s="5" t="e">
        <f t="shared" si="458"/>
        <v>#N/A</v>
      </c>
      <c r="T430" s="5" t="e">
        <f t="shared" si="459"/>
        <v>#N/A</v>
      </c>
      <c r="U430" s="5" t="e">
        <f t="shared" si="460"/>
        <v>#N/A</v>
      </c>
      <c r="V430" s="5" t="e">
        <f t="shared" si="461"/>
        <v>#N/A</v>
      </c>
      <c r="W430" s="5" t="e">
        <f t="shared" si="462"/>
        <v>#N/A</v>
      </c>
      <c r="X430" s="5" t="e">
        <f t="shared" si="463"/>
        <v>#N/A</v>
      </c>
      <c r="Y430" s="5" t="e">
        <f t="shared" si="464"/>
        <v>#N/A</v>
      </c>
      <c r="Z430" s="5" t="e">
        <f t="shared" si="465"/>
        <v>#N/A</v>
      </c>
      <c r="AA430" s="5" t="e">
        <f t="shared" si="466"/>
        <v>#N/A</v>
      </c>
      <c r="AB430" s="5" t="e">
        <f t="shared" si="467"/>
        <v>#N/A</v>
      </c>
      <c r="AC430" s="5" t="e">
        <f t="shared" si="468"/>
        <v>#N/A</v>
      </c>
      <c r="AD430" s="5" t="e">
        <f t="shared" si="469"/>
        <v>#N/A</v>
      </c>
      <c r="AE430" s="5" t="e">
        <f t="shared" si="470"/>
        <v>#N/A</v>
      </c>
      <c r="AF430" s="5" t="e">
        <f t="shared" si="471"/>
        <v>#N/A</v>
      </c>
      <c r="AG430" s="5" t="e">
        <f t="shared" si="472"/>
        <v>#N/A</v>
      </c>
      <c r="AH430" s="5" t="e">
        <f t="shared" si="473"/>
        <v>#N/A</v>
      </c>
      <c r="AI430" s="5" t="e">
        <f t="shared" si="474"/>
        <v>#N/A</v>
      </c>
      <c r="AJ430" s="5" t="e">
        <f t="shared" si="475"/>
        <v>#N/A</v>
      </c>
      <c r="AK430" s="5" t="e">
        <f t="shared" si="476"/>
        <v>#N/A</v>
      </c>
      <c r="AL430" s="5" t="e">
        <f t="shared" si="477"/>
        <v>#N/A</v>
      </c>
      <c r="AM430" s="5" t="e">
        <f t="shared" si="478"/>
        <v>#N/A</v>
      </c>
      <c r="AN430" s="5" t="e">
        <f t="shared" si="479"/>
        <v>#N/A</v>
      </c>
      <c r="AO430" s="5" t="e">
        <f t="shared" si="480"/>
        <v>#N/A</v>
      </c>
      <c r="AP430" s="5" t="e">
        <f t="shared" si="481"/>
        <v>#N/A</v>
      </c>
      <c r="AQ430" s="5" t="e">
        <f t="shared" si="482"/>
        <v>#N/A</v>
      </c>
      <c r="AR430" s="5" t="e">
        <f t="shared" si="483"/>
        <v>#N/A</v>
      </c>
      <c r="AS430" s="5" t="e">
        <f t="shared" si="484"/>
        <v>#N/A</v>
      </c>
      <c r="AT430" s="5" t="e">
        <f t="shared" si="485"/>
        <v>#N/A</v>
      </c>
      <c r="AU430" s="5" t="e">
        <f t="shared" si="486"/>
        <v>#N/A</v>
      </c>
      <c r="AV430" s="5" t="e">
        <f t="shared" si="487"/>
        <v>#N/A</v>
      </c>
      <c r="AW430" s="5" t="e">
        <f t="shared" si="488"/>
        <v>#N/A</v>
      </c>
      <c r="AX430" s="5" t="e">
        <f t="shared" si="489"/>
        <v>#N/A</v>
      </c>
      <c r="AY430" s="5" t="e">
        <f t="shared" si="490"/>
        <v>#N/A</v>
      </c>
      <c r="AZ430" s="5" t="e">
        <f t="shared" si="491"/>
        <v>#N/A</v>
      </c>
      <c r="BA430" s="5" t="e">
        <f t="shared" si="492"/>
        <v>#N/A</v>
      </c>
      <c r="BB430" s="5" t="e">
        <f t="shared" si="493"/>
        <v>#N/A</v>
      </c>
      <c r="BC430" s="5" t="e">
        <f t="shared" si="494"/>
        <v>#N/A</v>
      </c>
      <c r="BD430" s="5" t="e">
        <f t="shared" si="495"/>
        <v>#N/A</v>
      </c>
      <c r="BE430" s="5" t="e">
        <f t="shared" si="496"/>
        <v>#N/A</v>
      </c>
      <c r="BF430" s="5" t="e">
        <f t="shared" si="497"/>
        <v>#N/A</v>
      </c>
      <c r="BG430" s="5" t="e">
        <f t="shared" si="498"/>
        <v>#N/A</v>
      </c>
      <c r="BH430" s="5" t="e">
        <f t="shared" si="499"/>
        <v>#N/A</v>
      </c>
      <c r="BI430" s="5" t="e">
        <f t="shared" si="500"/>
        <v>#N/A</v>
      </c>
      <c r="BJ430" s="8" t="e">
        <f t="shared" si="501"/>
        <v>#N/A</v>
      </c>
      <c r="BK430" s="8" t="e">
        <f t="shared" si="502"/>
        <v>#N/A</v>
      </c>
      <c r="BL430" s="8" t="e">
        <f t="shared" si="503"/>
        <v>#N/A</v>
      </c>
      <c r="BM430" s="8" t="e">
        <f t="shared" si="504"/>
        <v>#N/A</v>
      </c>
      <c r="BN430" s="8" t="e">
        <f t="shared" si="505"/>
        <v>#N/A</v>
      </c>
    </row>
    <row r="431" spans="1:66" x14ac:dyDescent="0.25">
      <c r="A431" t="s">
        <v>285</v>
      </c>
      <c r="B431" t="s">
        <v>286</v>
      </c>
      <c r="C431" t="s">
        <v>348</v>
      </c>
      <c r="D431" t="s">
        <v>533</v>
      </c>
      <c r="E431">
        <f>VLOOKUP(A431,home!$A$2:$E$405,3,FALSE)</f>
        <v>1.45</v>
      </c>
      <c r="F431">
        <f>VLOOKUP(B431,home!$B$2:$E$405,3,FALSE)</f>
        <v>1.1389</v>
      </c>
      <c r="G431">
        <f>VLOOKUP(C431,away!$B$2:$E$405,4,FALSE)</f>
        <v>1.0345</v>
      </c>
      <c r="H431">
        <f>VLOOKUP(A431,away!$A$2:$E$405,3,FALSE)</f>
        <v>1.0583</v>
      </c>
      <c r="I431">
        <f>VLOOKUP(C431,away!$B$2:$E$405,3,FALSE)</f>
        <v>1.1549</v>
      </c>
      <c r="J431">
        <f>VLOOKUP(B431,home!$B$2:$E$405,4,FALSE)</f>
        <v>0.63160000000000005</v>
      </c>
      <c r="K431" s="3">
        <f t="shared" si="450"/>
        <v>1.7083784725</v>
      </c>
      <c r="L431" s="3">
        <f t="shared" si="451"/>
        <v>0.77196089117200006</v>
      </c>
      <c r="M431" s="5">
        <f t="shared" si="452"/>
        <v>8.3714811005365833E-2</v>
      </c>
      <c r="N431" s="5">
        <f t="shared" si="453"/>
        <v>0.14301658095097305</v>
      </c>
      <c r="O431" s="5">
        <f t="shared" si="454"/>
        <v>6.4624560107997775E-2</v>
      </c>
      <c r="P431" s="5">
        <f t="shared" si="455"/>
        <v>0.11040320728328565</v>
      </c>
      <c r="Q431" s="5">
        <f t="shared" si="456"/>
        <v>0.122163224053598</v>
      </c>
      <c r="R431" s="5">
        <f t="shared" si="457"/>
        <v>2.494381650628422E-2</v>
      </c>
      <c r="S431" s="5">
        <f t="shared" si="458"/>
        <v>3.6399975201684663E-2</v>
      </c>
      <c r="T431" s="5">
        <f t="shared" si="459"/>
        <v>9.4305231308860218E-2</v>
      </c>
      <c r="U431" s="5">
        <f t="shared" si="460"/>
        <v>4.2613479141326113E-2</v>
      </c>
      <c r="V431" s="5">
        <f t="shared" si="461"/>
        <v>5.3338152327144029E-3</v>
      </c>
      <c r="W431" s="5">
        <f t="shared" si="462"/>
        <v>6.9567007368120312E-2</v>
      </c>
      <c r="X431" s="5">
        <f t="shared" si="463"/>
        <v>5.3703009004063246E-2</v>
      </c>
      <c r="Y431" s="5">
        <f t="shared" si="464"/>
        <v>2.0728311344697301E-2</v>
      </c>
      <c r="Z431" s="5">
        <f t="shared" si="465"/>
        <v>6.418550273140671E-3</v>
      </c>
      <c r="AA431" s="5">
        <f t="shared" si="466"/>
        <v>1.0965313111292516E-2</v>
      </c>
      <c r="AB431" s="5">
        <f t="shared" si="467"/>
        <v>9.3664524317770663E-3</v>
      </c>
      <c r="AC431" s="5">
        <f t="shared" si="468"/>
        <v>4.396401766277434E-4</v>
      </c>
      <c r="AD431" s="5">
        <f t="shared" si="469"/>
        <v>2.9711694445986422E-2</v>
      </c>
      <c r="AE431" s="5">
        <f t="shared" si="470"/>
        <v>2.2936266122753842E-2</v>
      </c>
      <c r="AF431" s="5">
        <f t="shared" si="471"/>
        <v>8.8529502181396037E-3</v>
      </c>
      <c r="AG431" s="5">
        <f t="shared" si="472"/>
        <v>2.2780437799654672E-3</v>
      </c>
      <c r="AH431" s="5">
        <f t="shared" si="473"/>
        <v>1.2387174472214891E-3</v>
      </c>
      <c r="AI431" s="5">
        <f t="shared" si="474"/>
        <v>2.1161982203433466E-3</v>
      </c>
      <c r="AJ431" s="5">
        <f t="shared" si="475"/>
        <v>1.8076337415886927E-3</v>
      </c>
      <c r="AK431" s="5">
        <f t="shared" si="476"/>
        <v>1.0293741900982499E-3</v>
      </c>
      <c r="AL431" s="5">
        <f t="shared" si="477"/>
        <v>2.3191922656162706E-5</v>
      </c>
      <c r="AM431" s="5">
        <f t="shared" si="478"/>
        <v>1.0151763834604203E-2</v>
      </c>
      <c r="AN431" s="5">
        <f t="shared" si="479"/>
        <v>7.8367646567287404E-3</v>
      </c>
      <c r="AO431" s="5">
        <f t="shared" si="480"/>
        <v>3.0248379141567753E-3</v>
      </c>
      <c r="AP431" s="5">
        <f t="shared" si="481"/>
        <v>7.7835219062110609E-4</v>
      </c>
      <c r="AQ431" s="5">
        <f t="shared" si="482"/>
        <v>1.5021436267938687E-4</v>
      </c>
      <c r="AR431" s="5">
        <f t="shared" si="483"/>
        <v>1.9124828489348116E-4</v>
      </c>
      <c r="AS431" s="5">
        <f t="shared" si="484"/>
        <v>3.267244528145701E-4</v>
      </c>
      <c r="AT431" s="5">
        <f t="shared" si="485"/>
        <v>2.7908451081387685E-4</v>
      </c>
      <c r="AU431" s="5">
        <f t="shared" si="486"/>
        <v>1.5892732342754015E-4</v>
      </c>
      <c r="AV431" s="5">
        <f t="shared" si="487"/>
        <v>6.787700450891367E-5</v>
      </c>
      <c r="AW431" s="5">
        <f t="shared" si="488"/>
        <v>8.4959831465523738E-7</v>
      </c>
      <c r="AX431" s="5">
        <f t="shared" si="489"/>
        <v>2.8905091321569771E-3</v>
      </c>
      <c r="AY431" s="5">
        <f t="shared" si="490"/>
        <v>2.2313600056007047E-3</v>
      </c>
      <c r="AZ431" s="5">
        <f t="shared" si="491"/>
        <v>8.6126132922453944E-4</v>
      </c>
      <c r="BA431" s="5">
        <f t="shared" si="492"/>
        <v>2.2162002108005229E-4</v>
      </c>
      <c r="BB431" s="5">
        <f t="shared" si="493"/>
        <v>4.2770497243628643E-5</v>
      </c>
      <c r="BC431" s="5">
        <f t="shared" si="494"/>
        <v>6.6034302336122287E-6</v>
      </c>
      <c r="BD431" s="5">
        <f t="shared" si="495"/>
        <v>2.4606032740248044E-5</v>
      </c>
      <c r="BE431" s="5">
        <f t="shared" si="496"/>
        <v>4.2036416627069936E-5</v>
      </c>
      <c r="BF431" s="5">
        <f t="shared" si="497"/>
        <v>3.5907054613363677E-5</v>
      </c>
      <c r="BG431" s="5">
        <f t="shared" si="498"/>
        <v>2.0447613037450762E-5</v>
      </c>
      <c r="BH431" s="5">
        <f t="shared" si="499"/>
        <v>8.7330654817978092E-6</v>
      </c>
      <c r="BI431" s="5">
        <f t="shared" si="500"/>
        <v>2.9838762136072434E-6</v>
      </c>
      <c r="BJ431" s="8">
        <f t="shared" si="501"/>
        <v>0.59545837597148721</v>
      </c>
      <c r="BK431" s="8">
        <f t="shared" si="502"/>
        <v>0.23854600082793515</v>
      </c>
      <c r="BL431" s="8">
        <f t="shared" si="503"/>
        <v>0.15986412053310131</v>
      </c>
      <c r="BM431" s="8">
        <f t="shared" si="504"/>
        <v>0.44919033729087371</v>
      </c>
      <c r="BN431" s="8">
        <f t="shared" si="505"/>
        <v>0.54886619990750452</v>
      </c>
    </row>
    <row r="432" spans="1:66" x14ac:dyDescent="0.25">
      <c r="A432" t="s">
        <v>285</v>
      </c>
      <c r="B432" t="s">
        <v>323</v>
      </c>
      <c r="C432" t="s">
        <v>363</v>
      </c>
      <c r="D432" t="s">
        <v>533</v>
      </c>
      <c r="E432">
        <f>VLOOKUP(A432,home!$A$2:$E$405,3,FALSE)</f>
        <v>1.45</v>
      </c>
      <c r="F432">
        <f>VLOOKUP(B432,home!$B$2:$E$405,3,FALSE)</f>
        <v>1.5803</v>
      </c>
      <c r="G432">
        <f>VLOOKUP(C432,away!$B$2:$E$405,4,FALSE)</f>
        <v>1.0728</v>
      </c>
      <c r="H432">
        <f>VLOOKUP(A432,away!$A$2:$E$405,3,FALSE)</f>
        <v>1.0583</v>
      </c>
      <c r="I432">
        <f>VLOOKUP(C432,away!$B$2:$E$405,3,FALSE)</f>
        <v>0.89239999999999997</v>
      </c>
      <c r="J432">
        <f>VLOOKUP(B432,home!$B$2:$E$405,4,FALSE)</f>
        <v>0.36180000000000001</v>
      </c>
      <c r="K432" s="3">
        <f t="shared" si="450"/>
        <v>2.4582514679999998</v>
      </c>
      <c r="L432" s="3">
        <f t="shared" si="451"/>
        <v>0.34169365965600002</v>
      </c>
      <c r="M432" s="5">
        <f t="shared" si="452"/>
        <v>6.0813399507443439E-2</v>
      </c>
      <c r="N432" s="5">
        <f t="shared" si="453"/>
        <v>0.14949462861324331</v>
      </c>
      <c r="O432" s="5">
        <f t="shared" si="454"/>
        <v>2.0779553033820737E-2</v>
      </c>
      <c r="P432" s="5">
        <f t="shared" si="455"/>
        <v>5.1081366749773677E-2</v>
      </c>
      <c r="Q432" s="5">
        <f t="shared" si="456"/>
        <v>0.1837476951233101</v>
      </c>
      <c r="R432" s="5">
        <f t="shared" si="457"/>
        <v>3.5501207610710728E-3</v>
      </c>
      <c r="S432" s="5">
        <f t="shared" si="458"/>
        <v>1.0726690376458525E-2</v>
      </c>
      <c r="T432" s="5">
        <f t="shared" si="459"/>
        <v>6.2785422400038773E-2</v>
      </c>
      <c r="U432" s="5">
        <f t="shared" si="460"/>
        <v>8.7270895724802407E-3</v>
      </c>
      <c r="V432" s="5">
        <f t="shared" si="461"/>
        <v>1.0011207500121924E-3</v>
      </c>
      <c r="W432" s="5">
        <f t="shared" si="462"/>
        <v>0.15056601375949782</v>
      </c>
      <c r="X432" s="5">
        <f t="shared" si="463"/>
        <v>5.144745226129846E-2</v>
      </c>
      <c r="Y432" s="5">
        <f t="shared" si="464"/>
        <v>8.7896341215702133E-3</v>
      </c>
      <c r="Z432" s="5">
        <f t="shared" si="465"/>
        <v>4.0435125169037298E-4</v>
      </c>
      <c r="AA432" s="5">
        <f t="shared" si="466"/>
        <v>9.9399705805549676E-4</v>
      </c>
      <c r="AB432" s="5">
        <f t="shared" si="467"/>
        <v>1.2217473635763032E-3</v>
      </c>
      <c r="AC432" s="5">
        <f t="shared" si="468"/>
        <v>5.2556895978494458E-5</v>
      </c>
      <c r="AD432" s="5">
        <f t="shared" si="469"/>
        <v>9.2532281088798435E-2</v>
      </c>
      <c r="AE432" s="5">
        <f t="shared" si="470"/>
        <v>3.1617693761549215E-2</v>
      </c>
      <c r="AF432" s="5">
        <f t="shared" si="471"/>
        <v>5.4017827456332166E-3</v>
      </c>
      <c r="AG432" s="5">
        <f t="shared" si="472"/>
        <v>6.1525163834068319E-4</v>
      </c>
      <c r="AH432" s="5">
        <f t="shared" si="473"/>
        <v>3.454106474414198E-5</v>
      </c>
      <c r="AI432" s="5">
        <f t="shared" si="474"/>
        <v>8.4910623113570045E-5</v>
      </c>
      <c r="AJ432" s="5">
        <f t="shared" si="475"/>
        <v>1.0436583195886418E-4</v>
      </c>
      <c r="AK432" s="5">
        <f t="shared" si="476"/>
        <v>8.5519153207306385E-5</v>
      </c>
      <c r="AL432" s="5">
        <f t="shared" si="477"/>
        <v>1.7658464091477611E-6</v>
      </c>
      <c r="AM432" s="5">
        <f t="shared" si="478"/>
        <v>4.5493523164785464E-2</v>
      </c>
      <c r="AN432" s="5">
        <f t="shared" si="479"/>
        <v>1.5544848420820557E-2</v>
      </c>
      <c r="AO432" s="5">
        <f t="shared" si="480"/>
        <v>2.6557880728539842E-3</v>
      </c>
      <c r="AP432" s="5">
        <f t="shared" si="481"/>
        <v>3.0248864862807785E-4</v>
      </c>
      <c r="AQ432" s="5">
        <f t="shared" si="482"/>
        <v>2.583961333853145E-5</v>
      </c>
      <c r="AR432" s="5">
        <f t="shared" si="483"/>
        <v>2.3604925641681426E-6</v>
      </c>
      <c r="AS432" s="5">
        <f t="shared" si="484"/>
        <v>5.8026843110694193E-6</v>
      </c>
      <c r="AT432" s="5">
        <f t="shared" si="485"/>
        <v>7.132228613013486E-6</v>
      </c>
      <c r="AU432" s="5">
        <f t="shared" si="486"/>
        <v>5.8442704860173345E-6</v>
      </c>
      <c r="AV432" s="5">
        <f t="shared" si="487"/>
        <v>3.591671625410297E-6</v>
      </c>
      <c r="AW432" s="5">
        <f t="shared" si="488"/>
        <v>4.1201559369424052E-8</v>
      </c>
      <c r="AX432" s="5">
        <f t="shared" si="489"/>
        <v>1.8639086684054305E-2</v>
      </c>
      <c r="AY432" s="5">
        <f t="shared" si="490"/>
        <v>6.3688577417199332E-3</v>
      </c>
      <c r="AZ432" s="5">
        <f t="shared" si="491"/>
        <v>1.0880991547983659E-3</v>
      </c>
      <c r="BA432" s="5">
        <f t="shared" si="492"/>
        <v>1.2393219409055138E-4</v>
      </c>
      <c r="BB432" s="5">
        <f t="shared" si="493"/>
        <v>1.0586711236999549E-5</v>
      </c>
      <c r="BC432" s="5">
        <f t="shared" si="494"/>
        <v>7.2348242125833511E-7</v>
      </c>
      <c r="BD432" s="5">
        <f t="shared" si="495"/>
        <v>1.3442755714023131E-7</v>
      </c>
      <c r="BE432" s="5">
        <f t="shared" si="496"/>
        <v>3.3045673967962741E-7</v>
      </c>
      <c r="BF432" s="5">
        <f t="shared" si="497"/>
        <v>4.0617288271396906E-7</v>
      </c>
      <c r="BG432" s="5">
        <f t="shared" si="498"/>
        <v>3.3282502839780205E-7</v>
      </c>
      <c r="BH432" s="5">
        <f t="shared" si="499"/>
        <v>2.0454190366150965E-7</v>
      </c>
      <c r="BI432" s="5">
        <f t="shared" si="500"/>
        <v>1.0056308698868411E-7</v>
      </c>
      <c r="BJ432" s="8">
        <f t="shared" si="501"/>
        <v>0.82725162940202812</v>
      </c>
      <c r="BK432" s="8">
        <f t="shared" si="502"/>
        <v>0.13004575786779543</v>
      </c>
      <c r="BL432" s="8">
        <f t="shared" si="503"/>
        <v>3.5608084796826006E-2</v>
      </c>
      <c r="BM432" s="8">
        <f t="shared" si="504"/>
        <v>0.51747424298951694</v>
      </c>
      <c r="BN432" s="8">
        <f t="shared" si="505"/>
        <v>0.46946676378866237</v>
      </c>
    </row>
    <row r="433" spans="1:66" x14ac:dyDescent="0.25">
      <c r="A433" t="s">
        <v>287</v>
      </c>
      <c r="B433" t="s">
        <v>488</v>
      </c>
      <c r="C433" t="s">
        <v>516</v>
      </c>
      <c r="D433" t="s">
        <v>533</v>
      </c>
      <c r="E433">
        <f>VLOOKUP(A433,home!$A$2:$E$405,3,FALSE)</f>
        <v>1.1707000000000001</v>
      </c>
      <c r="F433">
        <f>VLOOKUP(B433,home!$B$2:$E$405,3,FALSE)</f>
        <v>1.3016000000000001</v>
      </c>
      <c r="G433" t="e">
        <f>VLOOKUP(C433,away!$B$2:$E$405,4,FALSE)</f>
        <v>#N/A</v>
      </c>
      <c r="H433">
        <f>VLOOKUP(A433,away!$A$2:$E$405,3,FALSE)</f>
        <v>0.82930000000000004</v>
      </c>
      <c r="I433" t="e">
        <f>VLOOKUP(C433,away!$B$2:$E$405,3,FALSE)</f>
        <v>#N/A</v>
      </c>
      <c r="J433">
        <f>VLOOKUP(B433,home!$B$2:$E$405,4,FALSE)</f>
        <v>1.3781000000000001</v>
      </c>
      <c r="K433" s="3" t="e">
        <f t="shared" si="450"/>
        <v>#N/A</v>
      </c>
      <c r="L433" s="3" t="e">
        <f t="shared" si="451"/>
        <v>#N/A</v>
      </c>
      <c r="M433" s="5" t="e">
        <f t="shared" si="452"/>
        <v>#N/A</v>
      </c>
      <c r="N433" s="5" t="e">
        <f t="shared" si="453"/>
        <v>#N/A</v>
      </c>
      <c r="O433" s="5" t="e">
        <f t="shared" si="454"/>
        <v>#N/A</v>
      </c>
      <c r="P433" s="5" t="e">
        <f t="shared" si="455"/>
        <v>#N/A</v>
      </c>
      <c r="Q433" s="5" t="e">
        <f t="shared" si="456"/>
        <v>#N/A</v>
      </c>
      <c r="R433" s="5" t="e">
        <f t="shared" si="457"/>
        <v>#N/A</v>
      </c>
      <c r="S433" s="5" t="e">
        <f t="shared" si="458"/>
        <v>#N/A</v>
      </c>
      <c r="T433" s="5" t="e">
        <f t="shared" si="459"/>
        <v>#N/A</v>
      </c>
      <c r="U433" s="5" t="e">
        <f t="shared" si="460"/>
        <v>#N/A</v>
      </c>
      <c r="V433" s="5" t="e">
        <f t="shared" si="461"/>
        <v>#N/A</v>
      </c>
      <c r="W433" s="5" t="e">
        <f t="shared" si="462"/>
        <v>#N/A</v>
      </c>
      <c r="X433" s="5" t="e">
        <f t="shared" si="463"/>
        <v>#N/A</v>
      </c>
      <c r="Y433" s="5" t="e">
        <f t="shared" si="464"/>
        <v>#N/A</v>
      </c>
      <c r="Z433" s="5" t="e">
        <f t="shared" si="465"/>
        <v>#N/A</v>
      </c>
      <c r="AA433" s="5" t="e">
        <f t="shared" si="466"/>
        <v>#N/A</v>
      </c>
      <c r="AB433" s="5" t="e">
        <f t="shared" si="467"/>
        <v>#N/A</v>
      </c>
      <c r="AC433" s="5" t="e">
        <f t="shared" si="468"/>
        <v>#N/A</v>
      </c>
      <c r="AD433" s="5" t="e">
        <f t="shared" si="469"/>
        <v>#N/A</v>
      </c>
      <c r="AE433" s="5" t="e">
        <f t="shared" si="470"/>
        <v>#N/A</v>
      </c>
      <c r="AF433" s="5" t="e">
        <f t="shared" si="471"/>
        <v>#N/A</v>
      </c>
      <c r="AG433" s="5" t="e">
        <f t="shared" si="472"/>
        <v>#N/A</v>
      </c>
      <c r="AH433" s="5" t="e">
        <f t="shared" si="473"/>
        <v>#N/A</v>
      </c>
      <c r="AI433" s="5" t="e">
        <f t="shared" si="474"/>
        <v>#N/A</v>
      </c>
      <c r="AJ433" s="5" t="e">
        <f t="shared" si="475"/>
        <v>#N/A</v>
      </c>
      <c r="AK433" s="5" t="e">
        <f t="shared" si="476"/>
        <v>#N/A</v>
      </c>
      <c r="AL433" s="5" t="e">
        <f t="shared" si="477"/>
        <v>#N/A</v>
      </c>
      <c r="AM433" s="5" t="e">
        <f t="shared" si="478"/>
        <v>#N/A</v>
      </c>
      <c r="AN433" s="5" t="e">
        <f t="shared" si="479"/>
        <v>#N/A</v>
      </c>
      <c r="AO433" s="5" t="e">
        <f t="shared" si="480"/>
        <v>#N/A</v>
      </c>
      <c r="AP433" s="5" t="e">
        <f t="shared" si="481"/>
        <v>#N/A</v>
      </c>
      <c r="AQ433" s="5" t="e">
        <f t="shared" si="482"/>
        <v>#N/A</v>
      </c>
      <c r="AR433" s="5" t="e">
        <f t="shared" si="483"/>
        <v>#N/A</v>
      </c>
      <c r="AS433" s="5" t="e">
        <f t="shared" si="484"/>
        <v>#N/A</v>
      </c>
      <c r="AT433" s="5" t="e">
        <f t="shared" si="485"/>
        <v>#N/A</v>
      </c>
      <c r="AU433" s="5" t="e">
        <f t="shared" si="486"/>
        <v>#N/A</v>
      </c>
      <c r="AV433" s="5" t="e">
        <f t="shared" si="487"/>
        <v>#N/A</v>
      </c>
      <c r="AW433" s="5" t="e">
        <f t="shared" si="488"/>
        <v>#N/A</v>
      </c>
      <c r="AX433" s="5" t="e">
        <f t="shared" si="489"/>
        <v>#N/A</v>
      </c>
      <c r="AY433" s="5" t="e">
        <f t="shared" si="490"/>
        <v>#N/A</v>
      </c>
      <c r="AZ433" s="5" t="e">
        <f t="shared" si="491"/>
        <v>#N/A</v>
      </c>
      <c r="BA433" s="5" t="e">
        <f t="shared" si="492"/>
        <v>#N/A</v>
      </c>
      <c r="BB433" s="5" t="e">
        <f t="shared" si="493"/>
        <v>#N/A</v>
      </c>
      <c r="BC433" s="5" t="e">
        <f t="shared" si="494"/>
        <v>#N/A</v>
      </c>
      <c r="BD433" s="5" t="e">
        <f t="shared" si="495"/>
        <v>#N/A</v>
      </c>
      <c r="BE433" s="5" t="e">
        <f t="shared" si="496"/>
        <v>#N/A</v>
      </c>
      <c r="BF433" s="5" t="e">
        <f t="shared" si="497"/>
        <v>#N/A</v>
      </c>
      <c r="BG433" s="5" t="e">
        <f t="shared" si="498"/>
        <v>#N/A</v>
      </c>
      <c r="BH433" s="5" t="e">
        <f t="shared" si="499"/>
        <v>#N/A</v>
      </c>
      <c r="BI433" s="5" t="e">
        <f t="shared" si="500"/>
        <v>#N/A</v>
      </c>
      <c r="BJ433" s="8" t="e">
        <f t="shared" si="501"/>
        <v>#N/A</v>
      </c>
      <c r="BK433" s="8" t="e">
        <f t="shared" si="502"/>
        <v>#N/A</v>
      </c>
      <c r="BL433" s="8" t="e">
        <f t="shared" si="503"/>
        <v>#N/A</v>
      </c>
      <c r="BM433" s="8" t="e">
        <f t="shared" si="504"/>
        <v>#N/A</v>
      </c>
      <c r="BN433" s="8" t="e">
        <f t="shared" si="505"/>
        <v>#N/A</v>
      </c>
    </row>
    <row r="434" spans="1:66" x14ac:dyDescent="0.25">
      <c r="A434" t="s">
        <v>287</v>
      </c>
      <c r="B434" t="s">
        <v>326</v>
      </c>
      <c r="C434" t="s">
        <v>359</v>
      </c>
      <c r="D434" t="s">
        <v>533</v>
      </c>
      <c r="E434">
        <f>VLOOKUP(A434,home!$A$2:$E$405,3,FALSE)</f>
        <v>1.1707000000000001</v>
      </c>
      <c r="F434">
        <f>VLOOKUP(B434,home!$B$2:$E$405,3,FALSE)</f>
        <v>0.98229999999999995</v>
      </c>
      <c r="G434">
        <f>VLOOKUP(C434,away!$B$2:$E$405,4,FALSE)</f>
        <v>1.0249999999999999</v>
      </c>
      <c r="H434">
        <f>VLOOKUP(A434,away!$A$2:$E$405,3,FALSE)</f>
        <v>0.82930000000000004</v>
      </c>
      <c r="I434">
        <f>VLOOKUP(C434,away!$B$2:$E$405,3,FALSE)</f>
        <v>0.78380000000000005</v>
      </c>
      <c r="J434">
        <f>VLOOKUP(B434,home!$B$2:$E$405,4,FALSE)</f>
        <v>0.72350000000000003</v>
      </c>
      <c r="K434" s="3">
        <f t="shared" si="450"/>
        <v>1.17872807525</v>
      </c>
      <c r="L434" s="3">
        <f t="shared" si="451"/>
        <v>0.47027886349000009</v>
      </c>
      <c r="M434" s="5">
        <f t="shared" si="452"/>
        <v>0.1922407206733395</v>
      </c>
      <c r="N434" s="5">
        <f t="shared" si="453"/>
        <v>0.22659953466395835</v>
      </c>
      <c r="O434" s="5">
        <f t="shared" si="454"/>
        <v>9.040674763475666E-2</v>
      </c>
      <c r="P434" s="5">
        <f t="shared" si="455"/>
        <v>0.1065649716291292</v>
      </c>
      <c r="Q434" s="5">
        <f t="shared" si="456"/>
        <v>0.13354961667349666</v>
      </c>
      <c r="R434" s="5">
        <f t="shared" si="457"/>
        <v>2.1258191264750308E-2</v>
      </c>
      <c r="S434" s="5">
        <f t="shared" si="458"/>
        <v>1.4768064147051455E-2</v>
      </c>
      <c r="T434" s="5">
        <f t="shared" si="459"/>
        <v>6.2805561948737168E-2</v>
      </c>
      <c r="U434" s="5">
        <f t="shared" si="460"/>
        <v>2.5057626872795492E-2</v>
      </c>
      <c r="V434" s="5">
        <f t="shared" si="461"/>
        <v>9.0959936487468903E-4</v>
      </c>
      <c r="W434" s="5">
        <f t="shared" si="462"/>
        <v>5.2472894203975343E-2</v>
      </c>
      <c r="X434" s="5">
        <f t="shared" si="463"/>
        <v>2.4676893050276535E-2</v>
      </c>
      <c r="Y434" s="5">
        <f t="shared" si="464"/>
        <v>5.8025106090741647E-3</v>
      </c>
      <c r="Z434" s="5">
        <f t="shared" si="465"/>
        <v>3.3324260092799413E-3</v>
      </c>
      <c r="AA434" s="5">
        <f t="shared" si="466"/>
        <v>3.9280240958315836E-3</v>
      </c>
      <c r="AB434" s="5">
        <f t="shared" si="467"/>
        <v>2.3150361410075927E-3</v>
      </c>
      <c r="AC434" s="5">
        <f t="shared" si="468"/>
        <v>3.1513689637474631E-5</v>
      </c>
      <c r="AD434" s="5">
        <f t="shared" si="469"/>
        <v>1.5462818396962185E-2</v>
      </c>
      <c r="AE434" s="5">
        <f t="shared" si="470"/>
        <v>7.2718366620756411E-3</v>
      </c>
      <c r="AF434" s="5">
        <f t="shared" si="471"/>
        <v>1.7098955404629241E-3</v>
      </c>
      <c r="AG434" s="5">
        <f t="shared" si="472"/>
        <v>2.680425771518412E-4</v>
      </c>
      <c r="AH434" s="5">
        <f t="shared" si="473"/>
        <v>3.9179237907717174E-4</v>
      </c>
      <c r="AI434" s="5">
        <f t="shared" si="474"/>
        <v>4.6181667688725299E-4</v>
      </c>
      <c r="AJ434" s="5">
        <f t="shared" si="475"/>
        <v>2.7217814133283149E-4</v>
      </c>
      <c r="AK434" s="5">
        <f t="shared" si="476"/>
        <v>1.0694133888612365E-4</v>
      </c>
      <c r="AL434" s="5">
        <f t="shared" si="477"/>
        <v>6.9876047704858578E-7</v>
      </c>
      <c r="AM434" s="5">
        <f t="shared" si="478"/>
        <v>3.6452916333983044E-3</v>
      </c>
      <c r="AN434" s="5">
        <f t="shared" si="479"/>
        <v>1.7143036064441607E-3</v>
      </c>
      <c r="AO434" s="5">
        <f t="shared" si="480"/>
        <v>4.031003758576841E-4</v>
      </c>
      <c r="AP434" s="5">
        <f t="shared" si="481"/>
        <v>6.3189862210247868E-5</v>
      </c>
      <c r="AQ434" s="5">
        <f t="shared" si="482"/>
        <v>7.4292141460812663E-6</v>
      </c>
      <c r="AR434" s="5">
        <f t="shared" si="483"/>
        <v>3.6850334951291117E-5</v>
      </c>
      <c r="AS434" s="5">
        <f t="shared" si="484"/>
        <v>4.3436524389453181E-5</v>
      </c>
      <c r="AT434" s="5">
        <f t="shared" si="485"/>
        <v>2.5599925394564918E-5</v>
      </c>
      <c r="AU434" s="5">
        <f t="shared" si="486"/>
        <v>1.0058450262293034E-5</v>
      </c>
      <c r="AV434" s="5">
        <f t="shared" si="487"/>
        <v>2.9640444294176322E-6</v>
      </c>
      <c r="AW434" s="5">
        <f t="shared" si="488"/>
        <v>1.0759570106719589E-8</v>
      </c>
      <c r="AX434" s="5">
        <f t="shared" si="489"/>
        <v>7.1613459846008563E-4</v>
      </c>
      <c r="AY434" s="5">
        <f t="shared" si="490"/>
        <v>3.3678296506967667E-4</v>
      </c>
      <c r="AZ434" s="5">
        <f t="shared" si="491"/>
        <v>7.9190955027879959E-5</v>
      </c>
      <c r="BA434" s="5">
        <f t="shared" si="492"/>
        <v>1.2413944109733036E-5</v>
      </c>
      <c r="BB434" s="5">
        <f t="shared" si="493"/>
        <v>1.4595038818384078E-6</v>
      </c>
      <c r="BC434" s="5">
        <f t="shared" si="494"/>
        <v>1.3727476536204196E-7</v>
      </c>
      <c r="BD434" s="5">
        <f t="shared" si="495"/>
        <v>2.8883222733531701E-6</v>
      </c>
      <c r="BE434" s="5">
        <f t="shared" si="496"/>
        <v>3.4045465539712863E-6</v>
      </c>
      <c r="BF434" s="5">
        <f t="shared" si="497"/>
        <v>2.0065173033307977E-6</v>
      </c>
      <c r="BG434" s="5">
        <f t="shared" si="498"/>
        <v>7.8837942630364379E-7</v>
      </c>
      <c r="BH434" s="5">
        <f t="shared" si="499"/>
        <v>2.3232124093339836E-7</v>
      </c>
      <c r="BI434" s="5">
        <f t="shared" si="500"/>
        <v>5.4768713833023218E-8</v>
      </c>
      <c r="BJ434" s="8">
        <f t="shared" si="501"/>
        <v>0.53759903825954192</v>
      </c>
      <c r="BK434" s="8">
        <f t="shared" si="502"/>
        <v>0.314852351229579</v>
      </c>
      <c r="BL434" s="8">
        <f t="shared" si="503"/>
        <v>0.14432663868026377</v>
      </c>
      <c r="BM434" s="8">
        <f t="shared" si="504"/>
        <v>0.22915389943373432</v>
      </c>
      <c r="BN434" s="8">
        <f t="shared" si="505"/>
        <v>0.77061978253943053</v>
      </c>
    </row>
    <row r="435" spans="1:66" x14ac:dyDescent="0.25">
      <c r="A435" t="s">
        <v>34</v>
      </c>
      <c r="B435" t="s">
        <v>479</v>
      </c>
      <c r="C435" t="s">
        <v>439</v>
      </c>
      <c r="D435" t="s">
        <v>533</v>
      </c>
      <c r="E435">
        <f>VLOOKUP(A435,home!$A$2:$E$405,3,FALSE)</f>
        <v>1.6539999999999999</v>
      </c>
      <c r="F435">
        <f>VLOOKUP(B435,home!$B$2:$E$405,3,FALSE)</f>
        <v>0.83130000000000004</v>
      </c>
      <c r="G435">
        <f>VLOOKUP(C435,away!$B$2:$E$405,4,FALSE)</f>
        <v>0.94469999999999998</v>
      </c>
      <c r="H435">
        <f>VLOOKUP(A435,away!$A$2:$E$405,3,FALSE)</f>
        <v>1.3683000000000001</v>
      </c>
      <c r="I435">
        <f>VLOOKUP(C435,away!$B$2:$E$405,3,FALSE)</f>
        <v>1.1876</v>
      </c>
      <c r="J435">
        <f>VLOOKUP(B435,home!$B$2:$E$405,4,FALSE)</f>
        <v>1.0048999999999999</v>
      </c>
      <c r="K435" s="3">
        <f t="shared" si="450"/>
        <v>1.29893434794</v>
      </c>
      <c r="L435" s="3">
        <f t="shared" si="451"/>
        <v>1.632955546092</v>
      </c>
      <c r="M435" s="5">
        <f t="shared" si="452"/>
        <v>5.3296218700521467E-2</v>
      </c>
      <c r="N435" s="5">
        <f t="shared" si="453"/>
        <v>6.9228289085429481E-2</v>
      </c>
      <c r="O435" s="5">
        <f t="shared" si="454"/>
        <v>8.70303559127487E-2</v>
      </c>
      <c r="P435" s="5">
        <f t="shared" si="455"/>
        <v>0.11304671860851234</v>
      </c>
      <c r="Q435" s="5">
        <f t="shared" si="456"/>
        <v>4.4961501271092087E-2</v>
      </c>
      <c r="R435" s="5">
        <f t="shared" si="457"/>
        <v>7.1058351183041865E-2</v>
      </c>
      <c r="S435" s="5">
        <f t="shared" si="458"/>
        <v>5.9945906575296769E-2</v>
      </c>
      <c r="T435" s="5">
        <f t="shared" si="459"/>
        <v>7.3420132861252332E-2</v>
      </c>
      <c r="U435" s="5">
        <f t="shared" si="460"/>
        <v>9.2300133059635997E-2</v>
      </c>
      <c r="V435" s="5">
        <f t="shared" si="461"/>
        <v>1.4127931686087544E-2</v>
      </c>
      <c r="W435" s="5">
        <f t="shared" si="462"/>
        <v>1.9467346111989817E-2</v>
      </c>
      <c r="X435" s="5">
        <f t="shared" si="463"/>
        <v>3.1789310801266304E-2</v>
      </c>
      <c r="Y435" s="5">
        <f t="shared" si="464"/>
        <v>2.5955265689685075E-2</v>
      </c>
      <c r="Z435" s="5">
        <f t="shared" si="465"/>
        <v>3.8678376220167066E-2</v>
      </c>
      <c r="AA435" s="5">
        <f t="shared" si="466"/>
        <v>5.0240671394920708E-2</v>
      </c>
      <c r="AB435" s="5">
        <f t="shared" si="467"/>
        <v>3.262966686921457E-2</v>
      </c>
      <c r="AC435" s="5">
        <f t="shared" si="468"/>
        <v>1.8729240516243695E-3</v>
      </c>
      <c r="AD435" s="5">
        <f t="shared" si="469"/>
        <v>6.3217011320249516E-3</v>
      </c>
      <c r="AE435" s="5">
        <f t="shared" si="470"/>
        <v>1.032305692427622E-2</v>
      </c>
      <c r="AF435" s="5">
        <f t="shared" si="471"/>
        <v>8.4285465285601404E-3</v>
      </c>
      <c r="AG435" s="5">
        <f t="shared" si="472"/>
        <v>4.5878139331022505E-3</v>
      </c>
      <c r="AH435" s="5">
        <f t="shared" si="473"/>
        <v>1.57900172406387E-2</v>
      </c>
      <c r="AI435" s="5">
        <f t="shared" si="474"/>
        <v>2.0510195748430382E-2</v>
      </c>
      <c r="AJ435" s="5">
        <f t="shared" si="475"/>
        <v>1.3320698870304591E-2</v>
      </c>
      <c r="AK435" s="5">
        <f t="shared" si="476"/>
        <v>5.7675711004013938E-3</v>
      </c>
      <c r="AL435" s="5">
        <f t="shared" si="477"/>
        <v>1.5890652162685098E-4</v>
      </c>
      <c r="AM435" s="5">
        <f t="shared" si="478"/>
        <v>1.6422949475596782E-3</v>
      </c>
      <c r="AN435" s="5">
        <f t="shared" si="479"/>
        <v>2.6817946429364466E-3</v>
      </c>
      <c r="AO435" s="5">
        <f t="shared" si="480"/>
        <v>2.1896257178314433E-3</v>
      </c>
      <c r="AP435" s="5">
        <f t="shared" si="481"/>
        <v>1.1918538199328437E-3</v>
      </c>
      <c r="AQ435" s="5">
        <f t="shared" si="482"/>
        <v>4.8656107634756867E-4</v>
      </c>
      <c r="AR435" s="5">
        <f t="shared" si="483"/>
        <v>5.1568792451978495E-3</v>
      </c>
      <c r="AS435" s="5">
        <f t="shared" si="484"/>
        <v>6.6984475797663874E-3</v>
      </c>
      <c r="AT435" s="5">
        <f t="shared" si="485"/>
        <v>4.3504218196170619E-3</v>
      </c>
      <c r="AU435" s="5">
        <f t="shared" si="486"/>
        <v>1.8836374431760779E-3</v>
      </c>
      <c r="AV435" s="5">
        <f t="shared" si="487"/>
        <v>6.1168034350182244E-4</v>
      </c>
      <c r="AW435" s="5">
        <f t="shared" si="488"/>
        <v>9.3626930105645288E-6</v>
      </c>
      <c r="AX435" s="5">
        <f t="shared" si="489"/>
        <v>3.5553888613893049E-4</v>
      </c>
      <c r="AY435" s="5">
        <f t="shared" si="490"/>
        <v>5.8057919597193867E-4</v>
      </c>
      <c r="AZ435" s="5">
        <f t="shared" si="491"/>
        <v>4.7403000900400583E-4</v>
      </c>
      <c r="BA435" s="5">
        <f t="shared" si="492"/>
        <v>2.5802331073904395E-4</v>
      </c>
      <c r="BB435" s="5">
        <f t="shared" si="493"/>
        <v>1.0533514907308541E-4</v>
      </c>
      <c r="BC435" s="5">
        <f t="shared" si="494"/>
        <v>3.4401523175464463E-5</v>
      </c>
      <c r="BD435" s="5">
        <f t="shared" si="495"/>
        <v>1.4034924273287591E-3</v>
      </c>
      <c r="BE435" s="5">
        <f t="shared" si="496"/>
        <v>1.8230445209310093E-3</v>
      </c>
      <c r="BF435" s="5">
        <f t="shared" si="497"/>
        <v>1.1840075730305552E-3</v>
      </c>
      <c r="BG435" s="5">
        <f t="shared" si="498"/>
        <v>5.126493682768218E-4</v>
      </c>
      <c r="BH435" s="5">
        <f t="shared" si="499"/>
        <v>1.6647446822612677E-4</v>
      </c>
      <c r="BI435" s="5">
        <f t="shared" si="500"/>
        <v>4.3247880966792444E-5</v>
      </c>
      <c r="BJ435" s="8">
        <f t="shared" si="501"/>
        <v>0.30448300261738909</v>
      </c>
      <c r="BK435" s="8">
        <f t="shared" si="502"/>
        <v>0.24302918533964127</v>
      </c>
      <c r="BL435" s="8">
        <f t="shared" si="503"/>
        <v>0.41248164404935628</v>
      </c>
      <c r="BM435" s="8">
        <f t="shared" si="504"/>
        <v>0.55947955696224627</v>
      </c>
      <c r="BN435" s="8">
        <f t="shared" si="505"/>
        <v>0.43862143476134596</v>
      </c>
    </row>
    <row r="436" spans="1:66" x14ac:dyDescent="0.25">
      <c r="A436" t="s">
        <v>34</v>
      </c>
      <c r="B436" t="s">
        <v>517</v>
      </c>
      <c r="C436" t="s">
        <v>279</v>
      </c>
      <c r="D436" t="s">
        <v>533</v>
      </c>
      <c r="E436">
        <f>VLOOKUP(A436,home!$A$2:$E$405,3,FALSE)</f>
        <v>1.6539999999999999</v>
      </c>
      <c r="F436" t="e">
        <f>VLOOKUP(B436,home!$B$2:$E$405,3,FALSE)</f>
        <v>#N/A</v>
      </c>
      <c r="G436">
        <f>VLOOKUP(C436,away!$B$2:$E$405,4,FALSE)</f>
        <v>0.53349999999999997</v>
      </c>
      <c r="H436">
        <f>VLOOKUP(A436,away!$A$2:$E$405,3,FALSE)</f>
        <v>1.3683000000000001</v>
      </c>
      <c r="I436">
        <f>VLOOKUP(C436,away!$B$2:$E$405,3,FALSE)</f>
        <v>1.5906</v>
      </c>
      <c r="J436" t="e">
        <f>VLOOKUP(B436,home!$B$2:$E$405,4,FALSE)</f>
        <v>#N/A</v>
      </c>
      <c r="K436" s="3" t="e">
        <f t="shared" si="450"/>
        <v>#N/A</v>
      </c>
      <c r="L436" s="3" t="e">
        <f t="shared" si="451"/>
        <v>#N/A</v>
      </c>
      <c r="M436" s="5" t="e">
        <f t="shared" si="452"/>
        <v>#N/A</v>
      </c>
      <c r="N436" s="5" t="e">
        <f t="shared" si="453"/>
        <v>#N/A</v>
      </c>
      <c r="O436" s="5" t="e">
        <f t="shared" si="454"/>
        <v>#N/A</v>
      </c>
      <c r="P436" s="5" t="e">
        <f t="shared" si="455"/>
        <v>#N/A</v>
      </c>
      <c r="Q436" s="5" t="e">
        <f t="shared" si="456"/>
        <v>#N/A</v>
      </c>
      <c r="R436" s="5" t="e">
        <f t="shared" si="457"/>
        <v>#N/A</v>
      </c>
      <c r="S436" s="5" t="e">
        <f t="shared" si="458"/>
        <v>#N/A</v>
      </c>
      <c r="T436" s="5" t="e">
        <f t="shared" si="459"/>
        <v>#N/A</v>
      </c>
      <c r="U436" s="5" t="e">
        <f t="shared" si="460"/>
        <v>#N/A</v>
      </c>
      <c r="V436" s="5" t="e">
        <f t="shared" si="461"/>
        <v>#N/A</v>
      </c>
      <c r="W436" s="5" t="e">
        <f t="shared" si="462"/>
        <v>#N/A</v>
      </c>
      <c r="X436" s="5" t="e">
        <f t="shared" si="463"/>
        <v>#N/A</v>
      </c>
      <c r="Y436" s="5" t="e">
        <f t="shared" si="464"/>
        <v>#N/A</v>
      </c>
      <c r="Z436" s="5" t="e">
        <f t="shared" si="465"/>
        <v>#N/A</v>
      </c>
      <c r="AA436" s="5" t="e">
        <f t="shared" si="466"/>
        <v>#N/A</v>
      </c>
      <c r="AB436" s="5" t="e">
        <f t="shared" si="467"/>
        <v>#N/A</v>
      </c>
      <c r="AC436" s="5" t="e">
        <f t="shared" si="468"/>
        <v>#N/A</v>
      </c>
      <c r="AD436" s="5" t="e">
        <f t="shared" si="469"/>
        <v>#N/A</v>
      </c>
      <c r="AE436" s="5" t="e">
        <f t="shared" si="470"/>
        <v>#N/A</v>
      </c>
      <c r="AF436" s="5" t="e">
        <f t="shared" si="471"/>
        <v>#N/A</v>
      </c>
      <c r="AG436" s="5" t="e">
        <f t="shared" si="472"/>
        <v>#N/A</v>
      </c>
      <c r="AH436" s="5" t="e">
        <f t="shared" si="473"/>
        <v>#N/A</v>
      </c>
      <c r="AI436" s="5" t="e">
        <f t="shared" si="474"/>
        <v>#N/A</v>
      </c>
      <c r="AJ436" s="5" t="e">
        <f t="shared" si="475"/>
        <v>#N/A</v>
      </c>
      <c r="AK436" s="5" t="e">
        <f t="shared" si="476"/>
        <v>#N/A</v>
      </c>
      <c r="AL436" s="5" t="e">
        <f t="shared" si="477"/>
        <v>#N/A</v>
      </c>
      <c r="AM436" s="5" t="e">
        <f t="shared" si="478"/>
        <v>#N/A</v>
      </c>
      <c r="AN436" s="5" t="e">
        <f t="shared" si="479"/>
        <v>#N/A</v>
      </c>
      <c r="AO436" s="5" t="e">
        <f t="shared" si="480"/>
        <v>#N/A</v>
      </c>
      <c r="AP436" s="5" t="e">
        <f t="shared" si="481"/>
        <v>#N/A</v>
      </c>
      <c r="AQ436" s="5" t="e">
        <f t="shared" si="482"/>
        <v>#N/A</v>
      </c>
      <c r="AR436" s="5" t="e">
        <f t="shared" si="483"/>
        <v>#N/A</v>
      </c>
      <c r="AS436" s="5" t="e">
        <f t="shared" si="484"/>
        <v>#N/A</v>
      </c>
      <c r="AT436" s="5" t="e">
        <f t="shared" si="485"/>
        <v>#N/A</v>
      </c>
      <c r="AU436" s="5" t="e">
        <f t="shared" si="486"/>
        <v>#N/A</v>
      </c>
      <c r="AV436" s="5" t="e">
        <f t="shared" si="487"/>
        <v>#N/A</v>
      </c>
      <c r="AW436" s="5" t="e">
        <f t="shared" si="488"/>
        <v>#N/A</v>
      </c>
      <c r="AX436" s="5" t="e">
        <f t="shared" si="489"/>
        <v>#N/A</v>
      </c>
      <c r="AY436" s="5" t="e">
        <f t="shared" si="490"/>
        <v>#N/A</v>
      </c>
      <c r="AZ436" s="5" t="e">
        <f t="shared" si="491"/>
        <v>#N/A</v>
      </c>
      <c r="BA436" s="5" t="e">
        <f t="shared" si="492"/>
        <v>#N/A</v>
      </c>
      <c r="BB436" s="5" t="e">
        <f t="shared" si="493"/>
        <v>#N/A</v>
      </c>
      <c r="BC436" s="5" t="e">
        <f t="shared" si="494"/>
        <v>#N/A</v>
      </c>
      <c r="BD436" s="5" t="e">
        <f t="shared" si="495"/>
        <v>#N/A</v>
      </c>
      <c r="BE436" s="5" t="e">
        <f t="shared" si="496"/>
        <v>#N/A</v>
      </c>
      <c r="BF436" s="5" t="e">
        <f t="shared" si="497"/>
        <v>#N/A</v>
      </c>
      <c r="BG436" s="5" t="e">
        <f t="shared" si="498"/>
        <v>#N/A</v>
      </c>
      <c r="BH436" s="5" t="e">
        <f t="shared" si="499"/>
        <v>#N/A</v>
      </c>
      <c r="BI436" s="5" t="e">
        <f t="shared" si="500"/>
        <v>#N/A</v>
      </c>
      <c r="BJ436" s="8" t="e">
        <f t="shared" si="501"/>
        <v>#N/A</v>
      </c>
      <c r="BK436" s="8" t="e">
        <f t="shared" si="502"/>
        <v>#N/A</v>
      </c>
      <c r="BL436" s="8" t="e">
        <f t="shared" si="503"/>
        <v>#N/A</v>
      </c>
      <c r="BM436" s="8" t="e">
        <f t="shared" si="504"/>
        <v>#N/A</v>
      </c>
      <c r="BN436" s="8" t="e">
        <f t="shared" si="505"/>
        <v>#N/A</v>
      </c>
    </row>
    <row r="437" spans="1:66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1"/>
      <c r="L437" s="11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3"/>
      <c r="BK437" s="13"/>
      <c r="BL437" s="13"/>
      <c r="BM437" s="13"/>
      <c r="BN437" s="13"/>
    </row>
    <row r="438" spans="1:66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1"/>
      <c r="L438" s="11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3"/>
      <c r="BK438" s="13"/>
      <c r="BL438" s="13"/>
      <c r="BM438" s="13"/>
      <c r="BN438" s="13"/>
    </row>
    <row r="439" spans="1:66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1"/>
      <c r="L439" s="11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3"/>
      <c r="BK439" s="13"/>
      <c r="BL439" s="13"/>
      <c r="BM439" s="13"/>
      <c r="BN439" s="13"/>
    </row>
    <row r="440" spans="1:66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1"/>
      <c r="L440" s="11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3"/>
      <c r="BK440" s="13"/>
      <c r="BL440" s="13"/>
      <c r="BM440" s="13"/>
      <c r="BN440" s="13"/>
    </row>
    <row r="441" spans="1:66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1"/>
      <c r="L441" s="11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3"/>
      <c r="BK441" s="13"/>
      <c r="BL441" s="13"/>
      <c r="BM441" s="13"/>
      <c r="BN441" s="13"/>
    </row>
    <row r="442" spans="1:66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1"/>
      <c r="L442" s="11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3"/>
      <c r="BK442" s="13"/>
      <c r="BL442" s="13"/>
      <c r="BM442" s="13"/>
      <c r="BN442" s="13"/>
    </row>
    <row r="443" spans="1:66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1"/>
      <c r="L443" s="11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3"/>
      <c r="BK443" s="13"/>
      <c r="BL443" s="13"/>
      <c r="BM443" s="13"/>
      <c r="BN443" s="13"/>
    </row>
    <row r="444" spans="1:66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1"/>
      <c r="L444" s="11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3"/>
      <c r="BK444" s="13"/>
      <c r="BL444" s="13"/>
      <c r="BM444" s="13"/>
      <c r="BN444" s="13"/>
    </row>
    <row r="445" spans="1:66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1"/>
      <c r="L445" s="11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3"/>
      <c r="BK445" s="13"/>
      <c r="BL445" s="13"/>
      <c r="BM445" s="13"/>
      <c r="BN445" s="13"/>
    </row>
    <row r="446" spans="1:66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1"/>
      <c r="L446" s="11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3"/>
      <c r="BK446" s="13"/>
      <c r="BL446" s="13"/>
      <c r="BM446" s="13"/>
      <c r="BN446" s="13"/>
    </row>
    <row r="447" spans="1:66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1"/>
      <c r="L447" s="11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3"/>
      <c r="BK447" s="13"/>
      <c r="BL447" s="13"/>
      <c r="BM447" s="13"/>
      <c r="BN447" s="13"/>
    </row>
    <row r="448" spans="1:66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1"/>
      <c r="L448" s="11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3"/>
      <c r="BK448" s="13"/>
      <c r="BL448" s="13"/>
      <c r="BM448" s="13"/>
      <c r="BN448" s="13"/>
    </row>
    <row r="449" spans="1:66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1"/>
      <c r="L449" s="11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3"/>
      <c r="BK449" s="13"/>
      <c r="BL449" s="13"/>
      <c r="BM449" s="13"/>
      <c r="BN449" s="13"/>
    </row>
    <row r="450" spans="1:66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1"/>
      <c r="L450" s="11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3"/>
      <c r="BK450" s="13"/>
      <c r="BL450" s="13"/>
      <c r="BM450" s="13"/>
      <c r="BN450" s="13"/>
    </row>
    <row r="451" spans="1:66" s="14" customFormat="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1"/>
      <c r="L451" s="11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3"/>
      <c r="BK451" s="13"/>
      <c r="BL451" s="13"/>
      <c r="BM451" s="13"/>
      <c r="BN451" s="13"/>
    </row>
    <row r="452" spans="1:66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1"/>
      <c r="L452" s="11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3"/>
      <c r="BK452" s="13"/>
      <c r="BL452" s="13"/>
      <c r="BM452" s="13"/>
      <c r="BN452" s="13"/>
    </row>
    <row r="453" spans="1:66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1"/>
      <c r="L453" s="11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3"/>
      <c r="BK453" s="13"/>
      <c r="BL453" s="13"/>
      <c r="BM453" s="13"/>
      <c r="BN453" s="13"/>
    </row>
    <row r="454" spans="1:66" s="10" customFormat="1" x14ac:dyDescent="0.25">
      <c r="K454" s="11"/>
      <c r="L454" s="11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3"/>
      <c r="BK454" s="13"/>
      <c r="BL454" s="13"/>
      <c r="BM454" s="13"/>
      <c r="BN454" s="13"/>
    </row>
    <row r="455" spans="1:66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1"/>
      <c r="L455" s="11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3"/>
      <c r="BK455" s="13"/>
      <c r="BL455" s="13"/>
      <c r="BM455" s="13"/>
      <c r="BN455" s="13"/>
    </row>
    <row r="456" spans="1:66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1"/>
      <c r="L456" s="11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3"/>
      <c r="BK456" s="13"/>
      <c r="BL456" s="13"/>
      <c r="BM456" s="13"/>
      <c r="BN456" s="13"/>
    </row>
    <row r="457" spans="1:66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1"/>
      <c r="L457" s="11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3"/>
      <c r="BK457" s="13"/>
      <c r="BL457" s="13"/>
      <c r="BM457" s="13"/>
      <c r="BN457" s="13"/>
    </row>
    <row r="458" spans="1:66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1"/>
      <c r="L458" s="11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3"/>
      <c r="BK458" s="13"/>
      <c r="BL458" s="13"/>
      <c r="BM458" s="13"/>
      <c r="BN458" s="13"/>
    </row>
    <row r="459" spans="1:66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1"/>
      <c r="L459" s="11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3"/>
      <c r="BK459" s="13"/>
      <c r="BL459" s="13"/>
      <c r="BM459" s="13"/>
      <c r="BN459" s="13"/>
    </row>
    <row r="460" spans="1:66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1"/>
      <c r="L460" s="11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3"/>
      <c r="BK460" s="13"/>
      <c r="BL460" s="13"/>
      <c r="BM460" s="13"/>
      <c r="BN460" s="13"/>
    </row>
    <row r="461" spans="1:66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1"/>
      <c r="L461" s="11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3"/>
      <c r="BK461" s="13"/>
      <c r="BL461" s="13"/>
      <c r="BM461" s="13"/>
      <c r="BN461" s="13"/>
    </row>
    <row r="462" spans="1:66" s="14" customFormat="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1"/>
      <c r="L462" s="11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3"/>
      <c r="BK462" s="13"/>
      <c r="BL462" s="13"/>
      <c r="BM462" s="13"/>
      <c r="BN462" s="13"/>
    </row>
    <row r="463" spans="1:66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1"/>
      <c r="L463" s="11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3"/>
      <c r="BK463" s="13"/>
      <c r="BL463" s="13"/>
      <c r="BM463" s="13"/>
      <c r="BN463" s="13"/>
    </row>
    <row r="464" spans="1:66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1"/>
      <c r="L464" s="11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3"/>
      <c r="BK464" s="13"/>
      <c r="BL464" s="13"/>
      <c r="BM464" s="13"/>
      <c r="BN464" s="13"/>
    </row>
    <row r="465" spans="1:66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1"/>
      <c r="L465" s="11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3"/>
      <c r="BK465" s="13"/>
      <c r="BL465" s="13"/>
      <c r="BM465" s="13"/>
      <c r="BN465" s="13"/>
    </row>
    <row r="466" spans="1:66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1"/>
      <c r="L466" s="11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3"/>
      <c r="BK466" s="13"/>
      <c r="BL466" s="13"/>
      <c r="BM466" s="13"/>
      <c r="BN466" s="13"/>
    </row>
    <row r="467" spans="1:66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1"/>
      <c r="L467" s="11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3"/>
      <c r="BK467" s="13"/>
      <c r="BL467" s="13"/>
      <c r="BM467" s="13"/>
      <c r="BN467" s="13"/>
    </row>
    <row r="468" spans="1:66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1"/>
      <c r="L468" s="11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3"/>
      <c r="BK468" s="13"/>
      <c r="BL468" s="13"/>
      <c r="BM468" s="13"/>
      <c r="BN468" s="13"/>
    </row>
    <row r="469" spans="1:66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1"/>
      <c r="L469" s="11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3"/>
      <c r="BK469" s="13"/>
      <c r="BL469" s="13"/>
      <c r="BM469" s="13"/>
      <c r="BN469" s="13"/>
    </row>
    <row r="470" spans="1:66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1"/>
      <c r="L470" s="11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3"/>
      <c r="BK470" s="13"/>
      <c r="BL470" s="13"/>
      <c r="BM470" s="13"/>
      <c r="BN470" s="13"/>
    </row>
    <row r="471" spans="1:66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1"/>
      <c r="L471" s="11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3"/>
      <c r="BK471" s="13"/>
      <c r="BL471" s="13"/>
      <c r="BM471" s="13"/>
      <c r="BN471" s="13"/>
    </row>
    <row r="472" spans="1:66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1"/>
      <c r="L472" s="11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3"/>
      <c r="BK472" s="13"/>
      <c r="BL472" s="13"/>
      <c r="BM472" s="13"/>
      <c r="BN472" s="13"/>
    </row>
    <row r="473" spans="1:66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1"/>
      <c r="L473" s="11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3"/>
      <c r="BK473" s="13"/>
      <c r="BL473" s="13"/>
      <c r="BM473" s="13"/>
      <c r="BN473" s="13"/>
    </row>
    <row r="474" spans="1:66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1"/>
      <c r="L474" s="11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3"/>
      <c r="BK474" s="13"/>
      <c r="BL474" s="13"/>
      <c r="BM474" s="13"/>
      <c r="BN474" s="13"/>
    </row>
    <row r="475" spans="1:66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1"/>
      <c r="L475" s="11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3"/>
      <c r="BK475" s="13"/>
      <c r="BL475" s="13"/>
      <c r="BM475" s="13"/>
      <c r="BN475" s="13"/>
    </row>
    <row r="476" spans="1:66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1"/>
      <c r="L476" s="11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3"/>
      <c r="BK476" s="13"/>
      <c r="BL476" s="13"/>
      <c r="BM476" s="13"/>
      <c r="BN476" s="13"/>
    </row>
    <row r="477" spans="1:66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1"/>
      <c r="L477" s="11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3"/>
      <c r="BK477" s="13"/>
      <c r="BL477" s="13"/>
      <c r="BM477" s="13"/>
      <c r="BN477" s="13"/>
    </row>
    <row r="478" spans="1:66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1"/>
      <c r="L478" s="11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3"/>
      <c r="BK478" s="13"/>
      <c r="BL478" s="13"/>
      <c r="BM478" s="13"/>
      <c r="BN478" s="13"/>
    </row>
    <row r="479" spans="1:66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1"/>
      <c r="L479" s="11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3"/>
      <c r="BK479" s="13"/>
      <c r="BL479" s="13"/>
      <c r="BM479" s="13"/>
      <c r="BN479" s="13"/>
    </row>
    <row r="480" spans="1:66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1"/>
      <c r="L480" s="11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3"/>
      <c r="BK480" s="13"/>
      <c r="BL480" s="13"/>
      <c r="BM480" s="13"/>
      <c r="BN480" s="13"/>
    </row>
    <row r="481" spans="1:66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1"/>
      <c r="L481" s="11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3"/>
      <c r="BK481" s="13"/>
      <c r="BL481" s="13"/>
      <c r="BM481" s="13"/>
      <c r="BN481" s="13"/>
    </row>
    <row r="482" spans="1:66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1"/>
      <c r="L482" s="11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3"/>
      <c r="BK482" s="13"/>
      <c r="BL482" s="13"/>
      <c r="BM482" s="13"/>
      <c r="BN482" s="13"/>
    </row>
    <row r="483" spans="1:66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1"/>
      <c r="L483" s="11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3"/>
      <c r="BK483" s="13"/>
      <c r="BL483" s="13"/>
      <c r="BM483" s="13"/>
      <c r="BN483" s="13"/>
    </row>
    <row r="484" spans="1:66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1"/>
      <c r="L484" s="11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3"/>
      <c r="BK484" s="13"/>
      <c r="BL484" s="13"/>
      <c r="BM484" s="13"/>
      <c r="BN484" s="13"/>
    </row>
    <row r="485" spans="1:66" s="10" customFormat="1" x14ac:dyDescent="0.25">
      <c r="K485" s="11"/>
      <c r="L485" s="11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3"/>
      <c r="BK485" s="13"/>
      <c r="BL485" s="13"/>
      <c r="BM485" s="13"/>
      <c r="BN485" s="13"/>
    </row>
    <row r="486" spans="1:66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1"/>
      <c r="L486" s="11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3"/>
      <c r="BK486" s="13"/>
      <c r="BL486" s="13"/>
      <c r="BM486" s="13"/>
      <c r="BN486" s="13"/>
    </row>
    <row r="487" spans="1:66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1"/>
      <c r="L487" s="11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3"/>
      <c r="BK487" s="13"/>
      <c r="BL487" s="13"/>
      <c r="BM487" s="13"/>
      <c r="BN487" s="13"/>
    </row>
    <row r="488" spans="1:66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1"/>
      <c r="L488" s="11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3"/>
      <c r="BK488" s="13"/>
      <c r="BL488" s="13"/>
      <c r="BM488" s="13"/>
      <c r="BN488" s="13"/>
    </row>
    <row r="489" spans="1:66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1"/>
      <c r="L489" s="11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3"/>
      <c r="BK489" s="13"/>
      <c r="BL489" s="13"/>
      <c r="BM489" s="13"/>
      <c r="BN489" s="13"/>
    </row>
    <row r="490" spans="1:66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1"/>
      <c r="L490" s="11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3"/>
      <c r="BK490" s="13"/>
      <c r="BL490" s="13"/>
      <c r="BM490" s="13"/>
      <c r="BN490" s="13"/>
    </row>
    <row r="491" spans="1:66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1"/>
      <c r="L491" s="11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3"/>
      <c r="BK491" s="13"/>
      <c r="BL491" s="13"/>
      <c r="BM491" s="13"/>
      <c r="BN491" s="13"/>
    </row>
    <row r="492" spans="1:66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1"/>
      <c r="L492" s="11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3"/>
      <c r="BK492" s="13"/>
      <c r="BL492" s="13"/>
      <c r="BM492" s="13"/>
      <c r="BN492" s="13"/>
    </row>
    <row r="493" spans="1:66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1"/>
      <c r="L493" s="11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3"/>
      <c r="BK493" s="13"/>
      <c r="BL493" s="13"/>
      <c r="BM493" s="13"/>
      <c r="BN493" s="13"/>
    </row>
    <row r="494" spans="1:66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1"/>
      <c r="L494" s="11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3"/>
      <c r="BK494" s="13"/>
      <c r="BL494" s="13"/>
      <c r="BM494" s="13"/>
      <c r="BN494" s="13"/>
    </row>
    <row r="495" spans="1:66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1"/>
      <c r="L495" s="11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3"/>
      <c r="BK495" s="13"/>
      <c r="BL495" s="13"/>
      <c r="BM495" s="13"/>
      <c r="BN495" s="13"/>
    </row>
    <row r="496" spans="1:66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1"/>
      <c r="L496" s="11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3"/>
      <c r="BK496" s="13"/>
      <c r="BL496" s="13"/>
      <c r="BM496" s="13"/>
      <c r="BN496" s="13"/>
    </row>
    <row r="497" spans="1:66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1"/>
      <c r="L497" s="11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3"/>
      <c r="BK497" s="13"/>
      <c r="BL497" s="13"/>
      <c r="BM497" s="13"/>
      <c r="BN497" s="13"/>
    </row>
    <row r="498" spans="1:66" s="14" customFormat="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1"/>
      <c r="L498" s="11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3"/>
      <c r="BK498" s="13"/>
      <c r="BL498" s="13"/>
      <c r="BM498" s="13"/>
      <c r="BN498" s="13"/>
    </row>
    <row r="499" spans="1:66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1"/>
      <c r="L499" s="11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3"/>
      <c r="BK499" s="13"/>
      <c r="BL499" s="13"/>
      <c r="BM499" s="13"/>
      <c r="BN499" s="13"/>
    </row>
    <row r="500" spans="1:66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1"/>
      <c r="L500" s="11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3"/>
      <c r="BK500" s="13"/>
      <c r="BL500" s="13"/>
      <c r="BM500" s="13"/>
      <c r="BN500" s="13"/>
    </row>
    <row r="501" spans="1:66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1"/>
      <c r="L501" s="11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3"/>
      <c r="BK501" s="13"/>
      <c r="BL501" s="13"/>
      <c r="BM501" s="13"/>
      <c r="BN501" s="13"/>
    </row>
    <row r="502" spans="1:66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1"/>
      <c r="L502" s="11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3"/>
      <c r="BK502" s="13"/>
      <c r="BL502" s="13"/>
      <c r="BM502" s="13"/>
      <c r="BN502" s="13"/>
    </row>
    <row r="503" spans="1:66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1"/>
      <c r="L503" s="11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3"/>
      <c r="BK503" s="13"/>
      <c r="BL503" s="13"/>
      <c r="BM503" s="13"/>
      <c r="BN503" s="13"/>
    </row>
    <row r="504" spans="1:66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1"/>
      <c r="L504" s="11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3"/>
      <c r="BK504" s="13"/>
      <c r="BL504" s="13"/>
      <c r="BM504" s="13"/>
      <c r="BN504" s="13"/>
    </row>
    <row r="505" spans="1:66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1"/>
      <c r="L505" s="11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3"/>
      <c r="BK505" s="13"/>
      <c r="BL505" s="13"/>
      <c r="BM505" s="13"/>
      <c r="BN505" s="13"/>
    </row>
    <row r="506" spans="1:66" s="10" customFormat="1" x14ac:dyDescent="0.25">
      <c r="K506" s="11"/>
      <c r="L506" s="11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3"/>
      <c r="BK506" s="13"/>
      <c r="BL506" s="13"/>
      <c r="BM506" s="13"/>
      <c r="BN506" s="13"/>
    </row>
    <row r="507" spans="1:66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1"/>
      <c r="L507" s="11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3"/>
      <c r="BK507" s="13"/>
      <c r="BL507" s="13"/>
      <c r="BM507" s="13"/>
      <c r="BN507" s="13"/>
    </row>
    <row r="508" spans="1:66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1"/>
      <c r="L508" s="11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3"/>
      <c r="BK508" s="13"/>
      <c r="BL508" s="13"/>
      <c r="BM508" s="13"/>
      <c r="BN508" s="13"/>
    </row>
    <row r="509" spans="1:66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1"/>
      <c r="L509" s="11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3"/>
      <c r="BK509" s="13"/>
      <c r="BL509" s="13"/>
      <c r="BM509" s="13"/>
      <c r="BN509" s="13"/>
    </row>
    <row r="510" spans="1:66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1"/>
      <c r="L510" s="11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3"/>
      <c r="BK510" s="13"/>
      <c r="BL510" s="13"/>
      <c r="BM510" s="13"/>
      <c r="BN510" s="13"/>
    </row>
    <row r="511" spans="1:66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1"/>
      <c r="L511" s="11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3"/>
      <c r="BK511" s="13"/>
      <c r="BL511" s="13"/>
      <c r="BM511" s="13"/>
      <c r="BN511" s="13"/>
    </row>
    <row r="512" spans="1:66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1"/>
      <c r="L512" s="11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3"/>
      <c r="BK512" s="13"/>
      <c r="BL512" s="13"/>
      <c r="BM512" s="13"/>
      <c r="BN512" s="13"/>
    </row>
    <row r="513" spans="1:66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1"/>
      <c r="L513" s="11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3"/>
      <c r="BK513" s="13"/>
      <c r="BL513" s="13"/>
      <c r="BM513" s="13"/>
      <c r="BN513" s="13"/>
    </row>
    <row r="514" spans="1:66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1"/>
      <c r="L514" s="11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3"/>
      <c r="BK514" s="13"/>
      <c r="BL514" s="13"/>
      <c r="BM514" s="13"/>
      <c r="BN514" s="13"/>
    </row>
    <row r="515" spans="1:66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1"/>
      <c r="L515" s="11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3"/>
      <c r="BK515" s="13"/>
      <c r="BL515" s="13"/>
      <c r="BM515" s="13"/>
      <c r="BN515" s="13"/>
    </row>
    <row r="516" spans="1:66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1"/>
      <c r="L516" s="11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3"/>
      <c r="BK516" s="13"/>
      <c r="BL516" s="13"/>
      <c r="BM516" s="13"/>
      <c r="BN516" s="13"/>
    </row>
    <row r="517" spans="1:66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1"/>
      <c r="L517" s="11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3"/>
      <c r="BK517" s="13"/>
      <c r="BL517" s="13"/>
      <c r="BM517" s="13"/>
      <c r="BN517" s="13"/>
    </row>
    <row r="518" spans="1:66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1"/>
      <c r="L518" s="11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3"/>
      <c r="BK518" s="13"/>
      <c r="BL518" s="13"/>
      <c r="BM518" s="13"/>
      <c r="BN518" s="13"/>
    </row>
    <row r="519" spans="1:66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1"/>
      <c r="L519" s="11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3"/>
      <c r="BK519" s="13"/>
      <c r="BL519" s="13"/>
      <c r="BM519" s="13"/>
      <c r="BN519" s="13"/>
    </row>
    <row r="520" spans="1:66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1"/>
      <c r="L520" s="11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3"/>
      <c r="BK520" s="13"/>
      <c r="BL520" s="13"/>
      <c r="BM520" s="13"/>
      <c r="BN520" s="13"/>
    </row>
    <row r="521" spans="1:66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1"/>
      <c r="L521" s="11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3"/>
      <c r="BK521" s="13"/>
      <c r="BL521" s="13"/>
      <c r="BM521" s="13"/>
      <c r="BN521" s="13"/>
    </row>
    <row r="522" spans="1:66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1"/>
      <c r="L522" s="11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3"/>
      <c r="BK522" s="13"/>
      <c r="BL522" s="13"/>
      <c r="BM522" s="13"/>
      <c r="BN522" s="13"/>
    </row>
    <row r="523" spans="1:66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1"/>
      <c r="L523" s="11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3"/>
      <c r="BK523" s="13"/>
      <c r="BL523" s="13"/>
      <c r="BM523" s="13"/>
      <c r="BN523" s="13"/>
    </row>
    <row r="524" spans="1:66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1"/>
      <c r="L524" s="11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3"/>
      <c r="BK524" s="13"/>
      <c r="BL524" s="13"/>
      <c r="BM524" s="13"/>
      <c r="BN524" s="13"/>
    </row>
    <row r="525" spans="1:66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1"/>
      <c r="L525" s="11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3"/>
      <c r="BK525" s="13"/>
      <c r="BL525" s="13"/>
      <c r="BM525" s="13"/>
      <c r="BN525" s="13"/>
    </row>
    <row r="526" spans="1:66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1"/>
      <c r="L526" s="11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3"/>
      <c r="BK526" s="13"/>
      <c r="BL526" s="13"/>
      <c r="BM526" s="13"/>
      <c r="BN526" s="13"/>
    </row>
    <row r="527" spans="1:66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1"/>
      <c r="L527" s="11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3"/>
      <c r="BK527" s="13"/>
      <c r="BL527" s="13"/>
      <c r="BM527" s="13"/>
      <c r="BN527" s="13"/>
    </row>
    <row r="528" spans="1:66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1"/>
      <c r="L528" s="11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3"/>
      <c r="BK528" s="13"/>
      <c r="BL528" s="13"/>
      <c r="BM528" s="13"/>
      <c r="BN528" s="13"/>
    </row>
    <row r="529" spans="1:66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1"/>
      <c r="L529" s="11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3"/>
      <c r="BK529" s="13"/>
      <c r="BL529" s="13"/>
      <c r="BM529" s="13"/>
      <c r="BN529" s="13"/>
    </row>
    <row r="530" spans="1:66" s="14" customFormat="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1"/>
      <c r="L530" s="11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3"/>
      <c r="BK530" s="13"/>
      <c r="BL530" s="13"/>
      <c r="BM530" s="13"/>
      <c r="BN530" s="13"/>
    </row>
    <row r="531" spans="1:66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1"/>
      <c r="L531" s="11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3"/>
      <c r="BK531" s="13"/>
      <c r="BL531" s="13"/>
      <c r="BM531" s="13"/>
      <c r="BN531" s="13"/>
    </row>
    <row r="532" spans="1:66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1"/>
      <c r="L532" s="11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K532" s="13"/>
      <c r="BL532" s="13"/>
      <c r="BM532" s="13"/>
      <c r="BN532" s="13"/>
    </row>
    <row r="533" spans="1:66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1"/>
      <c r="L533" s="11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3"/>
      <c r="BK533" s="13"/>
      <c r="BL533" s="13"/>
      <c r="BM533" s="13"/>
      <c r="BN533" s="13"/>
    </row>
    <row r="534" spans="1:66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1"/>
      <c r="L534" s="11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3"/>
      <c r="BK534" s="13"/>
      <c r="BL534" s="13"/>
      <c r="BM534" s="13"/>
      <c r="BN534" s="13"/>
    </row>
    <row r="535" spans="1:66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1"/>
      <c r="L535" s="11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3"/>
      <c r="BK535" s="13"/>
      <c r="BL535" s="13"/>
      <c r="BM535" s="13"/>
      <c r="BN535" s="13"/>
    </row>
    <row r="536" spans="1:66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1"/>
      <c r="L536" s="11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3"/>
      <c r="BK536" s="13"/>
      <c r="BL536" s="13"/>
      <c r="BM536" s="13"/>
      <c r="BN536" s="13"/>
    </row>
    <row r="537" spans="1:66" s="10" customFormat="1" x14ac:dyDescent="0.25">
      <c r="K537" s="11"/>
      <c r="L537" s="11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3"/>
      <c r="BK537" s="13"/>
      <c r="BL537" s="13"/>
      <c r="BM537" s="13"/>
      <c r="BN537" s="13"/>
    </row>
    <row r="538" spans="1:66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1"/>
      <c r="L538" s="11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3"/>
      <c r="BK538" s="13"/>
      <c r="BL538" s="13"/>
      <c r="BM538" s="13"/>
      <c r="BN538" s="13"/>
    </row>
    <row r="539" spans="1:66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1"/>
      <c r="L539" s="11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3"/>
      <c r="BK539" s="13"/>
      <c r="BL539" s="13"/>
      <c r="BM539" s="13"/>
      <c r="BN539" s="13"/>
    </row>
    <row r="540" spans="1:66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1"/>
      <c r="L540" s="11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3"/>
      <c r="BK540" s="13"/>
      <c r="BL540" s="13"/>
      <c r="BM540" s="13"/>
      <c r="BN540" s="13"/>
    </row>
    <row r="541" spans="1:66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1"/>
      <c r="L541" s="11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3"/>
      <c r="BK541" s="13"/>
      <c r="BL541" s="13"/>
      <c r="BM541" s="13"/>
      <c r="BN541" s="13"/>
    </row>
    <row r="542" spans="1:66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1"/>
      <c r="L542" s="11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K542" s="13"/>
      <c r="BL542" s="13"/>
      <c r="BM542" s="13"/>
      <c r="BN542" s="13"/>
    </row>
    <row r="543" spans="1:66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1"/>
      <c r="L543" s="11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3"/>
      <c r="BK543" s="13"/>
      <c r="BL543" s="13"/>
      <c r="BM543" s="13"/>
      <c r="BN543" s="13"/>
    </row>
    <row r="544" spans="1:66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1"/>
      <c r="L544" s="11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3"/>
      <c r="BK544" s="13"/>
      <c r="BL544" s="13"/>
      <c r="BM544" s="13"/>
      <c r="BN544" s="13"/>
    </row>
    <row r="545" spans="1:66" s="14" customFormat="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1"/>
      <c r="L545" s="11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3"/>
      <c r="BK545" s="13"/>
      <c r="BL545" s="13"/>
      <c r="BM545" s="13"/>
      <c r="BN545" s="13"/>
    </row>
    <row r="546" spans="1:66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1"/>
      <c r="L546" s="11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3"/>
      <c r="BK546" s="13"/>
      <c r="BL546" s="13"/>
      <c r="BM546" s="13"/>
      <c r="BN546" s="13"/>
    </row>
    <row r="547" spans="1:66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1"/>
      <c r="L547" s="11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K547" s="13"/>
      <c r="BL547" s="13"/>
      <c r="BM547" s="13"/>
      <c r="BN547" s="13"/>
    </row>
    <row r="548" spans="1:66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1"/>
      <c r="L548" s="11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3"/>
      <c r="BK548" s="13"/>
      <c r="BL548" s="13"/>
      <c r="BM548" s="13"/>
      <c r="BN548" s="13"/>
    </row>
    <row r="549" spans="1:66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1"/>
      <c r="L549" s="11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3"/>
      <c r="BK549" s="13"/>
      <c r="BL549" s="13"/>
      <c r="BM549" s="13"/>
      <c r="BN549" s="13"/>
    </row>
    <row r="550" spans="1:66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1"/>
      <c r="L550" s="11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3"/>
      <c r="BK550" s="13"/>
      <c r="BL550" s="13"/>
      <c r="BM550" s="13"/>
      <c r="BN550" s="13"/>
    </row>
    <row r="551" spans="1:66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1"/>
      <c r="L551" s="11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3"/>
      <c r="BK551" s="13"/>
      <c r="BL551" s="13"/>
      <c r="BM551" s="13"/>
      <c r="BN551" s="13"/>
    </row>
    <row r="552" spans="1:66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1"/>
      <c r="L552" s="11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3"/>
      <c r="BK552" s="13"/>
      <c r="BL552" s="13"/>
      <c r="BM552" s="13"/>
      <c r="BN552" s="13"/>
    </row>
    <row r="553" spans="1:66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1"/>
      <c r="L553" s="11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3"/>
      <c r="BK553" s="13"/>
      <c r="BL553" s="13"/>
      <c r="BM553" s="13"/>
      <c r="BN553" s="13"/>
    </row>
    <row r="554" spans="1:66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1"/>
      <c r="L554" s="11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3"/>
      <c r="BK554" s="13"/>
      <c r="BL554" s="13"/>
      <c r="BM554" s="13"/>
      <c r="BN554" s="13"/>
    </row>
    <row r="555" spans="1:66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1"/>
      <c r="L555" s="11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3"/>
      <c r="BK555" s="13"/>
      <c r="BL555" s="13"/>
      <c r="BM555" s="13"/>
      <c r="BN555" s="13"/>
    </row>
    <row r="556" spans="1:66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1"/>
      <c r="L556" s="11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3"/>
      <c r="BK556" s="13"/>
      <c r="BL556" s="13"/>
      <c r="BM556" s="13"/>
      <c r="BN556" s="13"/>
    </row>
    <row r="557" spans="1:66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1"/>
      <c r="L557" s="11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3"/>
      <c r="BK557" s="13"/>
      <c r="BL557" s="13"/>
      <c r="BM557" s="13"/>
      <c r="BN557" s="13"/>
    </row>
    <row r="558" spans="1:66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1"/>
      <c r="L558" s="11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3"/>
      <c r="BK558" s="13"/>
      <c r="BL558" s="13"/>
      <c r="BM558" s="13"/>
      <c r="BN558" s="13"/>
    </row>
    <row r="559" spans="1:66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1"/>
      <c r="L559" s="11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3"/>
      <c r="BK559" s="13"/>
      <c r="BL559" s="13"/>
      <c r="BM559" s="13"/>
      <c r="BN559" s="13"/>
    </row>
    <row r="560" spans="1:66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1"/>
      <c r="L560" s="11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3"/>
      <c r="BK560" s="13"/>
      <c r="BL560" s="13"/>
      <c r="BM560" s="13"/>
      <c r="BN560" s="13"/>
    </row>
    <row r="561" spans="1:66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1"/>
      <c r="L561" s="11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3"/>
      <c r="BK561" s="13"/>
      <c r="BL561" s="13"/>
      <c r="BM561" s="13"/>
      <c r="BN561" s="13"/>
    </row>
    <row r="562" spans="1:66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1"/>
      <c r="L562" s="11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3"/>
      <c r="BK562" s="13"/>
      <c r="BL562" s="13"/>
      <c r="BM562" s="13"/>
      <c r="BN562" s="13"/>
    </row>
    <row r="563" spans="1:66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1"/>
      <c r="L563" s="11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3"/>
      <c r="BK563" s="13"/>
      <c r="BL563" s="13"/>
      <c r="BM563" s="13"/>
      <c r="BN563" s="13"/>
    </row>
    <row r="564" spans="1:66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1"/>
      <c r="L564" s="11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3"/>
      <c r="BK564" s="13"/>
      <c r="BL564" s="13"/>
      <c r="BM564" s="13"/>
      <c r="BN564" s="13"/>
    </row>
    <row r="565" spans="1:66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1"/>
      <c r="L565" s="11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3"/>
      <c r="BK565" s="13"/>
      <c r="BL565" s="13"/>
      <c r="BM565" s="13"/>
      <c r="BN565" s="13"/>
    </row>
    <row r="566" spans="1:66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1"/>
      <c r="L566" s="11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3"/>
      <c r="BK566" s="13"/>
      <c r="BL566" s="13"/>
      <c r="BM566" s="13"/>
      <c r="BN566" s="13"/>
    </row>
    <row r="567" spans="1:66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1"/>
      <c r="L567" s="11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3"/>
      <c r="BK567" s="13"/>
      <c r="BL567" s="13"/>
      <c r="BM567" s="13"/>
      <c r="BN567" s="13"/>
    </row>
    <row r="568" spans="1:66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1"/>
      <c r="L568" s="11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3"/>
      <c r="BK568" s="13"/>
      <c r="BL568" s="13"/>
      <c r="BM568" s="13"/>
      <c r="BN568" s="13"/>
    </row>
    <row r="569" spans="1:66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1"/>
      <c r="L569" s="11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3"/>
      <c r="BK569" s="13"/>
      <c r="BL569" s="13"/>
      <c r="BM569" s="13"/>
      <c r="BN569" s="13"/>
    </row>
    <row r="570" spans="1:66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1"/>
      <c r="L570" s="11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K570" s="13"/>
      <c r="BL570" s="13"/>
      <c r="BM570" s="13"/>
      <c r="BN570" s="13"/>
    </row>
    <row r="571" spans="1:66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1"/>
      <c r="L571" s="11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3"/>
      <c r="BK571" s="13"/>
      <c r="BL571" s="13"/>
      <c r="BM571" s="13"/>
      <c r="BN571" s="13"/>
    </row>
    <row r="572" spans="1:66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1"/>
      <c r="L572" s="11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3"/>
      <c r="BK572" s="13"/>
      <c r="BL572" s="13"/>
      <c r="BM572" s="13"/>
      <c r="BN572" s="13"/>
    </row>
    <row r="573" spans="1:66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1"/>
      <c r="L573" s="11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3"/>
      <c r="BK573" s="13"/>
      <c r="BL573" s="13"/>
      <c r="BM573" s="13"/>
      <c r="BN573" s="13"/>
    </row>
    <row r="574" spans="1:66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1"/>
      <c r="L574" s="11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3"/>
      <c r="BK574" s="13"/>
      <c r="BL574" s="13"/>
      <c r="BM574" s="13"/>
      <c r="BN574" s="13"/>
    </row>
    <row r="575" spans="1:66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1"/>
      <c r="L575" s="11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3"/>
      <c r="BK575" s="13"/>
      <c r="BL575" s="13"/>
      <c r="BM575" s="13"/>
      <c r="BN575" s="13"/>
    </row>
    <row r="576" spans="1:66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1"/>
      <c r="L576" s="11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3"/>
      <c r="BK576" s="13"/>
      <c r="BL576" s="13"/>
      <c r="BM576" s="13"/>
      <c r="BN576" s="13"/>
    </row>
    <row r="577" spans="1:66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1"/>
      <c r="L577" s="11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3"/>
      <c r="BK577" s="13"/>
      <c r="BL577" s="13"/>
      <c r="BM577" s="13"/>
      <c r="BN577" s="13"/>
    </row>
    <row r="578" spans="1:66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1"/>
      <c r="L578" s="11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3"/>
      <c r="BK578" s="13"/>
      <c r="BL578" s="13"/>
      <c r="BM578" s="13"/>
      <c r="BN578" s="13"/>
    </row>
    <row r="579" spans="1:66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1"/>
      <c r="L579" s="11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3"/>
      <c r="BK579" s="13"/>
      <c r="BL579" s="13"/>
      <c r="BM579" s="13"/>
      <c r="BN579" s="13"/>
    </row>
    <row r="580" spans="1:66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1"/>
      <c r="L580" s="11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K580" s="13"/>
      <c r="BL580" s="13"/>
      <c r="BM580" s="13"/>
      <c r="BN580" s="13"/>
    </row>
    <row r="581" spans="1:66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1"/>
      <c r="L581" s="11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3"/>
      <c r="BK581" s="13"/>
      <c r="BL581" s="13"/>
      <c r="BM581" s="13"/>
      <c r="BN581" s="13"/>
    </row>
    <row r="582" spans="1:66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1"/>
      <c r="L582" s="11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3"/>
      <c r="BK582" s="13"/>
      <c r="BL582" s="13"/>
      <c r="BM582" s="13"/>
      <c r="BN582" s="13"/>
    </row>
    <row r="583" spans="1:66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1"/>
      <c r="L583" s="11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3"/>
      <c r="BK583" s="13"/>
      <c r="BL583" s="13"/>
      <c r="BM583" s="13"/>
      <c r="BN583" s="13"/>
    </row>
    <row r="584" spans="1:66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1"/>
      <c r="L584" s="11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3"/>
      <c r="BK584" s="13"/>
      <c r="BL584" s="13"/>
      <c r="BM584" s="13"/>
      <c r="BN584" s="13"/>
    </row>
    <row r="585" spans="1:66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1"/>
      <c r="L585" s="11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K585" s="13"/>
      <c r="BL585" s="13"/>
      <c r="BM585" s="13"/>
      <c r="BN585" s="13"/>
    </row>
    <row r="586" spans="1:66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1"/>
      <c r="L586" s="11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3"/>
      <c r="BK586" s="13"/>
      <c r="BL586" s="13"/>
      <c r="BM586" s="13"/>
      <c r="BN586" s="13"/>
    </row>
    <row r="587" spans="1:66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1"/>
      <c r="L587" s="11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3"/>
      <c r="BK587" s="13"/>
      <c r="BL587" s="13"/>
      <c r="BM587" s="13"/>
      <c r="BN587" s="13"/>
    </row>
    <row r="588" spans="1:66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1"/>
      <c r="L588" s="11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3"/>
      <c r="BK588" s="13"/>
      <c r="BL588" s="13"/>
      <c r="BM588" s="13"/>
      <c r="BN588" s="13"/>
    </row>
    <row r="589" spans="1:66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1"/>
      <c r="L589" s="11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3"/>
      <c r="BK589" s="13"/>
      <c r="BL589" s="13"/>
      <c r="BM589" s="13"/>
      <c r="BN589" s="13"/>
    </row>
    <row r="590" spans="1:66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1"/>
      <c r="L590" s="11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3"/>
      <c r="BK590" s="13"/>
      <c r="BL590" s="13"/>
      <c r="BM590" s="13"/>
      <c r="BN590" s="13"/>
    </row>
    <row r="591" spans="1:66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1"/>
      <c r="L591" s="11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3"/>
      <c r="BK591" s="13"/>
      <c r="BL591" s="13"/>
      <c r="BM591" s="13"/>
      <c r="BN591" s="13"/>
    </row>
    <row r="592" spans="1:66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1"/>
      <c r="L592" s="11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3"/>
      <c r="BK592" s="13"/>
      <c r="BL592" s="13"/>
      <c r="BM592" s="13"/>
      <c r="BN592" s="13"/>
    </row>
    <row r="593" spans="1:66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1"/>
      <c r="L593" s="11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3"/>
      <c r="BK593" s="13"/>
      <c r="BL593" s="13"/>
      <c r="BM593" s="13"/>
      <c r="BN593" s="13"/>
    </row>
    <row r="594" spans="1:66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1"/>
      <c r="L594" s="11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3"/>
      <c r="BK594" s="13"/>
      <c r="BL594" s="13"/>
      <c r="BM594" s="13"/>
      <c r="BN594" s="13"/>
    </row>
    <row r="595" spans="1:66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1"/>
      <c r="L595" s="11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3"/>
      <c r="BK595" s="13"/>
      <c r="BL595" s="13"/>
      <c r="BM595" s="13"/>
      <c r="BN595" s="13"/>
    </row>
    <row r="596" spans="1:66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1"/>
      <c r="L596" s="11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3"/>
      <c r="BK596" s="13"/>
      <c r="BL596" s="13"/>
      <c r="BM596" s="13"/>
      <c r="BN596" s="13"/>
    </row>
    <row r="597" spans="1:66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1"/>
      <c r="L597" s="11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3"/>
      <c r="BK597" s="13"/>
      <c r="BL597" s="13"/>
      <c r="BM597" s="13"/>
      <c r="BN597" s="13"/>
    </row>
    <row r="598" spans="1:66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1"/>
      <c r="L598" s="11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3"/>
      <c r="BK598" s="13"/>
      <c r="BL598" s="13"/>
      <c r="BM598" s="13"/>
      <c r="BN598" s="13"/>
    </row>
    <row r="599" spans="1:66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1"/>
      <c r="L599" s="11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3"/>
      <c r="BK599" s="13"/>
      <c r="BL599" s="13"/>
      <c r="BM599" s="13"/>
      <c r="BN599" s="13"/>
    </row>
    <row r="600" spans="1:66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1"/>
      <c r="L600" s="11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3"/>
      <c r="BK600" s="13"/>
      <c r="BL600" s="13"/>
      <c r="BM600" s="13"/>
      <c r="BN600" s="13"/>
    </row>
    <row r="601" spans="1:66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1"/>
      <c r="L601" s="11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3"/>
      <c r="BK601" s="13"/>
      <c r="BL601" s="13"/>
      <c r="BM601" s="13"/>
      <c r="BN601" s="13"/>
    </row>
    <row r="602" spans="1:66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1"/>
      <c r="L602" s="11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3"/>
      <c r="BK602" s="13"/>
      <c r="BL602" s="13"/>
      <c r="BM602" s="13"/>
      <c r="BN602" s="13"/>
    </row>
    <row r="603" spans="1:66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1"/>
      <c r="L603" s="11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3"/>
      <c r="BK603" s="13"/>
      <c r="BL603" s="13"/>
      <c r="BM603" s="13"/>
      <c r="BN603" s="13"/>
    </row>
    <row r="604" spans="1:66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1"/>
      <c r="L604" s="11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3"/>
      <c r="BK604" s="13"/>
      <c r="BL604" s="13"/>
      <c r="BM604" s="13"/>
      <c r="BN604" s="13"/>
    </row>
    <row r="605" spans="1:66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1"/>
      <c r="L605" s="11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3"/>
      <c r="BK605" s="13"/>
      <c r="BL605" s="13"/>
      <c r="BM605" s="13"/>
      <c r="BN605" s="13"/>
    </row>
    <row r="606" spans="1:66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1"/>
      <c r="L606" s="11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3"/>
      <c r="BK606" s="13"/>
      <c r="BL606" s="13"/>
      <c r="BM606" s="13"/>
      <c r="BN606" s="13"/>
    </row>
    <row r="607" spans="1:66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1"/>
      <c r="L607" s="11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3"/>
      <c r="BK607" s="13"/>
      <c r="BL607" s="13"/>
      <c r="BM607" s="13"/>
      <c r="BN607" s="13"/>
    </row>
    <row r="608" spans="1:66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1"/>
      <c r="L608" s="11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3"/>
      <c r="BK608" s="13"/>
      <c r="BL608" s="13"/>
      <c r="BM608" s="13"/>
      <c r="BN608" s="13"/>
    </row>
    <row r="609" spans="1:66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1"/>
      <c r="L609" s="11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3"/>
      <c r="BK609" s="13"/>
      <c r="BL609" s="13"/>
      <c r="BM609" s="13"/>
      <c r="BN609" s="13"/>
    </row>
    <row r="610" spans="1:66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1"/>
      <c r="L610" s="11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3"/>
      <c r="BK610" s="13"/>
      <c r="BL610" s="13"/>
      <c r="BM610" s="13"/>
      <c r="BN610" s="13"/>
    </row>
    <row r="611" spans="1:66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1"/>
      <c r="L611" s="11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3"/>
      <c r="BK611" s="13"/>
      <c r="BL611" s="13"/>
      <c r="BM611" s="13"/>
      <c r="BN611" s="13"/>
    </row>
    <row r="612" spans="1:66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1"/>
      <c r="L612" s="11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3"/>
      <c r="BK612" s="13"/>
      <c r="BL612" s="13"/>
      <c r="BM612" s="13"/>
      <c r="BN612" s="13"/>
    </row>
    <row r="613" spans="1:66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1"/>
      <c r="L613" s="11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3"/>
      <c r="BK613" s="13"/>
      <c r="BL613" s="13"/>
      <c r="BM613" s="13"/>
      <c r="BN613" s="13"/>
    </row>
    <row r="614" spans="1:66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1"/>
      <c r="L614" s="11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3"/>
      <c r="BK614" s="13"/>
      <c r="BL614" s="13"/>
      <c r="BM614" s="13"/>
      <c r="BN614" s="13"/>
    </row>
    <row r="615" spans="1:66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1"/>
      <c r="L615" s="11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3"/>
      <c r="BK615" s="13"/>
      <c r="BL615" s="13"/>
      <c r="BM615" s="13"/>
      <c r="BN615" s="13"/>
    </row>
    <row r="616" spans="1:66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1"/>
      <c r="L616" s="11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3"/>
      <c r="BK616" s="13"/>
      <c r="BL616" s="13"/>
      <c r="BM616" s="13"/>
      <c r="BN616" s="13"/>
    </row>
    <row r="617" spans="1:66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1"/>
      <c r="L617" s="11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3"/>
      <c r="BK617" s="13"/>
      <c r="BL617" s="13"/>
      <c r="BM617" s="13"/>
      <c r="BN617" s="13"/>
    </row>
    <row r="618" spans="1:66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1"/>
      <c r="L618" s="11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3"/>
      <c r="BK618" s="13"/>
      <c r="BL618" s="13"/>
      <c r="BM618" s="13"/>
      <c r="BN618" s="13"/>
    </row>
    <row r="619" spans="1:66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1"/>
      <c r="L619" s="11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3"/>
      <c r="BK619" s="13"/>
      <c r="BL619" s="13"/>
      <c r="BM619" s="13"/>
      <c r="BN619" s="13"/>
    </row>
    <row r="620" spans="1:66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1"/>
      <c r="L620" s="11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3"/>
      <c r="BK620" s="13"/>
      <c r="BL620" s="13"/>
      <c r="BM620" s="13"/>
      <c r="BN620" s="13"/>
    </row>
    <row r="621" spans="1:66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1"/>
      <c r="L621" s="11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3"/>
      <c r="BK621" s="13"/>
      <c r="BL621" s="13"/>
      <c r="BM621" s="13"/>
      <c r="BN621" s="13"/>
    </row>
    <row r="622" spans="1:66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1"/>
      <c r="L622" s="11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K622" s="13"/>
      <c r="BL622" s="13"/>
      <c r="BM622" s="13"/>
      <c r="BN622" s="13"/>
    </row>
    <row r="623" spans="1:66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1"/>
      <c r="L623" s="11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3"/>
      <c r="BK623" s="13"/>
      <c r="BL623" s="13"/>
      <c r="BM623" s="13"/>
      <c r="BN623" s="13"/>
    </row>
    <row r="624" spans="1:66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1"/>
      <c r="L624" s="11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3"/>
      <c r="BK624" s="13"/>
      <c r="BL624" s="13"/>
      <c r="BM624" s="13"/>
      <c r="BN624" s="13"/>
    </row>
    <row r="625" spans="1:66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1"/>
      <c r="L625" s="11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3"/>
      <c r="BK625" s="13"/>
      <c r="BL625" s="13"/>
      <c r="BM625" s="13"/>
      <c r="BN625" s="13"/>
    </row>
    <row r="626" spans="1:66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1"/>
      <c r="L626" s="11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3"/>
      <c r="BK626" s="13"/>
      <c r="BL626" s="13"/>
      <c r="BM626" s="13"/>
      <c r="BN626" s="13"/>
    </row>
    <row r="627" spans="1:66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1"/>
      <c r="L627" s="11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K627" s="13"/>
      <c r="BL627" s="13"/>
      <c r="BM627" s="13"/>
      <c r="BN627" s="13"/>
    </row>
    <row r="628" spans="1:66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1"/>
      <c r="L628" s="11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3"/>
      <c r="BK628" s="13"/>
      <c r="BL628" s="13"/>
      <c r="BM628" s="13"/>
      <c r="BN628" s="13"/>
    </row>
    <row r="629" spans="1:66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1"/>
      <c r="L629" s="11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3"/>
      <c r="BK629" s="13"/>
      <c r="BL629" s="13"/>
      <c r="BM629" s="13"/>
      <c r="BN629" s="13"/>
    </row>
    <row r="630" spans="1:66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1"/>
      <c r="L630" s="11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3"/>
      <c r="BK630" s="13"/>
      <c r="BL630" s="13"/>
      <c r="BM630" s="13"/>
      <c r="BN630" s="13"/>
    </row>
    <row r="631" spans="1:66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1"/>
      <c r="L631" s="11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3"/>
      <c r="BK631" s="13"/>
      <c r="BL631" s="13"/>
      <c r="BM631" s="13"/>
      <c r="BN631" s="13"/>
    </row>
    <row r="632" spans="1:66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1"/>
      <c r="L632" s="11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K632" s="13"/>
      <c r="BL632" s="13"/>
      <c r="BM632" s="13"/>
      <c r="BN632" s="13"/>
    </row>
    <row r="633" spans="1:66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1"/>
      <c r="L633" s="11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3"/>
      <c r="BK633" s="13"/>
      <c r="BL633" s="13"/>
      <c r="BM633" s="13"/>
      <c r="BN633" s="13"/>
    </row>
    <row r="634" spans="1:66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1"/>
      <c r="L634" s="11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3"/>
      <c r="BK634" s="13"/>
      <c r="BL634" s="13"/>
      <c r="BM634" s="13"/>
      <c r="BN634" s="13"/>
    </row>
    <row r="635" spans="1:66" s="10" customFormat="1" x14ac:dyDescent="0.25">
      <c r="K635" s="11"/>
      <c r="L635" s="11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3"/>
      <c r="BK635" s="13"/>
      <c r="BL635" s="13"/>
      <c r="BM635" s="13"/>
      <c r="BN635" s="13"/>
    </row>
    <row r="636" spans="1:66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1"/>
      <c r="L636" s="11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3"/>
      <c r="BK636" s="13"/>
      <c r="BL636" s="13"/>
      <c r="BM636" s="13"/>
      <c r="BN636" s="13"/>
    </row>
    <row r="637" spans="1:66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1"/>
      <c r="L637" s="11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K637" s="13"/>
      <c r="BL637" s="13"/>
      <c r="BM637" s="13"/>
      <c r="BN637" s="13"/>
    </row>
    <row r="638" spans="1:66" s="10" customFormat="1" x14ac:dyDescent="0.25">
      <c r="K638" s="11"/>
      <c r="L638" s="11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3"/>
      <c r="BK638" s="13"/>
      <c r="BL638" s="13"/>
      <c r="BM638" s="13"/>
      <c r="BN638" s="13"/>
    </row>
    <row r="639" spans="1:66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1"/>
      <c r="L639" s="11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3"/>
      <c r="BK639" s="13"/>
      <c r="BL639" s="13"/>
      <c r="BM639" s="13"/>
      <c r="BN639" s="13"/>
    </row>
    <row r="640" spans="1:66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1"/>
      <c r="L640" s="11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3"/>
      <c r="BK640" s="13"/>
      <c r="BL640" s="13"/>
      <c r="BM640" s="13"/>
      <c r="BN640" s="13"/>
    </row>
    <row r="641" spans="1:66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1"/>
      <c r="L641" s="11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3"/>
      <c r="BK641" s="13"/>
      <c r="BL641" s="13"/>
      <c r="BM641" s="13"/>
      <c r="BN641" s="13"/>
    </row>
    <row r="642" spans="1:66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1"/>
      <c r="L642" s="11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K642" s="13"/>
      <c r="BL642" s="13"/>
      <c r="BM642" s="13"/>
      <c r="BN642" s="13"/>
    </row>
    <row r="643" spans="1:66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1"/>
      <c r="L643" s="11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3"/>
      <c r="BK643" s="13"/>
      <c r="BL643" s="13"/>
      <c r="BM643" s="13"/>
      <c r="BN643" s="13"/>
    </row>
    <row r="644" spans="1:66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1"/>
      <c r="L644" s="11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3"/>
      <c r="BK644" s="13"/>
      <c r="BL644" s="13"/>
      <c r="BM644" s="13"/>
      <c r="BN644" s="13"/>
    </row>
    <row r="645" spans="1:66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1"/>
      <c r="L645" s="11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3"/>
      <c r="BK645" s="13"/>
      <c r="BL645" s="13"/>
      <c r="BM645" s="13"/>
      <c r="BN645" s="13"/>
    </row>
    <row r="646" spans="1:66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1"/>
      <c r="L646" s="11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3"/>
      <c r="BK646" s="13"/>
      <c r="BL646" s="13"/>
      <c r="BM646" s="13"/>
      <c r="BN646" s="13"/>
    </row>
    <row r="647" spans="1:66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1"/>
      <c r="L647" s="11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3"/>
      <c r="BK647" s="13"/>
      <c r="BL647" s="13"/>
      <c r="BM647" s="13"/>
      <c r="BN647" s="13"/>
    </row>
    <row r="648" spans="1:66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1"/>
      <c r="L648" s="11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3"/>
      <c r="BK648" s="13"/>
      <c r="BL648" s="13"/>
      <c r="BM648" s="13"/>
      <c r="BN648" s="13"/>
    </row>
    <row r="649" spans="1:66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1"/>
      <c r="L649" s="11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3"/>
      <c r="BK649" s="13"/>
      <c r="BL649" s="13"/>
      <c r="BM649" s="13"/>
      <c r="BN649" s="13"/>
    </row>
    <row r="650" spans="1:66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1"/>
      <c r="L650" s="11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3"/>
      <c r="BK650" s="13"/>
      <c r="BL650" s="13"/>
      <c r="BM650" s="13"/>
      <c r="BN650" s="13"/>
    </row>
    <row r="651" spans="1:66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1"/>
      <c r="L651" s="11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3"/>
      <c r="BK651" s="13"/>
      <c r="BL651" s="13"/>
      <c r="BM651" s="13"/>
      <c r="BN651" s="13"/>
    </row>
    <row r="652" spans="1:66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1"/>
      <c r="L652" s="11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3"/>
      <c r="BK652" s="13"/>
      <c r="BL652" s="13"/>
      <c r="BM652" s="13"/>
      <c r="BN652" s="13"/>
    </row>
    <row r="653" spans="1:66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1"/>
      <c r="L653" s="11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3"/>
      <c r="BK653" s="13"/>
      <c r="BL653" s="13"/>
      <c r="BM653" s="13"/>
      <c r="BN653" s="13"/>
    </row>
    <row r="654" spans="1:66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1"/>
      <c r="L654" s="11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3"/>
      <c r="BK654" s="13"/>
      <c r="BL654" s="13"/>
      <c r="BM654" s="13"/>
      <c r="BN654" s="13"/>
    </row>
    <row r="655" spans="1:66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1"/>
      <c r="L655" s="11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3"/>
      <c r="BK655" s="13"/>
      <c r="BL655" s="13"/>
      <c r="BM655" s="13"/>
      <c r="BN655" s="13"/>
    </row>
    <row r="656" spans="1:66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1"/>
      <c r="L656" s="11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3"/>
      <c r="BK656" s="13"/>
      <c r="BL656" s="13"/>
      <c r="BM656" s="13"/>
      <c r="BN656" s="13"/>
    </row>
    <row r="657" spans="1:66" s="14" customFormat="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1"/>
      <c r="L657" s="11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3"/>
      <c r="BK657" s="13"/>
      <c r="BL657" s="13"/>
      <c r="BM657" s="13"/>
      <c r="BN657" s="13"/>
    </row>
    <row r="658" spans="1:66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1"/>
      <c r="L658" s="11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3"/>
      <c r="BK658" s="13"/>
      <c r="BL658" s="13"/>
      <c r="BM658" s="13"/>
      <c r="BN658" s="13"/>
    </row>
    <row r="659" spans="1:66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1"/>
      <c r="L659" s="11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3"/>
      <c r="BK659" s="13"/>
      <c r="BL659" s="13"/>
      <c r="BM659" s="13"/>
      <c r="BN659" s="13"/>
    </row>
    <row r="660" spans="1:66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1"/>
      <c r="L660" s="11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3"/>
      <c r="BK660" s="13"/>
      <c r="BL660" s="13"/>
      <c r="BM660" s="13"/>
      <c r="BN660" s="13"/>
    </row>
    <row r="661" spans="1:66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1"/>
      <c r="L661" s="11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3"/>
      <c r="BK661" s="13"/>
      <c r="BL661" s="13"/>
      <c r="BM661" s="13"/>
      <c r="BN661" s="13"/>
    </row>
    <row r="662" spans="1:66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1"/>
      <c r="L662" s="11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3"/>
      <c r="BK662" s="13"/>
      <c r="BL662" s="13"/>
      <c r="BM662" s="13"/>
      <c r="BN662" s="13"/>
    </row>
    <row r="663" spans="1:66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1"/>
      <c r="L663" s="11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3"/>
      <c r="BK663" s="13"/>
      <c r="BL663" s="13"/>
      <c r="BM663" s="13"/>
      <c r="BN663" s="13"/>
    </row>
    <row r="664" spans="1:66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1"/>
      <c r="L664" s="11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3"/>
      <c r="BK664" s="13"/>
      <c r="BL664" s="13"/>
      <c r="BM664" s="13"/>
      <c r="BN664" s="13"/>
    </row>
    <row r="665" spans="1:66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1"/>
      <c r="L665" s="11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3"/>
      <c r="BK665" s="13"/>
      <c r="BL665" s="13"/>
      <c r="BM665" s="13"/>
      <c r="BN665" s="13"/>
    </row>
    <row r="666" spans="1:66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1"/>
      <c r="L666" s="11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3"/>
      <c r="BK666" s="13"/>
      <c r="BL666" s="13"/>
      <c r="BM666" s="13"/>
      <c r="BN666" s="13"/>
    </row>
    <row r="667" spans="1:66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1"/>
      <c r="L667" s="11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3"/>
      <c r="BK667" s="13"/>
      <c r="BL667" s="13"/>
      <c r="BM667" s="13"/>
      <c r="BN667" s="13"/>
    </row>
    <row r="668" spans="1:66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1"/>
      <c r="L668" s="11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3"/>
      <c r="BK668" s="13"/>
      <c r="BL668" s="13"/>
      <c r="BM668" s="13"/>
      <c r="BN668" s="13"/>
    </row>
    <row r="669" spans="1:66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1"/>
      <c r="L669" s="11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3"/>
      <c r="BK669" s="13"/>
      <c r="BL669" s="13"/>
      <c r="BM669" s="13"/>
      <c r="BN669" s="13"/>
    </row>
    <row r="670" spans="1:66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1"/>
      <c r="L670" s="11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3"/>
      <c r="BK670" s="13"/>
      <c r="BL670" s="13"/>
      <c r="BM670" s="13"/>
      <c r="BN670" s="13"/>
    </row>
    <row r="671" spans="1:66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1"/>
      <c r="L671" s="11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3"/>
      <c r="BK671" s="13"/>
      <c r="BL671" s="13"/>
      <c r="BM671" s="13"/>
      <c r="BN671" s="13"/>
    </row>
    <row r="672" spans="1:66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1"/>
      <c r="L672" s="11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3"/>
      <c r="BK672" s="13"/>
      <c r="BL672" s="13"/>
      <c r="BM672" s="13"/>
      <c r="BN672" s="13"/>
    </row>
    <row r="673" spans="1:66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1"/>
      <c r="L673" s="11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3"/>
      <c r="BK673" s="13"/>
      <c r="BL673" s="13"/>
      <c r="BM673" s="13"/>
      <c r="BN673" s="13"/>
    </row>
    <row r="674" spans="1:66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1"/>
      <c r="L674" s="11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3"/>
      <c r="BK674" s="13"/>
      <c r="BL674" s="13"/>
      <c r="BM674" s="13"/>
      <c r="BN674" s="13"/>
    </row>
    <row r="675" spans="1:66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1"/>
      <c r="L675" s="11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3"/>
      <c r="BK675" s="13"/>
      <c r="BL675" s="13"/>
      <c r="BM675" s="13"/>
      <c r="BN675" s="13"/>
    </row>
    <row r="676" spans="1:66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1"/>
      <c r="L676" s="11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3"/>
      <c r="BK676" s="13"/>
      <c r="BL676" s="13"/>
      <c r="BM676" s="13"/>
      <c r="BN676" s="13"/>
    </row>
    <row r="677" spans="1:66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1"/>
      <c r="L677" s="11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3"/>
      <c r="BK677" s="13"/>
      <c r="BL677" s="13"/>
      <c r="BM677" s="13"/>
      <c r="BN677" s="13"/>
    </row>
    <row r="678" spans="1:66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1"/>
      <c r="L678" s="11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3"/>
      <c r="BK678" s="13"/>
      <c r="BL678" s="13"/>
      <c r="BM678" s="13"/>
      <c r="BN678" s="13"/>
    </row>
    <row r="679" spans="1:66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1"/>
      <c r="L679" s="11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3"/>
      <c r="BK679" s="13"/>
      <c r="BL679" s="13"/>
      <c r="BM679" s="13"/>
      <c r="BN679" s="13"/>
    </row>
    <row r="680" spans="1:66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1"/>
      <c r="L680" s="11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3"/>
      <c r="BK680" s="13"/>
      <c r="BL680" s="13"/>
      <c r="BM680" s="13"/>
      <c r="BN680" s="13"/>
    </row>
    <row r="681" spans="1:66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1"/>
      <c r="L681" s="11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3"/>
      <c r="BK681" s="13"/>
      <c r="BL681" s="13"/>
      <c r="BM681" s="13"/>
      <c r="BN681" s="13"/>
    </row>
    <row r="682" spans="1:66" s="10" customFormat="1" x14ac:dyDescent="0.25">
      <c r="K682" s="11"/>
      <c r="L682" s="11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3"/>
      <c r="BK682" s="13"/>
      <c r="BL682" s="13"/>
      <c r="BM682" s="13"/>
      <c r="BN682" s="13"/>
    </row>
    <row r="683" spans="1:66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1"/>
      <c r="L683" s="11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3"/>
      <c r="BK683" s="13"/>
      <c r="BL683" s="13"/>
      <c r="BM683" s="13"/>
      <c r="BN683" s="13"/>
    </row>
    <row r="684" spans="1:66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1"/>
      <c r="L684" s="11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3"/>
      <c r="BK684" s="13"/>
      <c r="BL684" s="13"/>
      <c r="BM684" s="13"/>
      <c r="BN684" s="13"/>
    </row>
    <row r="685" spans="1:66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1"/>
      <c r="L685" s="11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3"/>
      <c r="BK685" s="13"/>
      <c r="BL685" s="13"/>
      <c r="BM685" s="13"/>
      <c r="BN685" s="13"/>
    </row>
    <row r="686" spans="1:66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1"/>
      <c r="L686" s="11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3"/>
      <c r="BK686" s="13"/>
      <c r="BL686" s="13"/>
      <c r="BM686" s="13"/>
      <c r="BN686" s="13"/>
    </row>
    <row r="687" spans="1:66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1"/>
      <c r="L687" s="11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3"/>
      <c r="BK687" s="13"/>
      <c r="BL687" s="13"/>
      <c r="BM687" s="13"/>
      <c r="BN687" s="13"/>
    </row>
    <row r="688" spans="1:66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1"/>
      <c r="L688" s="11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3"/>
      <c r="BK688" s="13"/>
      <c r="BL688" s="13"/>
      <c r="BM688" s="13"/>
      <c r="BN688" s="13"/>
    </row>
    <row r="689" spans="1:66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1"/>
      <c r="L689" s="11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3"/>
      <c r="BK689" s="13"/>
      <c r="BL689" s="13"/>
      <c r="BM689" s="13"/>
      <c r="BN689" s="13"/>
    </row>
    <row r="690" spans="1:66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1"/>
      <c r="L690" s="11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3"/>
      <c r="BK690" s="13"/>
      <c r="BL690" s="13"/>
      <c r="BM690" s="13"/>
      <c r="BN690" s="13"/>
    </row>
    <row r="691" spans="1:66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1"/>
      <c r="L691" s="11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3"/>
      <c r="BK691" s="13"/>
      <c r="BL691" s="13"/>
      <c r="BM691" s="13"/>
      <c r="BN691" s="13"/>
    </row>
    <row r="692" spans="1:66" s="14" customFormat="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1"/>
      <c r="L692" s="11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3"/>
      <c r="BK692" s="13"/>
      <c r="BL692" s="13"/>
      <c r="BM692" s="13"/>
      <c r="BN692" s="13"/>
    </row>
    <row r="693" spans="1:66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1"/>
      <c r="L693" s="11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3"/>
      <c r="BK693" s="13"/>
      <c r="BL693" s="13"/>
      <c r="BM693" s="13"/>
      <c r="BN693" s="13"/>
    </row>
    <row r="694" spans="1:66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1"/>
      <c r="L694" s="11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3"/>
      <c r="BK694" s="13"/>
      <c r="BL694" s="13"/>
      <c r="BM694" s="13"/>
      <c r="BN694" s="13"/>
    </row>
    <row r="695" spans="1:66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1"/>
      <c r="L695" s="11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3"/>
      <c r="BK695" s="13"/>
      <c r="BL695" s="13"/>
      <c r="BM695" s="13"/>
      <c r="BN695" s="13"/>
    </row>
    <row r="696" spans="1:66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1"/>
      <c r="L696" s="11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3"/>
      <c r="BK696" s="13"/>
      <c r="BL696" s="13"/>
      <c r="BM696" s="13"/>
      <c r="BN696" s="13"/>
    </row>
    <row r="697" spans="1:66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1"/>
      <c r="L697" s="11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3"/>
      <c r="BK697" s="13"/>
      <c r="BL697" s="13"/>
      <c r="BM697" s="13"/>
      <c r="BN697" s="13"/>
    </row>
    <row r="698" spans="1:66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1"/>
      <c r="L698" s="11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3"/>
      <c r="BK698" s="13"/>
      <c r="BL698" s="13"/>
      <c r="BM698" s="13"/>
      <c r="BN698" s="13"/>
    </row>
    <row r="699" spans="1:66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1"/>
      <c r="L699" s="11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3"/>
      <c r="BK699" s="13"/>
      <c r="BL699" s="13"/>
      <c r="BM699" s="13"/>
      <c r="BN699" s="13"/>
    </row>
    <row r="700" spans="1:66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1"/>
      <c r="L700" s="11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3"/>
      <c r="BK700" s="13"/>
      <c r="BL700" s="13"/>
      <c r="BM700" s="13"/>
      <c r="BN700" s="13"/>
    </row>
    <row r="701" spans="1:66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1"/>
      <c r="L701" s="11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3"/>
      <c r="BK701" s="13"/>
      <c r="BL701" s="13"/>
      <c r="BM701" s="13"/>
      <c r="BN701" s="13"/>
    </row>
    <row r="702" spans="1:66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1"/>
      <c r="L702" s="11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3"/>
      <c r="BK702" s="13"/>
      <c r="BL702" s="13"/>
      <c r="BM702" s="13"/>
      <c r="BN702" s="13"/>
    </row>
    <row r="703" spans="1:66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1"/>
      <c r="L703" s="11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3"/>
      <c r="BK703" s="13"/>
      <c r="BL703" s="13"/>
      <c r="BM703" s="13"/>
      <c r="BN703" s="13"/>
    </row>
    <row r="704" spans="1:66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1"/>
      <c r="L704" s="11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3"/>
      <c r="BK704" s="13"/>
      <c r="BL704" s="13"/>
      <c r="BM704" s="13"/>
      <c r="BN704" s="13"/>
    </row>
    <row r="705" spans="1:66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1"/>
      <c r="L705" s="11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3"/>
      <c r="BK705" s="13"/>
      <c r="BL705" s="13"/>
      <c r="BM705" s="13"/>
      <c r="BN705" s="13"/>
    </row>
    <row r="706" spans="1:66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1"/>
      <c r="L706" s="11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3"/>
      <c r="BK706" s="13"/>
      <c r="BL706" s="13"/>
      <c r="BM706" s="13"/>
      <c r="BN706" s="13"/>
    </row>
    <row r="707" spans="1:66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1"/>
      <c r="L707" s="11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3"/>
      <c r="BK707" s="13"/>
      <c r="BL707" s="13"/>
      <c r="BM707" s="13"/>
      <c r="BN707" s="13"/>
    </row>
    <row r="708" spans="1:66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1"/>
      <c r="L708" s="11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3"/>
      <c r="BK708" s="13"/>
      <c r="BL708" s="13"/>
      <c r="BM708" s="13"/>
      <c r="BN708" s="13"/>
    </row>
    <row r="709" spans="1:66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1"/>
      <c r="L709" s="11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3"/>
      <c r="BK709" s="13"/>
      <c r="BL709" s="13"/>
      <c r="BM709" s="13"/>
      <c r="BN709" s="13"/>
    </row>
    <row r="710" spans="1:66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1"/>
      <c r="L710" s="11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3"/>
      <c r="BK710" s="13"/>
      <c r="BL710" s="13"/>
      <c r="BM710" s="13"/>
      <c r="BN710" s="13"/>
    </row>
    <row r="711" spans="1:66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1"/>
      <c r="L711" s="11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3"/>
      <c r="BK711" s="13"/>
      <c r="BL711" s="13"/>
      <c r="BM711" s="13"/>
      <c r="BN711" s="13"/>
    </row>
    <row r="712" spans="1:66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1"/>
      <c r="L712" s="11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3"/>
      <c r="BK712" s="13"/>
      <c r="BL712" s="13"/>
      <c r="BM712" s="13"/>
      <c r="BN712" s="13"/>
    </row>
    <row r="713" spans="1:66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1"/>
      <c r="L713" s="11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3"/>
      <c r="BK713" s="13"/>
      <c r="BL713" s="13"/>
      <c r="BM713" s="13"/>
      <c r="BN713" s="13"/>
    </row>
    <row r="714" spans="1:66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1"/>
      <c r="L714" s="11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3"/>
      <c r="BK714" s="13"/>
      <c r="BL714" s="13"/>
      <c r="BM714" s="13"/>
      <c r="BN714" s="13"/>
    </row>
    <row r="715" spans="1:66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1"/>
      <c r="L715" s="11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3"/>
      <c r="BK715" s="13"/>
      <c r="BL715" s="13"/>
      <c r="BM715" s="13"/>
      <c r="BN715" s="13"/>
    </row>
    <row r="716" spans="1:66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1"/>
      <c r="L716" s="11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3"/>
      <c r="BK716" s="13"/>
      <c r="BL716" s="13"/>
      <c r="BM716" s="13"/>
      <c r="BN716" s="13"/>
    </row>
    <row r="717" spans="1:66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1"/>
      <c r="L717" s="11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3"/>
      <c r="BK717" s="13"/>
      <c r="BL717" s="13"/>
      <c r="BM717" s="13"/>
      <c r="BN717" s="13"/>
    </row>
    <row r="718" spans="1:66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1"/>
      <c r="L718" s="11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3"/>
      <c r="BK718" s="13"/>
      <c r="BL718" s="13"/>
      <c r="BM718" s="13"/>
      <c r="BN718" s="13"/>
    </row>
    <row r="719" spans="1:66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1"/>
      <c r="L719" s="11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3"/>
      <c r="BK719" s="13"/>
      <c r="BL719" s="13"/>
      <c r="BM719" s="13"/>
      <c r="BN719" s="13"/>
    </row>
    <row r="720" spans="1:66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1"/>
      <c r="L720" s="11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3"/>
      <c r="BK720" s="13"/>
      <c r="BL720" s="13"/>
      <c r="BM720" s="13"/>
      <c r="BN720" s="13"/>
    </row>
    <row r="721" spans="1:66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1"/>
      <c r="L721" s="11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3"/>
      <c r="BK721" s="13"/>
      <c r="BL721" s="13"/>
      <c r="BM721" s="13"/>
      <c r="BN721" s="13"/>
    </row>
    <row r="722" spans="1:66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1"/>
      <c r="L722" s="11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3"/>
      <c r="BK722" s="13"/>
      <c r="BL722" s="13"/>
      <c r="BM722" s="13"/>
      <c r="BN722" s="13"/>
    </row>
    <row r="723" spans="1:66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1"/>
      <c r="L723" s="11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3"/>
      <c r="BK723" s="13"/>
      <c r="BL723" s="13"/>
      <c r="BM723" s="13"/>
      <c r="BN723" s="13"/>
    </row>
    <row r="724" spans="1:66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1"/>
      <c r="L724" s="11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3"/>
      <c r="BK724" s="13"/>
      <c r="BL724" s="13"/>
      <c r="BM724" s="13"/>
      <c r="BN724" s="13"/>
    </row>
    <row r="725" spans="1:66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1"/>
      <c r="L725" s="11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3"/>
      <c r="BK725" s="13"/>
      <c r="BL725" s="13"/>
      <c r="BM725" s="13"/>
      <c r="BN725" s="13"/>
    </row>
    <row r="726" spans="1:66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1"/>
      <c r="L726" s="11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3"/>
      <c r="BK726" s="13"/>
      <c r="BL726" s="13"/>
      <c r="BM726" s="13"/>
      <c r="BN726" s="13"/>
    </row>
    <row r="727" spans="1:66" s="10" customFormat="1" x14ac:dyDescent="0.25">
      <c r="K727" s="11"/>
      <c r="L727" s="11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3"/>
      <c r="BK727" s="13"/>
      <c r="BL727" s="13"/>
      <c r="BM727" s="13"/>
      <c r="BN727" s="13"/>
    </row>
    <row r="728" spans="1:66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1"/>
      <c r="L728" s="11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3"/>
      <c r="BK728" s="13"/>
      <c r="BL728" s="13"/>
      <c r="BM728" s="13"/>
      <c r="BN728" s="13"/>
    </row>
    <row r="729" spans="1:66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1"/>
      <c r="L729" s="11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3"/>
      <c r="BK729" s="13"/>
      <c r="BL729" s="13"/>
      <c r="BM729" s="13"/>
      <c r="BN729" s="13"/>
    </row>
    <row r="730" spans="1:66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1"/>
      <c r="L730" s="11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3"/>
      <c r="BK730" s="13"/>
      <c r="BL730" s="13"/>
      <c r="BM730" s="13"/>
      <c r="BN730" s="13"/>
    </row>
    <row r="731" spans="1:66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1"/>
      <c r="L731" s="11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3"/>
      <c r="BK731" s="13"/>
      <c r="BL731" s="13"/>
      <c r="BM731" s="13"/>
      <c r="BN731" s="13"/>
    </row>
    <row r="732" spans="1:66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1"/>
      <c r="L732" s="11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3"/>
      <c r="BK732" s="13"/>
      <c r="BL732" s="13"/>
      <c r="BM732" s="13"/>
      <c r="BN732" s="13"/>
    </row>
    <row r="733" spans="1:66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1"/>
      <c r="L733" s="11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3"/>
      <c r="BK733" s="13"/>
      <c r="BL733" s="13"/>
      <c r="BM733" s="13"/>
      <c r="BN733" s="13"/>
    </row>
    <row r="734" spans="1:66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1"/>
      <c r="L734" s="11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3"/>
      <c r="BK734" s="13"/>
      <c r="BL734" s="13"/>
      <c r="BM734" s="13"/>
      <c r="BN734" s="13"/>
    </row>
    <row r="735" spans="1:66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1"/>
      <c r="L735" s="11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3"/>
      <c r="BK735" s="13"/>
      <c r="BL735" s="13"/>
      <c r="BM735" s="13"/>
      <c r="BN735" s="13"/>
    </row>
    <row r="736" spans="1:66" s="14" customFormat="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1"/>
      <c r="L736" s="11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3"/>
      <c r="BK736" s="13"/>
      <c r="BL736" s="13"/>
      <c r="BM736" s="13"/>
      <c r="BN736" s="13"/>
    </row>
    <row r="737" spans="1:66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1"/>
      <c r="L737" s="11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3"/>
      <c r="BK737" s="13"/>
      <c r="BL737" s="13"/>
      <c r="BM737" s="13"/>
      <c r="BN737" s="13"/>
    </row>
    <row r="738" spans="1:66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1"/>
      <c r="L738" s="11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3"/>
      <c r="BK738" s="13"/>
      <c r="BL738" s="13"/>
      <c r="BM738" s="13"/>
      <c r="BN738" s="13"/>
    </row>
    <row r="739" spans="1:66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1"/>
      <c r="L739" s="11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3"/>
      <c r="BK739" s="13"/>
      <c r="BL739" s="13"/>
      <c r="BM739" s="13"/>
      <c r="BN739" s="13"/>
    </row>
    <row r="740" spans="1:66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1"/>
      <c r="L740" s="11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3"/>
      <c r="BK740" s="13"/>
      <c r="BL740" s="13"/>
      <c r="BM740" s="13"/>
      <c r="BN740" s="13"/>
    </row>
    <row r="741" spans="1:66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1"/>
      <c r="L741" s="11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3"/>
      <c r="BK741" s="13"/>
      <c r="BL741" s="13"/>
      <c r="BM741" s="13"/>
      <c r="BN741" s="13"/>
    </row>
    <row r="742" spans="1:66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1"/>
      <c r="L742" s="11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3"/>
      <c r="BK742" s="13"/>
      <c r="BL742" s="13"/>
      <c r="BM742" s="13"/>
      <c r="BN742" s="13"/>
    </row>
    <row r="743" spans="1:66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1"/>
      <c r="L743" s="11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3"/>
      <c r="BK743" s="13"/>
      <c r="BL743" s="13"/>
      <c r="BM743" s="13"/>
      <c r="BN743" s="13"/>
    </row>
    <row r="744" spans="1:66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1"/>
      <c r="L744" s="11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3"/>
      <c r="BK744" s="13"/>
      <c r="BL744" s="13"/>
      <c r="BM744" s="13"/>
      <c r="BN744" s="13"/>
    </row>
    <row r="745" spans="1:66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1"/>
      <c r="L745" s="11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3"/>
      <c r="BK745" s="13"/>
      <c r="BL745" s="13"/>
      <c r="BM745" s="13"/>
      <c r="BN745" s="13"/>
    </row>
    <row r="746" spans="1:66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1"/>
      <c r="L746" s="11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3"/>
      <c r="BK746" s="13"/>
      <c r="BL746" s="13"/>
      <c r="BM746" s="13"/>
      <c r="BN746" s="13"/>
    </row>
    <row r="747" spans="1:66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1"/>
      <c r="L747" s="11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3"/>
      <c r="BK747" s="13"/>
      <c r="BL747" s="13"/>
      <c r="BM747" s="13"/>
      <c r="BN747" s="13"/>
    </row>
    <row r="748" spans="1:66" s="10" customFormat="1" x14ac:dyDescent="0.25">
      <c r="K748" s="11"/>
      <c r="L748" s="11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3"/>
      <c r="BK748" s="13"/>
      <c r="BL748" s="13"/>
      <c r="BM748" s="13"/>
      <c r="BN748" s="13"/>
    </row>
    <row r="749" spans="1:66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1"/>
      <c r="L749" s="11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3"/>
      <c r="BK749" s="13"/>
      <c r="BL749" s="13"/>
      <c r="BM749" s="13"/>
      <c r="BN749" s="13"/>
    </row>
    <row r="750" spans="1:66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1"/>
      <c r="L750" s="11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3"/>
      <c r="BK750" s="13"/>
      <c r="BL750" s="13"/>
      <c r="BM750" s="13"/>
      <c r="BN750" s="13"/>
    </row>
    <row r="751" spans="1:66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1"/>
      <c r="L751" s="11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3"/>
      <c r="BK751" s="13"/>
      <c r="BL751" s="13"/>
      <c r="BM751" s="13"/>
      <c r="BN751" s="13"/>
    </row>
    <row r="752" spans="1:66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1"/>
      <c r="L752" s="11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3"/>
      <c r="BK752" s="13"/>
      <c r="BL752" s="13"/>
      <c r="BM752" s="13"/>
      <c r="BN752" s="13"/>
    </row>
    <row r="753" spans="1:66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1"/>
      <c r="L753" s="11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3"/>
      <c r="BK753" s="13"/>
      <c r="BL753" s="13"/>
      <c r="BM753" s="13"/>
      <c r="BN753" s="13"/>
    </row>
    <row r="754" spans="1:66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1"/>
      <c r="L754" s="11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3"/>
      <c r="BK754" s="13"/>
      <c r="BL754" s="13"/>
      <c r="BM754" s="13"/>
      <c r="BN754" s="13"/>
    </row>
    <row r="755" spans="1:66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1"/>
      <c r="L755" s="11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3"/>
      <c r="BK755" s="13"/>
      <c r="BL755" s="13"/>
      <c r="BM755" s="13"/>
      <c r="BN755" s="13"/>
    </row>
    <row r="756" spans="1:66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1"/>
      <c r="L756" s="11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3"/>
      <c r="BK756" s="13"/>
      <c r="BL756" s="13"/>
      <c r="BM756" s="13"/>
      <c r="BN756" s="13"/>
    </row>
    <row r="757" spans="1:66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1"/>
      <c r="L757" s="11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3"/>
      <c r="BK757" s="13"/>
      <c r="BL757" s="13"/>
      <c r="BM757" s="13"/>
      <c r="BN757" s="13"/>
    </row>
    <row r="758" spans="1:66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1"/>
      <c r="L758" s="11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3"/>
      <c r="BK758" s="13"/>
      <c r="BL758" s="13"/>
      <c r="BM758" s="13"/>
      <c r="BN758" s="13"/>
    </row>
    <row r="759" spans="1:66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1"/>
      <c r="L759" s="11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3"/>
      <c r="BK759" s="13"/>
      <c r="BL759" s="13"/>
      <c r="BM759" s="13"/>
      <c r="BN759" s="13"/>
    </row>
    <row r="760" spans="1:66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1"/>
      <c r="L760" s="11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3"/>
      <c r="BK760" s="13"/>
      <c r="BL760" s="13"/>
      <c r="BM760" s="13"/>
      <c r="BN760" s="13"/>
    </row>
    <row r="761" spans="1:66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1"/>
      <c r="L761" s="11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3"/>
      <c r="BK761" s="13"/>
      <c r="BL761" s="13"/>
      <c r="BM761" s="13"/>
      <c r="BN761" s="13"/>
    </row>
    <row r="762" spans="1:66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1"/>
      <c r="L762" s="11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3"/>
      <c r="BK762" s="13"/>
      <c r="BL762" s="13"/>
      <c r="BM762" s="13"/>
      <c r="BN762" s="13"/>
    </row>
    <row r="763" spans="1:66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1"/>
      <c r="L763" s="11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3"/>
      <c r="BK763" s="13"/>
      <c r="BL763" s="13"/>
      <c r="BM763" s="13"/>
      <c r="BN763" s="13"/>
    </row>
    <row r="764" spans="1:66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1"/>
      <c r="L764" s="11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3"/>
      <c r="BK764" s="13"/>
      <c r="BL764" s="13"/>
      <c r="BM764" s="13"/>
      <c r="BN764" s="13"/>
    </row>
    <row r="765" spans="1:66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1"/>
      <c r="L765" s="11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3"/>
      <c r="BK765" s="13"/>
      <c r="BL765" s="13"/>
      <c r="BM765" s="13"/>
      <c r="BN765" s="13"/>
    </row>
    <row r="766" spans="1:66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1"/>
      <c r="L766" s="11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3"/>
      <c r="BK766" s="13"/>
      <c r="BL766" s="13"/>
      <c r="BM766" s="13"/>
      <c r="BN766" s="13"/>
    </row>
    <row r="767" spans="1:66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1"/>
      <c r="L767" s="11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3"/>
      <c r="BK767" s="13"/>
      <c r="BL767" s="13"/>
      <c r="BM767" s="13"/>
      <c r="BN767" s="13"/>
    </row>
    <row r="768" spans="1:66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1"/>
      <c r="L768" s="11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3"/>
      <c r="BK768" s="13"/>
      <c r="BL768" s="13"/>
      <c r="BM768" s="13"/>
      <c r="BN768" s="13"/>
    </row>
    <row r="769" spans="1:66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1"/>
      <c r="L769" s="11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3"/>
      <c r="BK769" s="13"/>
      <c r="BL769" s="13"/>
      <c r="BM769" s="13"/>
      <c r="BN769" s="13"/>
    </row>
    <row r="770" spans="1:66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1"/>
      <c r="L770" s="11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3"/>
      <c r="BK770" s="13"/>
      <c r="BL770" s="13"/>
      <c r="BM770" s="13"/>
      <c r="BN770" s="13"/>
    </row>
    <row r="771" spans="1:66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1"/>
      <c r="L771" s="11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3"/>
      <c r="BK771" s="13"/>
      <c r="BL771" s="13"/>
      <c r="BM771" s="13"/>
      <c r="BN771" s="13"/>
    </row>
    <row r="772" spans="1:66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1"/>
      <c r="L772" s="11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3"/>
      <c r="BK772" s="13"/>
      <c r="BL772" s="13"/>
      <c r="BM772" s="13"/>
      <c r="BN772" s="13"/>
    </row>
    <row r="773" spans="1:66" s="14" customFormat="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1"/>
      <c r="L773" s="11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3"/>
      <c r="BK773" s="13"/>
      <c r="BL773" s="13"/>
      <c r="BM773" s="13"/>
      <c r="BN773" s="13"/>
    </row>
    <row r="774" spans="1:66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1"/>
      <c r="L774" s="11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3"/>
      <c r="BK774" s="13"/>
      <c r="BL774" s="13"/>
      <c r="BM774" s="13"/>
      <c r="BN774" s="13"/>
    </row>
    <row r="775" spans="1:66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1"/>
      <c r="L775" s="11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3"/>
      <c r="BK775" s="13"/>
      <c r="BL775" s="13"/>
      <c r="BM775" s="13"/>
      <c r="BN775" s="13"/>
    </row>
    <row r="776" spans="1:66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1"/>
      <c r="L776" s="11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3"/>
      <c r="BK776" s="13"/>
      <c r="BL776" s="13"/>
      <c r="BM776" s="13"/>
      <c r="BN776" s="13"/>
    </row>
    <row r="777" spans="1:66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1"/>
      <c r="L777" s="11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3"/>
      <c r="BK777" s="13"/>
      <c r="BL777" s="13"/>
      <c r="BM777" s="13"/>
      <c r="BN777" s="13"/>
    </row>
    <row r="778" spans="1:66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1"/>
      <c r="L778" s="11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3"/>
      <c r="BK778" s="13"/>
      <c r="BL778" s="13"/>
      <c r="BM778" s="13"/>
      <c r="BN778" s="13"/>
    </row>
    <row r="779" spans="1:66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1"/>
      <c r="L779" s="11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3"/>
      <c r="BK779" s="13"/>
      <c r="BL779" s="13"/>
      <c r="BM779" s="13"/>
      <c r="BN779" s="13"/>
    </row>
    <row r="780" spans="1:66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1"/>
      <c r="L780" s="11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3"/>
      <c r="BK780" s="13"/>
      <c r="BL780" s="13"/>
      <c r="BM780" s="13"/>
      <c r="BN780" s="13"/>
    </row>
    <row r="781" spans="1:66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1"/>
      <c r="L781" s="11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3"/>
      <c r="BK781" s="13"/>
      <c r="BL781" s="13"/>
      <c r="BM781" s="13"/>
      <c r="BN781" s="13"/>
    </row>
    <row r="782" spans="1:66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1"/>
      <c r="L782" s="11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3"/>
      <c r="BK782" s="13"/>
      <c r="BL782" s="13"/>
      <c r="BM782" s="13"/>
      <c r="BN782" s="13"/>
    </row>
    <row r="783" spans="1:66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1"/>
      <c r="L783" s="11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3"/>
      <c r="BK783" s="13"/>
      <c r="BL783" s="13"/>
      <c r="BM783" s="13"/>
      <c r="BN783" s="13"/>
    </row>
    <row r="784" spans="1:66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1"/>
      <c r="L784" s="11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3"/>
      <c r="BK784" s="13"/>
      <c r="BL784" s="13"/>
      <c r="BM784" s="13"/>
      <c r="BN784" s="13"/>
    </row>
    <row r="785" spans="1:66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1"/>
      <c r="L785" s="11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3"/>
      <c r="BK785" s="13"/>
      <c r="BL785" s="13"/>
      <c r="BM785" s="13"/>
      <c r="BN785" s="13"/>
    </row>
    <row r="786" spans="1:66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1"/>
      <c r="L786" s="11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3"/>
      <c r="BK786" s="13"/>
      <c r="BL786" s="13"/>
      <c r="BM786" s="13"/>
      <c r="BN786" s="13"/>
    </row>
    <row r="787" spans="1:66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1"/>
      <c r="L787" s="11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3"/>
      <c r="BK787" s="13"/>
      <c r="BL787" s="13"/>
      <c r="BM787" s="13"/>
      <c r="BN787" s="13"/>
    </row>
    <row r="788" spans="1:66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1"/>
      <c r="L788" s="11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3"/>
      <c r="BK788" s="13"/>
      <c r="BL788" s="13"/>
      <c r="BM788" s="13"/>
      <c r="BN788" s="13"/>
    </row>
    <row r="789" spans="1:66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1"/>
      <c r="L789" s="11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3"/>
      <c r="BK789" s="13"/>
      <c r="BL789" s="13"/>
      <c r="BM789" s="13"/>
      <c r="BN789" s="13"/>
    </row>
    <row r="790" spans="1:66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1"/>
      <c r="L790" s="11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3"/>
      <c r="BK790" s="13"/>
      <c r="BL790" s="13"/>
      <c r="BM790" s="13"/>
      <c r="BN790" s="13"/>
    </row>
    <row r="791" spans="1:66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1"/>
      <c r="L791" s="11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3"/>
      <c r="BK791" s="13"/>
      <c r="BL791" s="13"/>
      <c r="BM791" s="13"/>
      <c r="BN791" s="13"/>
    </row>
    <row r="792" spans="1:66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1"/>
      <c r="L792" s="11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3"/>
      <c r="BK792" s="13"/>
      <c r="BL792" s="13"/>
      <c r="BM792" s="13"/>
      <c r="BN792" s="13"/>
    </row>
    <row r="793" spans="1:66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1"/>
      <c r="L793" s="11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3"/>
      <c r="BK793" s="13"/>
      <c r="BL793" s="13"/>
      <c r="BM793" s="13"/>
      <c r="BN793" s="13"/>
    </row>
    <row r="794" spans="1:66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1"/>
      <c r="L794" s="11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3"/>
      <c r="BK794" s="13"/>
      <c r="BL794" s="13"/>
      <c r="BM794" s="13"/>
      <c r="BN794" s="13"/>
    </row>
    <row r="795" spans="1:66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1"/>
      <c r="L795" s="11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3"/>
      <c r="BK795" s="13"/>
      <c r="BL795" s="13"/>
      <c r="BM795" s="13"/>
      <c r="BN795" s="13"/>
    </row>
    <row r="796" spans="1:66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1"/>
      <c r="L796" s="11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3"/>
      <c r="BK796" s="13"/>
      <c r="BL796" s="13"/>
      <c r="BM796" s="13"/>
      <c r="BN796" s="13"/>
    </row>
    <row r="797" spans="1:66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1"/>
      <c r="L797" s="11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3"/>
      <c r="BK797" s="13"/>
      <c r="BL797" s="13"/>
      <c r="BM797" s="13"/>
      <c r="BN797" s="13"/>
    </row>
    <row r="798" spans="1:66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1"/>
      <c r="L798" s="11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3"/>
      <c r="BK798" s="13"/>
      <c r="BL798" s="13"/>
      <c r="BM798" s="13"/>
      <c r="BN798" s="13"/>
    </row>
    <row r="799" spans="1:66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1"/>
      <c r="L799" s="11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3"/>
      <c r="BK799" s="13"/>
      <c r="BL799" s="13"/>
      <c r="BM799" s="13"/>
      <c r="BN799" s="13"/>
    </row>
    <row r="800" spans="1:66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1"/>
      <c r="L800" s="11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3"/>
      <c r="BK800" s="13"/>
      <c r="BL800" s="13"/>
      <c r="BM800" s="13"/>
      <c r="BN800" s="13"/>
    </row>
    <row r="801" spans="1:66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1"/>
      <c r="L801" s="11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3"/>
      <c r="BK801" s="13"/>
      <c r="BL801" s="13"/>
      <c r="BM801" s="13"/>
      <c r="BN801" s="13"/>
    </row>
    <row r="802" spans="1:66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1"/>
      <c r="L802" s="11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3"/>
      <c r="BK802" s="13"/>
      <c r="BL802" s="13"/>
      <c r="BM802" s="13"/>
      <c r="BN802" s="13"/>
    </row>
    <row r="803" spans="1:66" s="10" customFormat="1" x14ac:dyDescent="0.25">
      <c r="K803" s="11"/>
      <c r="L803" s="11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3"/>
      <c r="BK803" s="13"/>
      <c r="BL803" s="13"/>
      <c r="BM803" s="13"/>
      <c r="BN803" s="13"/>
    </row>
    <row r="804" spans="1:66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1"/>
      <c r="L804" s="11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3"/>
      <c r="BK804" s="13"/>
      <c r="BL804" s="13"/>
      <c r="BM804" s="13"/>
      <c r="BN804" s="13"/>
    </row>
    <row r="805" spans="1:66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1"/>
      <c r="L805" s="11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3"/>
      <c r="BK805" s="13"/>
      <c r="BL805" s="13"/>
      <c r="BM805" s="13"/>
      <c r="BN805" s="13"/>
    </row>
    <row r="806" spans="1:66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1"/>
      <c r="L806" s="11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3"/>
      <c r="BK806" s="13"/>
      <c r="BL806" s="13"/>
      <c r="BM806" s="13"/>
      <c r="BN806" s="13"/>
    </row>
    <row r="807" spans="1:66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1"/>
      <c r="L807" s="11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3"/>
      <c r="BK807" s="13"/>
      <c r="BL807" s="13"/>
      <c r="BM807" s="13"/>
      <c r="BN807" s="13"/>
    </row>
    <row r="808" spans="1:66" s="10" customFormat="1" x14ac:dyDescent="0.25">
      <c r="K808" s="11"/>
      <c r="L808" s="11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3"/>
      <c r="BK808" s="13"/>
      <c r="BL808" s="13"/>
      <c r="BM808" s="13"/>
      <c r="BN808" s="13"/>
    </row>
    <row r="809" spans="1:66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1"/>
      <c r="L809" s="11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3"/>
      <c r="BK809" s="13"/>
      <c r="BL809" s="13"/>
      <c r="BM809" s="13"/>
      <c r="BN809" s="13"/>
    </row>
    <row r="810" spans="1:66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1"/>
      <c r="L810" s="11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3"/>
      <c r="BK810" s="13"/>
      <c r="BL810" s="13"/>
      <c r="BM810" s="13"/>
      <c r="BN810" s="13"/>
    </row>
    <row r="811" spans="1:66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1"/>
      <c r="L811" s="11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3"/>
      <c r="BK811" s="13"/>
      <c r="BL811" s="13"/>
      <c r="BM811" s="13"/>
      <c r="BN811" s="13"/>
    </row>
    <row r="812" spans="1:66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1"/>
      <c r="L812" s="11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3"/>
      <c r="BK812" s="13"/>
      <c r="BL812" s="13"/>
      <c r="BM812" s="13"/>
      <c r="BN812" s="13"/>
    </row>
    <row r="813" spans="1:66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1"/>
      <c r="L813" s="11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3"/>
      <c r="BK813" s="13"/>
      <c r="BL813" s="13"/>
      <c r="BM813" s="13"/>
      <c r="BN813" s="13"/>
    </row>
    <row r="814" spans="1:66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1"/>
      <c r="L814" s="11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3"/>
      <c r="BK814" s="13"/>
      <c r="BL814" s="13"/>
      <c r="BM814" s="13"/>
      <c r="BN814" s="13"/>
    </row>
    <row r="815" spans="1:66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1"/>
      <c r="L815" s="11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3"/>
      <c r="BK815" s="13"/>
      <c r="BL815" s="13"/>
      <c r="BM815" s="13"/>
      <c r="BN815" s="13"/>
    </row>
    <row r="816" spans="1:66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1"/>
      <c r="L816" s="11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3"/>
      <c r="BK816" s="13"/>
      <c r="BL816" s="13"/>
      <c r="BM816" s="13"/>
      <c r="BN816" s="13"/>
    </row>
    <row r="817" spans="1:66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1"/>
      <c r="L817" s="11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3"/>
      <c r="BK817" s="13"/>
      <c r="BL817" s="13"/>
      <c r="BM817" s="13"/>
      <c r="BN817" s="13"/>
    </row>
    <row r="818" spans="1:66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1"/>
      <c r="L818" s="11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3"/>
      <c r="BK818" s="13"/>
      <c r="BL818" s="13"/>
      <c r="BM818" s="13"/>
      <c r="BN818" s="13"/>
    </row>
    <row r="819" spans="1:66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1"/>
      <c r="L819" s="11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3"/>
      <c r="BK819" s="13"/>
      <c r="BL819" s="13"/>
      <c r="BM819" s="13"/>
      <c r="BN819" s="13"/>
    </row>
    <row r="820" spans="1:66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1"/>
      <c r="L820" s="11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3"/>
      <c r="BK820" s="13"/>
      <c r="BL820" s="13"/>
      <c r="BM820" s="13"/>
      <c r="BN820" s="13"/>
    </row>
    <row r="821" spans="1:66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1"/>
      <c r="L821" s="11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3"/>
      <c r="BK821" s="13"/>
      <c r="BL821" s="13"/>
      <c r="BM821" s="13"/>
      <c r="BN821" s="13"/>
    </row>
    <row r="822" spans="1:66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1"/>
      <c r="L822" s="11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3"/>
      <c r="BK822" s="13"/>
      <c r="BL822" s="13"/>
      <c r="BM822" s="13"/>
      <c r="BN822" s="13"/>
    </row>
    <row r="823" spans="1:66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1"/>
      <c r="L823" s="11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3"/>
      <c r="BK823" s="13"/>
      <c r="BL823" s="13"/>
      <c r="BM823" s="13"/>
      <c r="BN823" s="13"/>
    </row>
    <row r="824" spans="1:66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1"/>
      <c r="L824" s="11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3"/>
      <c r="BK824" s="13"/>
      <c r="BL824" s="13"/>
      <c r="BM824" s="13"/>
      <c r="BN824" s="13"/>
    </row>
    <row r="825" spans="1:66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1"/>
      <c r="L825" s="11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3"/>
      <c r="BK825" s="13"/>
      <c r="BL825" s="13"/>
      <c r="BM825" s="13"/>
      <c r="BN825" s="13"/>
    </row>
    <row r="826" spans="1:66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1"/>
      <c r="L826" s="11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3"/>
      <c r="BK826" s="13"/>
      <c r="BL826" s="13"/>
      <c r="BM826" s="13"/>
      <c r="BN826" s="13"/>
    </row>
    <row r="827" spans="1:66" s="10" customFormat="1" x14ac:dyDescent="0.25">
      <c r="K827" s="11"/>
      <c r="L827" s="11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3"/>
      <c r="BK827" s="13"/>
      <c r="BL827" s="13"/>
      <c r="BM827" s="13"/>
      <c r="BN827" s="13"/>
    </row>
    <row r="828" spans="1:66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1"/>
      <c r="L828" s="11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3"/>
      <c r="BK828" s="13"/>
      <c r="BL828" s="13"/>
      <c r="BM828" s="13"/>
      <c r="BN828" s="13"/>
    </row>
    <row r="829" spans="1:66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1"/>
      <c r="L829" s="11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3"/>
      <c r="BK829" s="13"/>
      <c r="BL829" s="13"/>
      <c r="BM829" s="13"/>
      <c r="BN829" s="13"/>
    </row>
    <row r="830" spans="1:66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1"/>
      <c r="L830" s="11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3"/>
      <c r="BK830" s="13"/>
      <c r="BL830" s="13"/>
      <c r="BM830" s="13"/>
      <c r="BN830" s="13"/>
    </row>
    <row r="831" spans="1:66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1"/>
      <c r="L831" s="11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3"/>
      <c r="BK831" s="13"/>
      <c r="BL831" s="13"/>
      <c r="BM831" s="13"/>
      <c r="BN831" s="13"/>
    </row>
    <row r="832" spans="1:66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1"/>
      <c r="L832" s="11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3"/>
      <c r="BK832" s="13"/>
      <c r="BL832" s="13"/>
      <c r="BM832" s="13"/>
      <c r="BN832" s="13"/>
    </row>
    <row r="833" spans="1:66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1"/>
      <c r="L833" s="11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3"/>
      <c r="BK833" s="13"/>
      <c r="BL833" s="13"/>
      <c r="BM833" s="13"/>
      <c r="BN833" s="13"/>
    </row>
    <row r="834" spans="1:66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1"/>
      <c r="L834" s="11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3"/>
      <c r="BK834" s="13"/>
      <c r="BL834" s="13"/>
      <c r="BM834" s="13"/>
      <c r="BN834" s="13"/>
    </row>
    <row r="835" spans="1:66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1"/>
      <c r="L835" s="11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3"/>
      <c r="BK835" s="13"/>
      <c r="BL835" s="13"/>
      <c r="BM835" s="13"/>
      <c r="BN835" s="13"/>
    </row>
    <row r="836" spans="1:66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1"/>
      <c r="L836" s="11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3"/>
      <c r="BK836" s="13"/>
      <c r="BL836" s="13"/>
      <c r="BM836" s="13"/>
      <c r="BN836" s="13"/>
    </row>
    <row r="837" spans="1:66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1"/>
      <c r="L837" s="11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3"/>
      <c r="BK837" s="13"/>
      <c r="BL837" s="13"/>
      <c r="BM837" s="13"/>
      <c r="BN837" s="13"/>
    </row>
    <row r="838" spans="1:66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1"/>
      <c r="L838" s="11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3"/>
      <c r="BK838" s="13"/>
      <c r="BL838" s="13"/>
      <c r="BM838" s="13"/>
      <c r="BN838" s="13"/>
    </row>
    <row r="839" spans="1:66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1"/>
      <c r="L839" s="11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3"/>
      <c r="BK839" s="13"/>
      <c r="BL839" s="13"/>
      <c r="BM839" s="13"/>
      <c r="BN839" s="13"/>
    </row>
    <row r="840" spans="1:66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1"/>
      <c r="L840" s="11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3"/>
      <c r="BK840" s="13"/>
      <c r="BL840" s="13"/>
      <c r="BM840" s="13"/>
      <c r="BN840" s="13"/>
    </row>
    <row r="841" spans="1:66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1"/>
      <c r="L841" s="11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3"/>
      <c r="BK841" s="13"/>
      <c r="BL841" s="13"/>
      <c r="BM841" s="13"/>
      <c r="BN841" s="13"/>
    </row>
    <row r="842" spans="1:66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1"/>
      <c r="L842" s="11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3"/>
      <c r="BK842" s="13"/>
      <c r="BL842" s="13"/>
      <c r="BM842" s="13"/>
      <c r="BN842" s="13"/>
    </row>
    <row r="843" spans="1:66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1"/>
      <c r="L843" s="11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3"/>
      <c r="BK843" s="13"/>
      <c r="BL843" s="13"/>
      <c r="BM843" s="13"/>
      <c r="BN843" s="13"/>
    </row>
    <row r="844" spans="1:66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1"/>
      <c r="L844" s="11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3"/>
      <c r="BK844" s="13"/>
      <c r="BL844" s="13"/>
      <c r="BM844" s="13"/>
      <c r="BN844" s="13"/>
    </row>
    <row r="845" spans="1:66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1"/>
      <c r="L845" s="11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3"/>
      <c r="BK845" s="13"/>
      <c r="BL845" s="13"/>
      <c r="BM845" s="13"/>
      <c r="BN845" s="13"/>
    </row>
    <row r="846" spans="1:66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1"/>
      <c r="L846" s="11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3"/>
      <c r="BK846" s="13"/>
      <c r="BL846" s="13"/>
      <c r="BM846" s="13"/>
      <c r="BN846" s="13"/>
    </row>
    <row r="847" spans="1:66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1"/>
      <c r="L847" s="11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3"/>
      <c r="BK847" s="13"/>
      <c r="BL847" s="13"/>
      <c r="BM847" s="13"/>
      <c r="BN847" s="13"/>
    </row>
    <row r="848" spans="1:66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1"/>
      <c r="L848" s="11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3"/>
      <c r="BK848" s="13"/>
      <c r="BL848" s="13"/>
      <c r="BM848" s="13"/>
      <c r="BN848" s="13"/>
    </row>
    <row r="849" spans="1:66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1"/>
      <c r="L849" s="11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3"/>
      <c r="BK849" s="13"/>
      <c r="BL849" s="13"/>
      <c r="BM849" s="13"/>
      <c r="BN849" s="13"/>
    </row>
    <row r="850" spans="1:66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1"/>
      <c r="L850" s="11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3"/>
      <c r="BK850" s="13"/>
      <c r="BL850" s="13"/>
      <c r="BM850" s="13"/>
      <c r="BN850" s="13"/>
    </row>
    <row r="851" spans="1:66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1"/>
      <c r="L851" s="11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3"/>
      <c r="BK851" s="13"/>
      <c r="BL851" s="13"/>
      <c r="BM851" s="13"/>
      <c r="BN851" s="13"/>
    </row>
    <row r="852" spans="1:66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1"/>
      <c r="L852" s="11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3"/>
      <c r="BK852" s="13"/>
      <c r="BL852" s="13"/>
      <c r="BM852" s="13"/>
      <c r="BN852" s="13"/>
    </row>
    <row r="853" spans="1:66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1"/>
      <c r="L853" s="11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3"/>
      <c r="BK853" s="13"/>
      <c r="BL853" s="13"/>
      <c r="BM853" s="13"/>
      <c r="BN853" s="13"/>
    </row>
    <row r="854" spans="1:66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1"/>
      <c r="L854" s="11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3"/>
      <c r="BK854" s="13"/>
      <c r="BL854" s="13"/>
      <c r="BM854" s="13"/>
      <c r="BN854" s="13"/>
    </row>
    <row r="855" spans="1:66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1"/>
      <c r="L855" s="11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3"/>
      <c r="BK855" s="13"/>
      <c r="BL855" s="13"/>
      <c r="BM855" s="13"/>
      <c r="BN855" s="13"/>
    </row>
    <row r="856" spans="1:66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1"/>
      <c r="L856" s="11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3"/>
      <c r="BK856" s="13"/>
      <c r="BL856" s="13"/>
      <c r="BM856" s="13"/>
      <c r="BN856" s="13"/>
    </row>
    <row r="857" spans="1:66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1"/>
      <c r="L857" s="11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3"/>
      <c r="BK857" s="13"/>
      <c r="BL857" s="13"/>
      <c r="BM857" s="13"/>
      <c r="BN857" s="13"/>
    </row>
    <row r="858" spans="1:66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1"/>
      <c r="L858" s="11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3"/>
      <c r="BK858" s="13"/>
      <c r="BL858" s="13"/>
      <c r="BM858" s="13"/>
      <c r="BN858" s="13"/>
    </row>
    <row r="859" spans="1:66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1"/>
      <c r="L859" s="11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3"/>
      <c r="BK859" s="13"/>
      <c r="BL859" s="13"/>
      <c r="BM859" s="13"/>
      <c r="BN859" s="13"/>
    </row>
    <row r="860" spans="1:66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1"/>
      <c r="L860" s="11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3"/>
      <c r="BK860" s="13"/>
      <c r="BL860" s="13"/>
      <c r="BM860" s="13"/>
      <c r="BN860" s="13"/>
    </row>
    <row r="861" spans="1:66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1"/>
      <c r="L861" s="11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3"/>
      <c r="BK861" s="13"/>
      <c r="BL861" s="13"/>
      <c r="BM861" s="13"/>
      <c r="BN861" s="13"/>
    </row>
    <row r="862" spans="1:66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1"/>
      <c r="L862" s="11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3"/>
      <c r="BK862" s="13"/>
      <c r="BL862" s="13"/>
      <c r="BM862" s="13"/>
      <c r="BN862" s="13"/>
    </row>
    <row r="863" spans="1:66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1"/>
      <c r="L863" s="11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3"/>
      <c r="BK863" s="13"/>
      <c r="BL863" s="13"/>
      <c r="BM863" s="13"/>
      <c r="BN863" s="13"/>
    </row>
    <row r="864" spans="1:66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1"/>
      <c r="L864" s="11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3"/>
      <c r="BK864" s="13"/>
      <c r="BL864" s="13"/>
      <c r="BM864" s="13"/>
      <c r="BN864" s="13"/>
    </row>
    <row r="865" spans="1:66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1"/>
      <c r="L865" s="11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3"/>
      <c r="BK865" s="13"/>
      <c r="BL865" s="13"/>
      <c r="BM865" s="13"/>
      <c r="BN865" s="13"/>
    </row>
    <row r="866" spans="1:66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1"/>
      <c r="L866" s="11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3"/>
      <c r="BK866" s="13"/>
      <c r="BL866" s="13"/>
      <c r="BM866" s="13"/>
      <c r="BN866" s="13"/>
    </row>
    <row r="867" spans="1:66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1"/>
      <c r="L867" s="11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3"/>
      <c r="BK867" s="13"/>
      <c r="BL867" s="13"/>
      <c r="BM867" s="13"/>
      <c r="BN867" s="13"/>
    </row>
    <row r="868" spans="1:66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1"/>
      <c r="L868" s="11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3"/>
      <c r="BK868" s="13"/>
      <c r="BL868" s="13"/>
      <c r="BM868" s="13"/>
      <c r="BN868" s="13"/>
    </row>
    <row r="869" spans="1:66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1"/>
      <c r="L869" s="11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3"/>
      <c r="BK869" s="13"/>
      <c r="BL869" s="13"/>
      <c r="BM869" s="13"/>
      <c r="BN869" s="13"/>
    </row>
    <row r="870" spans="1:66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1"/>
      <c r="L870" s="11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3"/>
      <c r="BK870" s="13"/>
      <c r="BL870" s="13"/>
      <c r="BM870" s="13"/>
      <c r="BN870" s="13"/>
    </row>
    <row r="871" spans="1:66" s="10" customFormat="1" x14ac:dyDescent="0.25">
      <c r="K871" s="11"/>
      <c r="L871" s="11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3"/>
      <c r="BK871" s="13"/>
      <c r="BL871" s="13"/>
      <c r="BM871" s="13"/>
      <c r="BN871" s="13"/>
    </row>
    <row r="872" spans="1:66" s="10" customFormat="1" x14ac:dyDescent="0.25">
      <c r="K872" s="11"/>
      <c r="L872" s="11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3"/>
      <c r="BK872" s="13"/>
      <c r="BL872" s="13"/>
      <c r="BM872" s="13"/>
      <c r="BN872" s="13"/>
    </row>
    <row r="873" spans="1:66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1"/>
      <c r="L873" s="11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3"/>
      <c r="BK873" s="13"/>
      <c r="BL873" s="13"/>
      <c r="BM873" s="13"/>
      <c r="BN873" s="13"/>
    </row>
    <row r="874" spans="1:66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1"/>
      <c r="L874" s="11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3"/>
      <c r="BK874" s="13"/>
      <c r="BL874" s="13"/>
      <c r="BM874" s="13"/>
      <c r="BN874" s="13"/>
    </row>
    <row r="875" spans="1:66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1"/>
      <c r="L875" s="11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3"/>
      <c r="BK875" s="13"/>
      <c r="BL875" s="13"/>
      <c r="BM875" s="13"/>
      <c r="BN875" s="13"/>
    </row>
    <row r="876" spans="1:66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1"/>
      <c r="L876" s="11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3"/>
      <c r="BK876" s="13"/>
      <c r="BL876" s="13"/>
      <c r="BM876" s="13"/>
      <c r="BN876" s="13"/>
    </row>
    <row r="877" spans="1:66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1"/>
      <c r="L877" s="11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3"/>
      <c r="BK877" s="13"/>
      <c r="BL877" s="13"/>
      <c r="BM877" s="13"/>
      <c r="BN877" s="13"/>
    </row>
    <row r="878" spans="1:66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1"/>
      <c r="L878" s="11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3"/>
      <c r="BK878" s="13"/>
      <c r="BL878" s="13"/>
      <c r="BM878" s="13"/>
      <c r="BN878" s="13"/>
    </row>
    <row r="879" spans="1:66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1"/>
      <c r="L879" s="11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3"/>
      <c r="BK879" s="13"/>
      <c r="BL879" s="13"/>
      <c r="BM879" s="13"/>
      <c r="BN879" s="13"/>
    </row>
    <row r="880" spans="1:66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1"/>
      <c r="L880" s="11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3"/>
      <c r="BK880" s="13"/>
      <c r="BL880" s="13"/>
      <c r="BM880" s="13"/>
      <c r="BN880" s="13"/>
    </row>
    <row r="881" spans="1:66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1"/>
      <c r="L881" s="11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3"/>
      <c r="BK881" s="13"/>
      <c r="BL881" s="13"/>
      <c r="BM881" s="13"/>
      <c r="BN881" s="13"/>
    </row>
    <row r="882" spans="1:66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1"/>
      <c r="L882" s="11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3"/>
      <c r="BK882" s="13"/>
      <c r="BL882" s="13"/>
      <c r="BM882" s="13"/>
      <c r="BN882" s="13"/>
    </row>
    <row r="883" spans="1:66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1"/>
      <c r="L883" s="11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3"/>
      <c r="BK883" s="13"/>
      <c r="BL883" s="13"/>
      <c r="BM883" s="13"/>
      <c r="BN883" s="13"/>
    </row>
    <row r="884" spans="1:66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1"/>
      <c r="L884" s="11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3"/>
      <c r="BK884" s="13"/>
      <c r="BL884" s="13"/>
      <c r="BM884" s="13"/>
      <c r="BN884" s="13"/>
    </row>
    <row r="885" spans="1:66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1"/>
      <c r="L885" s="11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3"/>
      <c r="BK885" s="13"/>
      <c r="BL885" s="13"/>
      <c r="BM885" s="13"/>
      <c r="BN885" s="13"/>
    </row>
    <row r="886" spans="1:66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1"/>
      <c r="L886" s="11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3"/>
      <c r="BK886" s="13"/>
      <c r="BL886" s="13"/>
      <c r="BM886" s="13"/>
      <c r="BN886" s="13"/>
    </row>
    <row r="887" spans="1:66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1"/>
      <c r="L887" s="11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3"/>
      <c r="BK887" s="13"/>
      <c r="BL887" s="13"/>
      <c r="BM887" s="13"/>
      <c r="BN887" s="13"/>
    </row>
    <row r="888" spans="1:66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1"/>
      <c r="L888" s="11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3"/>
      <c r="BK888" s="13"/>
      <c r="BL888" s="13"/>
      <c r="BM888" s="13"/>
      <c r="BN888" s="13"/>
    </row>
    <row r="889" spans="1:66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1"/>
      <c r="L889" s="11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3"/>
      <c r="BK889" s="13"/>
      <c r="BL889" s="13"/>
      <c r="BM889" s="13"/>
      <c r="BN889" s="13"/>
    </row>
    <row r="890" spans="1:66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1"/>
      <c r="L890" s="11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3"/>
      <c r="BK890" s="13"/>
      <c r="BL890" s="13"/>
      <c r="BM890" s="13"/>
      <c r="BN890" s="13"/>
    </row>
    <row r="891" spans="1:66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1"/>
      <c r="L891" s="11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3"/>
      <c r="BK891" s="13"/>
      <c r="BL891" s="13"/>
      <c r="BM891" s="13"/>
      <c r="BN891" s="13"/>
    </row>
    <row r="892" spans="1:66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1"/>
      <c r="L892" s="11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3"/>
      <c r="BK892" s="13"/>
      <c r="BL892" s="13"/>
      <c r="BM892" s="13"/>
      <c r="BN892" s="13"/>
    </row>
    <row r="893" spans="1:66" s="14" customFormat="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1"/>
      <c r="L893" s="11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3"/>
      <c r="BK893" s="13"/>
      <c r="BL893" s="13"/>
      <c r="BM893" s="13"/>
      <c r="BN893" s="13"/>
    </row>
    <row r="894" spans="1:66" x14ac:dyDescent="0.25">
      <c r="A894" s="10"/>
      <c r="B894" s="10"/>
      <c r="C894" s="10"/>
      <c r="D894" s="18"/>
      <c r="E894" s="10"/>
      <c r="F894" s="10"/>
      <c r="G894" s="10"/>
      <c r="H894" s="10"/>
      <c r="I894" s="10"/>
      <c r="J894" s="10"/>
      <c r="K894" s="11"/>
      <c r="L894" s="11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3"/>
      <c r="BK894" s="13"/>
      <c r="BL894" s="13"/>
      <c r="BM894" s="13"/>
      <c r="BN894" s="13"/>
    </row>
    <row r="895" spans="1:66" x14ac:dyDescent="0.25">
      <c r="A895" s="10"/>
      <c r="B895" s="10"/>
      <c r="C895" s="10"/>
      <c r="D895" s="18"/>
      <c r="E895" s="10"/>
      <c r="F895" s="10"/>
      <c r="G895" s="10"/>
      <c r="H895" s="10"/>
      <c r="I895" s="10"/>
      <c r="J895" s="10"/>
      <c r="K895" s="11"/>
      <c r="L895" s="11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3"/>
      <c r="BK895" s="13"/>
      <c r="BL895" s="13"/>
      <c r="BM895" s="13"/>
      <c r="BN895" s="13"/>
    </row>
    <row r="896" spans="1:66" x14ac:dyDescent="0.25">
      <c r="A896" s="10"/>
      <c r="B896" s="10"/>
      <c r="C896" s="10"/>
      <c r="D896" s="18"/>
      <c r="E896" s="10"/>
      <c r="F896" s="10"/>
      <c r="G896" s="10"/>
      <c r="H896" s="10"/>
      <c r="I896" s="10"/>
      <c r="J896" s="10"/>
      <c r="K896" s="11"/>
      <c r="L896" s="11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3"/>
      <c r="BK896" s="13"/>
      <c r="BL896" s="13"/>
      <c r="BM896" s="13"/>
      <c r="BN896" s="13"/>
    </row>
    <row r="897" spans="1:66" x14ac:dyDescent="0.25">
      <c r="A897" s="10"/>
      <c r="B897" s="10"/>
      <c r="C897" s="10"/>
      <c r="D897" s="18"/>
      <c r="E897" s="10"/>
      <c r="F897" s="10"/>
      <c r="G897" s="10"/>
      <c r="H897" s="10"/>
      <c r="I897" s="10"/>
      <c r="J897" s="10"/>
      <c r="K897" s="11"/>
      <c r="L897" s="11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3"/>
      <c r="BK897" s="13"/>
      <c r="BL897" s="13"/>
      <c r="BM897" s="13"/>
      <c r="BN897" s="13"/>
    </row>
    <row r="898" spans="1:66" x14ac:dyDescent="0.25">
      <c r="A898" s="10"/>
      <c r="B898" s="10"/>
      <c r="C898" s="10"/>
      <c r="D898" s="18"/>
      <c r="E898" s="10"/>
      <c r="F898" s="10"/>
      <c r="G898" s="10"/>
      <c r="H898" s="10"/>
      <c r="I898" s="10"/>
      <c r="J898" s="10"/>
      <c r="K898" s="11"/>
      <c r="L898" s="11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3"/>
      <c r="BK898" s="13"/>
      <c r="BL898" s="13"/>
      <c r="BM898" s="13"/>
      <c r="BN898" s="13"/>
    </row>
    <row r="899" spans="1:66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1"/>
      <c r="L899" s="11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3"/>
      <c r="BK899" s="13"/>
      <c r="BL899" s="13"/>
      <c r="BM899" s="13"/>
      <c r="BN899" s="13"/>
    </row>
    <row r="900" spans="1:66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1"/>
      <c r="L900" s="11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3"/>
      <c r="BK900" s="13"/>
      <c r="BL900" s="13"/>
      <c r="BM900" s="13"/>
      <c r="BN900" s="13"/>
    </row>
    <row r="901" spans="1:66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1"/>
      <c r="L901" s="11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3"/>
      <c r="BK901" s="13"/>
      <c r="BL901" s="13"/>
      <c r="BM901" s="13"/>
      <c r="BN901" s="13"/>
    </row>
    <row r="902" spans="1:66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1"/>
      <c r="L902" s="11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3"/>
      <c r="BK902" s="13"/>
      <c r="BL902" s="13"/>
      <c r="BM902" s="13"/>
      <c r="BN902" s="13"/>
    </row>
    <row r="903" spans="1:66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1"/>
      <c r="L903" s="11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3"/>
      <c r="BK903" s="13"/>
      <c r="BL903" s="13"/>
      <c r="BM903" s="13"/>
      <c r="BN903" s="13"/>
    </row>
    <row r="904" spans="1:66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1"/>
      <c r="L904" s="11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3"/>
      <c r="BK904" s="13"/>
      <c r="BL904" s="13"/>
      <c r="BM904" s="13"/>
      <c r="BN904" s="13"/>
    </row>
    <row r="905" spans="1:66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1"/>
      <c r="L905" s="11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3"/>
      <c r="BK905" s="13"/>
      <c r="BL905" s="13"/>
      <c r="BM905" s="13"/>
      <c r="BN905" s="13"/>
    </row>
    <row r="906" spans="1:66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1"/>
      <c r="L906" s="11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3"/>
      <c r="BK906" s="13"/>
      <c r="BL906" s="13"/>
      <c r="BM906" s="13"/>
      <c r="BN906" s="13"/>
    </row>
    <row r="907" spans="1:66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1"/>
      <c r="L907" s="11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3"/>
      <c r="BK907" s="13"/>
      <c r="BL907" s="13"/>
      <c r="BM907" s="13"/>
      <c r="BN907" s="13"/>
    </row>
    <row r="908" spans="1:66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1"/>
      <c r="L908" s="11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3"/>
      <c r="BK908" s="13"/>
      <c r="BL908" s="13"/>
      <c r="BM908" s="13"/>
      <c r="BN908" s="13"/>
    </row>
    <row r="909" spans="1:66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1"/>
      <c r="L909" s="11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3"/>
      <c r="BK909" s="13"/>
      <c r="BL909" s="13"/>
      <c r="BM909" s="13"/>
      <c r="BN909" s="13"/>
    </row>
    <row r="910" spans="1:66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1"/>
      <c r="L910" s="11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3"/>
      <c r="BK910" s="13"/>
      <c r="BL910" s="13"/>
      <c r="BM910" s="13"/>
      <c r="BN910" s="13"/>
    </row>
    <row r="911" spans="1:66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1"/>
      <c r="L911" s="11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3"/>
      <c r="BK911" s="13"/>
      <c r="BL911" s="13"/>
      <c r="BM911" s="13"/>
      <c r="BN911" s="13"/>
    </row>
    <row r="912" spans="1:66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1"/>
      <c r="L912" s="11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3"/>
      <c r="BK912" s="13"/>
      <c r="BL912" s="13"/>
      <c r="BM912" s="13"/>
      <c r="BN912" s="13"/>
    </row>
    <row r="913" spans="1:66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1"/>
      <c r="L913" s="11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3"/>
      <c r="BK913" s="13"/>
      <c r="BL913" s="13"/>
      <c r="BM913" s="13"/>
      <c r="BN913" s="13"/>
    </row>
    <row r="914" spans="1:66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1"/>
      <c r="L914" s="11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3"/>
      <c r="BK914" s="13"/>
      <c r="BL914" s="13"/>
      <c r="BM914" s="13"/>
      <c r="BN914" s="13"/>
    </row>
    <row r="915" spans="1:66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1"/>
      <c r="L915" s="11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3"/>
      <c r="BK915" s="13"/>
      <c r="BL915" s="13"/>
      <c r="BM915" s="13"/>
      <c r="BN915" s="13"/>
    </row>
    <row r="916" spans="1:66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1"/>
      <c r="L916" s="11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3"/>
      <c r="BK916" s="13"/>
      <c r="BL916" s="13"/>
      <c r="BM916" s="13"/>
      <c r="BN916" s="13"/>
    </row>
    <row r="917" spans="1:66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1"/>
      <c r="L917" s="11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3"/>
      <c r="BK917" s="13"/>
      <c r="BL917" s="13"/>
      <c r="BM917" s="13"/>
      <c r="BN917" s="13"/>
    </row>
    <row r="918" spans="1:66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1"/>
      <c r="L918" s="11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3"/>
      <c r="BK918" s="13"/>
      <c r="BL918" s="13"/>
      <c r="BM918" s="13"/>
      <c r="BN918" s="13"/>
    </row>
    <row r="919" spans="1:66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1"/>
      <c r="L919" s="11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3"/>
      <c r="BK919" s="13"/>
      <c r="BL919" s="13"/>
      <c r="BM919" s="13"/>
      <c r="BN919" s="13"/>
    </row>
    <row r="920" spans="1:66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1"/>
      <c r="L920" s="11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3"/>
      <c r="BK920" s="13"/>
      <c r="BL920" s="13"/>
      <c r="BM920" s="13"/>
      <c r="BN920" s="13"/>
    </row>
    <row r="921" spans="1:66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1"/>
      <c r="L921" s="11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3"/>
      <c r="BK921" s="13"/>
      <c r="BL921" s="13"/>
      <c r="BM921" s="13"/>
      <c r="BN921" s="13"/>
    </row>
    <row r="922" spans="1:66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1"/>
      <c r="L922" s="11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3"/>
      <c r="BK922" s="13"/>
      <c r="BL922" s="13"/>
      <c r="BM922" s="13"/>
      <c r="BN922" s="13"/>
    </row>
    <row r="923" spans="1:66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1"/>
      <c r="L923" s="11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3"/>
      <c r="BK923" s="13"/>
      <c r="BL923" s="13"/>
      <c r="BM923" s="13"/>
      <c r="BN923" s="13"/>
    </row>
    <row r="924" spans="1:66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1"/>
      <c r="L924" s="11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3"/>
      <c r="BK924" s="13"/>
      <c r="BL924" s="13"/>
      <c r="BM924" s="13"/>
      <c r="BN924" s="13"/>
    </row>
    <row r="925" spans="1:66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1"/>
      <c r="L925" s="11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3"/>
      <c r="BK925" s="13"/>
      <c r="BL925" s="13"/>
      <c r="BM925" s="13"/>
      <c r="BN925" s="13"/>
    </row>
    <row r="926" spans="1:66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1"/>
      <c r="L926" s="11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3"/>
      <c r="BK926" s="13"/>
      <c r="BL926" s="13"/>
      <c r="BM926" s="13"/>
      <c r="BN926" s="13"/>
    </row>
    <row r="927" spans="1:66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1"/>
      <c r="L927" s="11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3"/>
      <c r="BK927" s="13"/>
      <c r="BL927" s="13"/>
      <c r="BM927" s="13"/>
      <c r="BN927" s="13"/>
    </row>
    <row r="928" spans="1:66" s="10" customFormat="1" x14ac:dyDescent="0.25">
      <c r="K928" s="11"/>
      <c r="L928" s="11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3"/>
      <c r="BK928" s="13"/>
      <c r="BL928" s="13"/>
      <c r="BM928" s="13"/>
      <c r="BN928" s="13"/>
    </row>
    <row r="929" spans="1:66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1"/>
      <c r="L929" s="11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3"/>
      <c r="BK929" s="13"/>
      <c r="BL929" s="13"/>
      <c r="BM929" s="13"/>
      <c r="BN929" s="13"/>
    </row>
    <row r="930" spans="1:66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1"/>
      <c r="L930" s="11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3"/>
      <c r="BK930" s="13"/>
      <c r="BL930" s="13"/>
      <c r="BM930" s="13"/>
      <c r="BN930" s="13"/>
    </row>
    <row r="931" spans="1:66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1"/>
      <c r="L931" s="11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3"/>
      <c r="BK931" s="13"/>
      <c r="BL931" s="13"/>
      <c r="BM931" s="13"/>
      <c r="BN931" s="13"/>
    </row>
    <row r="932" spans="1:66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1"/>
      <c r="L932" s="11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3"/>
      <c r="BK932" s="13"/>
      <c r="BL932" s="13"/>
      <c r="BM932" s="13"/>
      <c r="BN932" s="13"/>
    </row>
    <row r="933" spans="1:66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1"/>
      <c r="L933" s="11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3"/>
      <c r="BK933" s="13"/>
      <c r="BL933" s="13"/>
      <c r="BM933" s="13"/>
      <c r="BN933" s="13"/>
    </row>
    <row r="934" spans="1:66" s="14" customFormat="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1"/>
      <c r="L934" s="11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3"/>
      <c r="BK934" s="13"/>
      <c r="BL934" s="13"/>
      <c r="BM934" s="13"/>
      <c r="BN934" s="13"/>
    </row>
    <row r="935" spans="1:66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1"/>
      <c r="L935" s="11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3"/>
      <c r="BK935" s="13"/>
      <c r="BL935" s="13"/>
      <c r="BM935" s="13"/>
      <c r="BN935" s="13"/>
    </row>
    <row r="936" spans="1:66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1"/>
      <c r="L936" s="11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3"/>
      <c r="BK936" s="13"/>
      <c r="BL936" s="13"/>
      <c r="BM936" s="13"/>
      <c r="BN936" s="13"/>
    </row>
    <row r="937" spans="1:66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1"/>
      <c r="L937" s="11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3"/>
      <c r="BK937" s="13"/>
      <c r="BL937" s="13"/>
      <c r="BM937" s="13"/>
      <c r="BN937" s="13"/>
    </row>
    <row r="938" spans="1:66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1"/>
      <c r="L938" s="11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3"/>
      <c r="BK938" s="13"/>
      <c r="BL938" s="13"/>
      <c r="BM938" s="13"/>
      <c r="BN938" s="13"/>
    </row>
    <row r="939" spans="1:66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1"/>
      <c r="L939" s="11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3"/>
      <c r="BK939" s="13"/>
      <c r="BL939" s="13"/>
      <c r="BM939" s="13"/>
      <c r="BN939" s="13"/>
    </row>
    <row r="940" spans="1:66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1"/>
      <c r="L940" s="11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3"/>
      <c r="BK940" s="13"/>
      <c r="BL940" s="13"/>
      <c r="BM940" s="13"/>
      <c r="BN940" s="13"/>
    </row>
    <row r="941" spans="1:66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1"/>
      <c r="L941" s="11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3"/>
      <c r="BK941" s="13"/>
      <c r="BL941" s="13"/>
      <c r="BM941" s="13"/>
      <c r="BN941" s="13"/>
    </row>
    <row r="942" spans="1:66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1"/>
      <c r="L942" s="11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3"/>
      <c r="BK942" s="13"/>
      <c r="BL942" s="13"/>
      <c r="BM942" s="13"/>
      <c r="BN942" s="13"/>
    </row>
    <row r="943" spans="1:66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1"/>
      <c r="L943" s="11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3"/>
      <c r="BK943" s="13"/>
      <c r="BL943" s="13"/>
      <c r="BM943" s="13"/>
      <c r="BN943" s="13"/>
    </row>
    <row r="944" spans="1:66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1"/>
      <c r="L944" s="11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3"/>
      <c r="BK944" s="13"/>
      <c r="BL944" s="13"/>
      <c r="BM944" s="13"/>
      <c r="BN944" s="13"/>
    </row>
    <row r="945" spans="1:66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1"/>
      <c r="L945" s="11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3"/>
      <c r="BK945" s="13"/>
      <c r="BL945" s="13"/>
      <c r="BM945" s="13"/>
      <c r="BN945" s="13"/>
    </row>
    <row r="946" spans="1:66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1"/>
      <c r="L946" s="11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3"/>
      <c r="BK946" s="13"/>
      <c r="BL946" s="13"/>
      <c r="BM946" s="13"/>
      <c r="BN946" s="13"/>
    </row>
    <row r="947" spans="1:66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1"/>
      <c r="L947" s="11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3"/>
      <c r="BK947" s="13"/>
      <c r="BL947" s="13"/>
      <c r="BM947" s="13"/>
      <c r="BN947" s="13"/>
    </row>
    <row r="948" spans="1:66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1"/>
      <c r="L948" s="11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3"/>
      <c r="BK948" s="13"/>
      <c r="BL948" s="13"/>
      <c r="BM948" s="13"/>
      <c r="BN948" s="13"/>
    </row>
    <row r="949" spans="1:66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1"/>
      <c r="L949" s="11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3"/>
      <c r="BK949" s="13"/>
      <c r="BL949" s="13"/>
      <c r="BM949" s="13"/>
      <c r="BN949" s="13"/>
    </row>
    <row r="950" spans="1:66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1"/>
      <c r="L950" s="11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3"/>
      <c r="BK950" s="13"/>
      <c r="BL950" s="13"/>
      <c r="BM950" s="13"/>
      <c r="BN950" s="13"/>
    </row>
    <row r="951" spans="1:66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1"/>
      <c r="L951" s="11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3"/>
      <c r="BK951" s="13"/>
      <c r="BL951" s="13"/>
      <c r="BM951" s="13"/>
      <c r="BN951" s="13"/>
    </row>
    <row r="952" spans="1:66" s="14" customFormat="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1"/>
      <c r="L952" s="11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3"/>
      <c r="BK952" s="13"/>
      <c r="BL952" s="13"/>
      <c r="BM952" s="13"/>
      <c r="BN952" s="13"/>
    </row>
    <row r="953" spans="1:66" x14ac:dyDescent="0.25">
      <c r="A953" s="10"/>
      <c r="B953" s="10"/>
      <c r="C953" s="10"/>
      <c r="D953" s="18"/>
      <c r="E953" s="10"/>
      <c r="F953" s="10"/>
      <c r="G953" s="10"/>
      <c r="H953" s="10"/>
      <c r="I953" s="10"/>
      <c r="J953" s="10"/>
      <c r="K953" s="11"/>
      <c r="L953" s="11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3"/>
      <c r="BK953" s="13"/>
      <c r="BL953" s="13"/>
      <c r="BM953" s="13"/>
      <c r="BN953" s="13"/>
    </row>
    <row r="954" spans="1:66" x14ac:dyDescent="0.25">
      <c r="A954" s="10"/>
      <c r="B954" s="10"/>
      <c r="C954" s="10"/>
      <c r="D954" s="18"/>
      <c r="E954" s="10"/>
      <c r="F954" s="10"/>
      <c r="G954" s="10"/>
      <c r="H954" s="10"/>
      <c r="I954" s="10"/>
      <c r="J954" s="10"/>
      <c r="K954" s="11"/>
      <c r="L954" s="11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3"/>
      <c r="BK954" s="13"/>
      <c r="BL954" s="13"/>
      <c r="BM954" s="13"/>
      <c r="BN954" s="13"/>
    </row>
    <row r="955" spans="1:66" x14ac:dyDescent="0.25">
      <c r="A955" s="10"/>
      <c r="B955" s="10"/>
      <c r="C955" s="10"/>
      <c r="D955" s="18"/>
      <c r="E955" s="10"/>
      <c r="F955" s="10"/>
      <c r="G955" s="10"/>
      <c r="H955" s="10"/>
      <c r="I955" s="10"/>
      <c r="J955" s="10"/>
      <c r="K955" s="11"/>
      <c r="L955" s="11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3"/>
      <c r="BK955" s="13"/>
      <c r="BL955" s="13"/>
      <c r="BM955" s="13"/>
      <c r="BN955" s="13"/>
    </row>
    <row r="956" spans="1:66" x14ac:dyDescent="0.25">
      <c r="A956" s="10"/>
      <c r="B956" s="10"/>
      <c r="C956" s="10"/>
      <c r="D956" s="18"/>
      <c r="E956" s="10"/>
      <c r="F956" s="10"/>
      <c r="G956" s="10"/>
      <c r="H956" s="10"/>
      <c r="I956" s="10"/>
      <c r="J956" s="10"/>
      <c r="K956" s="11"/>
      <c r="L956" s="11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3"/>
      <c r="BK956" s="13"/>
      <c r="BL956" s="13"/>
      <c r="BM956" s="13"/>
      <c r="BN956" s="13"/>
    </row>
    <row r="957" spans="1:66" x14ac:dyDescent="0.25">
      <c r="A957" s="10"/>
      <c r="B957" s="10"/>
      <c r="C957" s="10"/>
      <c r="D957" s="18"/>
      <c r="E957" s="10"/>
      <c r="F957" s="10"/>
      <c r="G957" s="10"/>
      <c r="H957" s="10"/>
      <c r="I957" s="10"/>
      <c r="J957" s="10"/>
      <c r="K957" s="11"/>
      <c r="L957" s="11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3"/>
      <c r="BK957" s="13"/>
      <c r="BL957" s="13"/>
      <c r="BM957" s="13"/>
      <c r="BN957" s="13"/>
    </row>
    <row r="958" spans="1:66" x14ac:dyDescent="0.25">
      <c r="A958" s="10"/>
      <c r="B958" s="10"/>
      <c r="C958" s="10"/>
      <c r="D958" s="18"/>
      <c r="E958" s="10"/>
      <c r="F958" s="10"/>
      <c r="G958" s="10"/>
      <c r="H958" s="10"/>
      <c r="I958" s="10"/>
      <c r="J958" s="10"/>
      <c r="K958" s="11"/>
      <c r="L958" s="11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3"/>
      <c r="BK958" s="13"/>
      <c r="BL958" s="13"/>
      <c r="BM958" s="13"/>
      <c r="BN958" s="13"/>
    </row>
    <row r="959" spans="1:66" x14ac:dyDescent="0.25">
      <c r="A959" s="10"/>
      <c r="B959" s="10"/>
      <c r="C959" s="10"/>
      <c r="D959" s="18"/>
      <c r="E959" s="10"/>
      <c r="F959" s="10"/>
      <c r="G959" s="10"/>
      <c r="H959" s="10"/>
      <c r="I959" s="10"/>
      <c r="J959" s="10"/>
      <c r="K959" s="11"/>
      <c r="L959" s="11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3"/>
      <c r="BK959" s="13"/>
      <c r="BL959" s="13"/>
      <c r="BM959" s="13"/>
      <c r="BN959" s="13"/>
    </row>
    <row r="960" spans="1:66" x14ac:dyDescent="0.25">
      <c r="A960" s="10"/>
      <c r="B960" s="10"/>
      <c r="C960" s="10"/>
      <c r="D960" s="18"/>
      <c r="E960" s="10"/>
      <c r="F960" s="10"/>
      <c r="G960" s="10"/>
      <c r="H960" s="10"/>
      <c r="I960" s="10"/>
      <c r="J960" s="10"/>
      <c r="K960" s="11"/>
      <c r="L960" s="11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3"/>
      <c r="BK960" s="13"/>
      <c r="BL960" s="13"/>
      <c r="BM960" s="13"/>
      <c r="BN960" s="13"/>
    </row>
    <row r="961" spans="1:66" x14ac:dyDescent="0.25">
      <c r="A961" s="10"/>
      <c r="B961" s="10"/>
      <c r="C961" s="10"/>
      <c r="D961" s="18"/>
      <c r="E961" s="10"/>
      <c r="F961" s="10"/>
      <c r="G961" s="10"/>
      <c r="H961" s="10"/>
      <c r="I961" s="10"/>
      <c r="J961" s="10"/>
      <c r="K961" s="11"/>
      <c r="L961" s="11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3"/>
      <c r="BK961" s="13"/>
      <c r="BL961" s="13"/>
      <c r="BM961" s="13"/>
      <c r="BN961" s="13"/>
    </row>
    <row r="962" spans="1:66" x14ac:dyDescent="0.25">
      <c r="A962" s="10"/>
      <c r="B962" s="10"/>
      <c r="C962" s="10"/>
      <c r="D962" s="18"/>
      <c r="E962" s="10"/>
      <c r="F962" s="10"/>
      <c r="G962" s="10"/>
      <c r="H962" s="10"/>
      <c r="I962" s="10"/>
      <c r="J962" s="10"/>
      <c r="K962" s="11"/>
      <c r="L962" s="11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3"/>
      <c r="BK962" s="13"/>
      <c r="BL962" s="13"/>
      <c r="BM962" s="13"/>
      <c r="BN962" s="13"/>
    </row>
    <row r="963" spans="1:66" x14ac:dyDescent="0.25">
      <c r="A963" s="10"/>
      <c r="B963" s="10"/>
      <c r="C963" s="10"/>
      <c r="D963" s="18"/>
      <c r="E963" s="10"/>
      <c r="F963" s="10"/>
      <c r="G963" s="10"/>
      <c r="H963" s="10"/>
      <c r="I963" s="10"/>
      <c r="J963" s="10"/>
      <c r="K963" s="11"/>
      <c r="L963" s="11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3"/>
      <c r="BK963" s="13"/>
      <c r="BL963" s="13"/>
      <c r="BM963" s="13"/>
      <c r="BN963" s="13"/>
    </row>
    <row r="964" spans="1:66" x14ac:dyDescent="0.25">
      <c r="A964" s="10"/>
      <c r="B964" s="10"/>
      <c r="C964" s="10"/>
      <c r="D964" s="18"/>
      <c r="E964" s="10"/>
      <c r="F964" s="10"/>
      <c r="G964" s="10"/>
      <c r="H964" s="10"/>
      <c r="I964" s="10"/>
      <c r="J964" s="10"/>
      <c r="K964" s="11"/>
      <c r="L964" s="11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3"/>
      <c r="BK964" s="13"/>
      <c r="BL964" s="13"/>
      <c r="BM964" s="13"/>
      <c r="BN964" s="13"/>
    </row>
    <row r="965" spans="1:66" x14ac:dyDescent="0.25">
      <c r="A965" s="10"/>
      <c r="B965" s="10"/>
      <c r="C965" s="10"/>
      <c r="D965" s="18"/>
      <c r="E965" s="10"/>
      <c r="F965" s="10"/>
      <c r="G965" s="10"/>
      <c r="H965" s="10"/>
      <c r="I965" s="10"/>
      <c r="J965" s="10"/>
      <c r="K965" s="11"/>
      <c r="L965" s="11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3"/>
      <c r="BK965" s="13"/>
      <c r="BL965" s="13"/>
      <c r="BM965" s="13"/>
      <c r="BN965" s="13"/>
    </row>
    <row r="966" spans="1:66" x14ac:dyDescent="0.25">
      <c r="A966" s="10"/>
      <c r="B966" s="10"/>
      <c r="C966" s="10"/>
      <c r="D966" s="18"/>
      <c r="E966" s="10"/>
      <c r="F966" s="10"/>
      <c r="G966" s="10"/>
      <c r="H966" s="10"/>
      <c r="I966" s="10"/>
      <c r="J966" s="10"/>
      <c r="K966" s="11"/>
      <c r="L966" s="11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3"/>
      <c r="BK966" s="13"/>
      <c r="BL966" s="13"/>
      <c r="BM966" s="13"/>
      <c r="BN966" s="13"/>
    </row>
    <row r="967" spans="1:66" x14ac:dyDescent="0.25">
      <c r="A967" s="10"/>
      <c r="B967" s="10"/>
      <c r="C967" s="10"/>
      <c r="D967" s="18"/>
      <c r="E967" s="10"/>
      <c r="F967" s="10"/>
      <c r="G967" s="10"/>
      <c r="H967" s="10"/>
      <c r="I967" s="10"/>
      <c r="J967" s="10"/>
      <c r="K967" s="11"/>
      <c r="L967" s="11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3"/>
      <c r="BK967" s="13"/>
      <c r="BL967" s="13"/>
      <c r="BM967" s="13"/>
      <c r="BN967" s="13"/>
    </row>
    <row r="968" spans="1:66" x14ac:dyDescent="0.25">
      <c r="A968" s="10"/>
      <c r="B968" s="10"/>
      <c r="C968" s="10"/>
      <c r="D968" s="18"/>
      <c r="E968" s="10"/>
      <c r="F968" s="10"/>
      <c r="G968" s="10"/>
      <c r="H968" s="10"/>
      <c r="I968" s="10"/>
      <c r="J968" s="10"/>
      <c r="K968" s="11"/>
      <c r="L968" s="11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3"/>
      <c r="BK968" s="13"/>
      <c r="BL968" s="13"/>
      <c r="BM968" s="13"/>
      <c r="BN968" s="13"/>
    </row>
    <row r="969" spans="1:66" x14ac:dyDescent="0.25">
      <c r="A969" s="10"/>
      <c r="B969" s="10"/>
      <c r="C969" s="10"/>
      <c r="D969" s="18"/>
      <c r="E969" s="10"/>
      <c r="F969" s="10"/>
      <c r="G969" s="10"/>
      <c r="H969" s="10"/>
      <c r="I969" s="10"/>
      <c r="J969" s="10"/>
      <c r="K969" s="11"/>
      <c r="L969" s="11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3"/>
      <c r="BK969" s="13"/>
      <c r="BL969" s="13"/>
      <c r="BM969" s="13"/>
      <c r="BN969" s="13"/>
    </row>
    <row r="970" spans="1:66" x14ac:dyDescent="0.25">
      <c r="A970" s="10"/>
      <c r="B970" s="10"/>
      <c r="C970" s="10"/>
      <c r="D970" s="18"/>
      <c r="E970" s="10"/>
      <c r="F970" s="10"/>
      <c r="G970" s="10"/>
      <c r="H970" s="10"/>
      <c r="I970" s="10"/>
      <c r="J970" s="10"/>
      <c r="K970" s="11"/>
      <c r="L970" s="11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3"/>
      <c r="BK970" s="13"/>
      <c r="BL970" s="13"/>
      <c r="BM970" s="13"/>
      <c r="BN970" s="13"/>
    </row>
    <row r="971" spans="1:66" x14ac:dyDescent="0.25">
      <c r="A971" s="10"/>
      <c r="B971" s="10"/>
      <c r="C971" s="10"/>
      <c r="D971" s="18"/>
      <c r="E971" s="10"/>
      <c r="F971" s="10"/>
      <c r="G971" s="10"/>
      <c r="H971" s="10"/>
      <c r="I971" s="10"/>
      <c r="J971" s="10"/>
      <c r="K971" s="11"/>
      <c r="L971" s="11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3"/>
      <c r="BK971" s="13"/>
      <c r="BL971" s="13"/>
      <c r="BM971" s="13"/>
      <c r="BN971" s="13"/>
    </row>
    <row r="972" spans="1:66" x14ac:dyDescent="0.25">
      <c r="A972" s="10"/>
      <c r="B972" s="10"/>
      <c r="C972" s="10"/>
      <c r="D972" s="18"/>
      <c r="E972" s="10"/>
      <c r="F972" s="10"/>
      <c r="G972" s="10"/>
      <c r="H972" s="10"/>
      <c r="I972" s="10"/>
      <c r="J972" s="10"/>
      <c r="K972" s="11"/>
      <c r="L972" s="11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3"/>
      <c r="BK972" s="13"/>
      <c r="BL972" s="13"/>
      <c r="BM972" s="13"/>
      <c r="BN972" s="13"/>
    </row>
    <row r="973" spans="1:66" x14ac:dyDescent="0.25">
      <c r="A973" s="10"/>
      <c r="B973" s="10"/>
      <c r="C973" s="10"/>
      <c r="D973" s="18"/>
      <c r="E973" s="10"/>
      <c r="F973" s="10"/>
      <c r="G973" s="10"/>
      <c r="H973" s="10"/>
      <c r="I973" s="10"/>
      <c r="J973" s="10"/>
      <c r="K973" s="11"/>
      <c r="L973" s="11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3"/>
      <c r="BK973" s="13"/>
      <c r="BL973" s="13"/>
      <c r="BM973" s="13"/>
      <c r="BN973" s="13"/>
    </row>
    <row r="974" spans="1:66" x14ac:dyDescent="0.25">
      <c r="A974" s="10"/>
      <c r="B974" s="10"/>
      <c r="C974" s="10"/>
      <c r="D974" s="18"/>
      <c r="E974" s="10"/>
      <c r="F974" s="10"/>
      <c r="G974" s="10"/>
      <c r="H974" s="10"/>
      <c r="I974" s="10"/>
      <c r="J974" s="10"/>
      <c r="K974" s="11"/>
      <c r="L974" s="11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3"/>
      <c r="BK974" s="13"/>
      <c r="BL974" s="13"/>
      <c r="BM974" s="13"/>
      <c r="BN974" s="13"/>
    </row>
    <row r="975" spans="1:66" x14ac:dyDescent="0.25">
      <c r="A975" s="10"/>
      <c r="B975" s="10"/>
      <c r="C975" s="10"/>
      <c r="D975" s="18"/>
      <c r="E975" s="10"/>
      <c r="F975" s="10"/>
      <c r="G975" s="10"/>
      <c r="H975" s="10"/>
      <c r="I975" s="10"/>
      <c r="J975" s="10"/>
      <c r="K975" s="11"/>
      <c r="L975" s="11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3"/>
      <c r="BK975" s="13"/>
      <c r="BL975" s="13"/>
      <c r="BM975" s="13"/>
      <c r="BN975" s="13"/>
    </row>
    <row r="976" spans="1:66" x14ac:dyDescent="0.25">
      <c r="A976" s="10"/>
      <c r="B976" s="10"/>
      <c r="C976" s="10"/>
      <c r="D976" s="18"/>
      <c r="E976" s="10"/>
      <c r="F976" s="10"/>
      <c r="G976" s="10"/>
      <c r="H976" s="10"/>
      <c r="I976" s="10"/>
      <c r="J976" s="10"/>
      <c r="K976" s="11"/>
      <c r="L976" s="11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3"/>
      <c r="BK976" s="13"/>
      <c r="BL976" s="13"/>
      <c r="BM976" s="13"/>
      <c r="BN976" s="13"/>
    </row>
    <row r="977" spans="1:66" x14ac:dyDescent="0.25">
      <c r="A977" s="10"/>
      <c r="B977" s="10"/>
      <c r="C977" s="10"/>
      <c r="D977" s="18"/>
      <c r="E977" s="10"/>
      <c r="F977" s="10"/>
      <c r="G977" s="10"/>
      <c r="H977" s="10"/>
      <c r="I977" s="10"/>
      <c r="J977" s="10"/>
      <c r="K977" s="11"/>
      <c r="L977" s="11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3"/>
      <c r="BK977" s="13"/>
      <c r="BL977" s="13"/>
      <c r="BM977" s="13"/>
      <c r="BN977" s="13"/>
    </row>
    <row r="978" spans="1:66" x14ac:dyDescent="0.25">
      <c r="A978" s="10"/>
      <c r="B978" s="10"/>
      <c r="C978" s="10"/>
      <c r="D978" s="18"/>
      <c r="E978" s="10"/>
      <c r="F978" s="10"/>
      <c r="G978" s="10"/>
      <c r="H978" s="10"/>
      <c r="I978" s="10"/>
      <c r="J978" s="10"/>
      <c r="K978" s="11"/>
      <c r="L978" s="11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3"/>
      <c r="BK978" s="13"/>
      <c r="BL978" s="13"/>
      <c r="BM978" s="13"/>
      <c r="BN978" s="13"/>
    </row>
    <row r="979" spans="1:66" x14ac:dyDescent="0.25">
      <c r="A979" s="10"/>
      <c r="B979" s="10"/>
      <c r="C979" s="10"/>
      <c r="D979" s="18"/>
      <c r="E979" s="10"/>
      <c r="F979" s="10"/>
      <c r="G979" s="10"/>
      <c r="H979" s="10"/>
      <c r="I979" s="10"/>
      <c r="J979" s="10"/>
      <c r="K979" s="11"/>
      <c r="L979" s="11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3"/>
      <c r="BK979" s="13"/>
      <c r="BL979" s="13"/>
      <c r="BM979" s="13"/>
      <c r="BN979" s="13"/>
    </row>
    <row r="980" spans="1:66" x14ac:dyDescent="0.25">
      <c r="A980" s="10"/>
      <c r="B980" s="10"/>
      <c r="C980" s="10"/>
      <c r="D980" s="18"/>
      <c r="E980" s="10"/>
      <c r="F980" s="10"/>
      <c r="G980" s="10"/>
      <c r="H980" s="10"/>
      <c r="I980" s="10"/>
      <c r="J980" s="10"/>
      <c r="K980" s="11"/>
      <c r="L980" s="11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3"/>
      <c r="BK980" s="13"/>
      <c r="BL980" s="13"/>
      <c r="BM980" s="13"/>
      <c r="BN980" s="13"/>
    </row>
    <row r="981" spans="1:66" x14ac:dyDescent="0.25">
      <c r="A981" s="10"/>
      <c r="B981" s="10"/>
      <c r="C981" s="10"/>
      <c r="D981" s="18"/>
      <c r="E981" s="10"/>
      <c r="F981" s="10"/>
      <c r="G981" s="10"/>
      <c r="H981" s="10"/>
      <c r="I981" s="10"/>
      <c r="J981" s="10"/>
      <c r="K981" s="11"/>
      <c r="L981" s="11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3"/>
      <c r="BK981" s="13"/>
      <c r="BL981" s="13"/>
      <c r="BM981" s="13"/>
      <c r="BN981" s="13"/>
    </row>
    <row r="982" spans="1:66" x14ac:dyDescent="0.25">
      <c r="A982" s="10"/>
      <c r="B982" s="10"/>
      <c r="C982" s="10"/>
      <c r="D982" s="18"/>
      <c r="E982" s="10"/>
      <c r="F982" s="10"/>
      <c r="G982" s="10"/>
      <c r="H982" s="10"/>
      <c r="I982" s="10"/>
      <c r="J982" s="10"/>
      <c r="K982" s="11"/>
      <c r="L982" s="11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3"/>
      <c r="BK982" s="13"/>
      <c r="BL982" s="13"/>
      <c r="BM982" s="13"/>
      <c r="BN982" s="13"/>
    </row>
    <row r="983" spans="1:66" x14ac:dyDescent="0.25">
      <c r="A983" s="10"/>
      <c r="B983" s="10"/>
      <c r="C983" s="10"/>
      <c r="D983" s="18"/>
      <c r="E983" s="10"/>
      <c r="F983" s="10"/>
      <c r="G983" s="10"/>
      <c r="H983" s="10"/>
      <c r="I983" s="10"/>
      <c r="J983" s="10"/>
      <c r="K983" s="11"/>
      <c r="L983" s="11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3"/>
      <c r="BK983" s="13"/>
      <c r="BL983" s="13"/>
      <c r="BM983" s="13"/>
      <c r="BN983" s="13"/>
    </row>
    <row r="984" spans="1:66" x14ac:dyDescent="0.25">
      <c r="A984" s="10"/>
      <c r="B984" s="10"/>
      <c r="C984" s="10"/>
      <c r="D984" s="18"/>
      <c r="E984" s="10"/>
      <c r="F984" s="10"/>
      <c r="G984" s="10"/>
      <c r="H984" s="10"/>
      <c r="I984" s="10"/>
      <c r="J984" s="10"/>
      <c r="K984" s="11"/>
      <c r="L984" s="11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3"/>
      <c r="BK984" s="13"/>
      <c r="BL984" s="13"/>
      <c r="BM984" s="13"/>
      <c r="BN984" s="13"/>
    </row>
    <row r="985" spans="1:66" x14ac:dyDescent="0.25">
      <c r="A985" s="10"/>
      <c r="B985" s="10"/>
      <c r="C985" s="10"/>
      <c r="D985" s="18"/>
      <c r="E985" s="10"/>
      <c r="F985" s="10"/>
      <c r="G985" s="10"/>
      <c r="H985" s="10"/>
      <c r="I985" s="10"/>
      <c r="J985" s="10"/>
      <c r="K985" s="11"/>
      <c r="L985" s="11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3"/>
      <c r="BK985" s="13"/>
      <c r="BL985" s="13"/>
      <c r="BM985" s="13"/>
      <c r="BN985" s="13"/>
    </row>
    <row r="986" spans="1:66" x14ac:dyDescent="0.25">
      <c r="A986" s="10"/>
      <c r="B986" s="10"/>
      <c r="C986" s="10"/>
      <c r="D986" s="18"/>
      <c r="E986" s="10"/>
      <c r="F986" s="10"/>
      <c r="G986" s="10"/>
      <c r="H986" s="10"/>
      <c r="I986" s="10"/>
      <c r="J986" s="10"/>
      <c r="K986" s="11"/>
      <c r="L986" s="11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3"/>
      <c r="BK986" s="13"/>
      <c r="BL986" s="13"/>
      <c r="BM986" s="13"/>
      <c r="BN986" s="13"/>
    </row>
    <row r="987" spans="1:66" x14ac:dyDescent="0.25">
      <c r="A987" s="10"/>
      <c r="B987" s="10"/>
      <c r="C987" s="10"/>
      <c r="D987" s="18"/>
      <c r="E987" s="10"/>
      <c r="F987" s="10"/>
      <c r="G987" s="10"/>
      <c r="H987" s="10"/>
      <c r="I987" s="10"/>
      <c r="J987" s="10"/>
      <c r="K987" s="11"/>
      <c r="L987" s="11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3"/>
      <c r="BK987" s="13"/>
      <c r="BL987" s="13"/>
      <c r="BM987" s="13"/>
      <c r="BN987" s="13"/>
    </row>
    <row r="988" spans="1:66" x14ac:dyDescent="0.25">
      <c r="A988" s="10"/>
      <c r="B988" s="10"/>
      <c r="C988" s="10"/>
      <c r="D988" s="18"/>
      <c r="E988" s="10"/>
      <c r="F988" s="10"/>
      <c r="G988" s="10"/>
      <c r="H988" s="10"/>
      <c r="I988" s="10"/>
      <c r="J988" s="10"/>
      <c r="K988" s="11"/>
      <c r="L988" s="11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3"/>
      <c r="BK988" s="13"/>
      <c r="BL988" s="13"/>
      <c r="BM988" s="13"/>
      <c r="BN988" s="13"/>
    </row>
    <row r="989" spans="1:66" x14ac:dyDescent="0.25">
      <c r="A989" s="10"/>
      <c r="B989" s="10"/>
      <c r="C989" s="10"/>
      <c r="D989" s="18"/>
      <c r="E989" s="10"/>
      <c r="F989" s="10"/>
      <c r="G989" s="10"/>
      <c r="H989" s="10"/>
      <c r="I989" s="10"/>
      <c r="J989" s="10"/>
      <c r="K989" s="11"/>
      <c r="L989" s="11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3"/>
      <c r="BK989" s="13"/>
      <c r="BL989" s="13"/>
      <c r="BM989" s="13"/>
      <c r="BN989" s="13"/>
    </row>
    <row r="990" spans="1:66" x14ac:dyDescent="0.25">
      <c r="A990" s="10"/>
      <c r="B990" s="10"/>
      <c r="C990" s="10"/>
      <c r="D990" s="18"/>
      <c r="E990" s="10"/>
      <c r="F990" s="10"/>
      <c r="G990" s="10"/>
      <c r="H990" s="10"/>
      <c r="I990" s="10"/>
      <c r="J990" s="10"/>
      <c r="K990" s="11"/>
      <c r="L990" s="11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3"/>
      <c r="BK990" s="13"/>
      <c r="BL990" s="13"/>
      <c r="BM990" s="13"/>
      <c r="BN990" s="13"/>
    </row>
    <row r="991" spans="1:66" x14ac:dyDescent="0.25">
      <c r="A991" s="10"/>
      <c r="B991" s="10"/>
      <c r="C991" s="10"/>
      <c r="D991" s="18"/>
      <c r="E991" s="10"/>
      <c r="F991" s="10"/>
      <c r="G991" s="10"/>
      <c r="H991" s="10"/>
      <c r="I991" s="10"/>
      <c r="J991" s="10"/>
      <c r="K991" s="11"/>
      <c r="L991" s="11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3"/>
      <c r="BK991" s="13"/>
      <c r="BL991" s="13"/>
      <c r="BM991" s="13"/>
      <c r="BN991" s="13"/>
    </row>
    <row r="992" spans="1:66" s="10" customFormat="1" x14ac:dyDescent="0.25">
      <c r="D992" s="18"/>
      <c r="K992" s="11"/>
      <c r="L992" s="11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3"/>
      <c r="BK992" s="13"/>
      <c r="BL992" s="13"/>
      <c r="BM992" s="13"/>
      <c r="BN992" s="13"/>
    </row>
    <row r="993" spans="1:66" x14ac:dyDescent="0.25">
      <c r="A993" s="10"/>
      <c r="B993" s="10"/>
      <c r="C993" s="10"/>
      <c r="D993" s="18"/>
      <c r="E993" s="10"/>
      <c r="F993" s="10"/>
      <c r="G993" s="10"/>
      <c r="H993" s="10"/>
      <c r="I993" s="10"/>
      <c r="J993" s="10"/>
      <c r="K993" s="11"/>
      <c r="L993" s="11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3"/>
      <c r="BK993" s="13"/>
      <c r="BL993" s="13"/>
      <c r="BM993" s="13"/>
      <c r="BN993" s="13"/>
    </row>
    <row r="994" spans="1:66" x14ac:dyDescent="0.25">
      <c r="A994" s="10"/>
      <c r="B994" s="10"/>
      <c r="C994" s="10"/>
      <c r="D994" s="18"/>
      <c r="E994" s="10"/>
      <c r="F994" s="10"/>
      <c r="G994" s="10"/>
      <c r="H994" s="10"/>
      <c r="I994" s="10"/>
      <c r="J994" s="10"/>
      <c r="K994" s="11"/>
      <c r="L994" s="11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3"/>
      <c r="BK994" s="13"/>
      <c r="BL994" s="13"/>
      <c r="BM994" s="13"/>
      <c r="BN994" s="13"/>
    </row>
    <row r="995" spans="1:66" x14ac:dyDescent="0.25">
      <c r="A995" s="10"/>
      <c r="B995" s="10"/>
      <c r="C995" s="10"/>
      <c r="D995" s="18"/>
      <c r="E995" s="10"/>
      <c r="F995" s="10"/>
      <c r="G995" s="10"/>
      <c r="H995" s="10"/>
      <c r="I995" s="10"/>
      <c r="J995" s="10"/>
      <c r="K995" s="11"/>
      <c r="L995" s="11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3"/>
      <c r="BK995" s="13"/>
      <c r="BL995" s="13"/>
      <c r="BM995" s="13"/>
      <c r="BN995" s="13"/>
    </row>
    <row r="996" spans="1:66" x14ac:dyDescent="0.25">
      <c r="A996" s="10"/>
      <c r="B996" s="10"/>
      <c r="C996" s="10"/>
      <c r="D996" s="18"/>
      <c r="E996" s="10"/>
      <c r="F996" s="10"/>
      <c r="G996" s="10"/>
      <c r="H996" s="10"/>
      <c r="I996" s="10"/>
      <c r="J996" s="10"/>
      <c r="K996" s="11"/>
      <c r="L996" s="11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3"/>
      <c r="BK996" s="13"/>
      <c r="BL996" s="13"/>
      <c r="BM996" s="13"/>
      <c r="BN996" s="13"/>
    </row>
    <row r="997" spans="1:66" x14ac:dyDescent="0.25">
      <c r="A997" s="10"/>
      <c r="B997" s="10"/>
      <c r="C997" s="10"/>
      <c r="D997" s="18"/>
      <c r="E997" s="10"/>
      <c r="F997" s="10"/>
      <c r="G997" s="10"/>
      <c r="H997" s="10"/>
      <c r="I997" s="10"/>
      <c r="J997" s="10"/>
      <c r="K997" s="11"/>
      <c r="L997" s="11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3"/>
      <c r="BK997" s="13"/>
      <c r="BL997" s="13"/>
      <c r="BM997" s="13"/>
      <c r="BN997" s="13"/>
    </row>
    <row r="998" spans="1:66" x14ac:dyDescent="0.25">
      <c r="A998" s="10"/>
      <c r="B998" s="10"/>
      <c r="C998" s="10"/>
      <c r="D998" s="18"/>
      <c r="E998" s="10"/>
      <c r="F998" s="10"/>
      <c r="G998" s="10"/>
      <c r="H998" s="10"/>
      <c r="I998" s="10"/>
      <c r="J998" s="10"/>
      <c r="K998" s="11"/>
      <c r="L998" s="11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3"/>
      <c r="BK998" s="13"/>
      <c r="BL998" s="13"/>
      <c r="BM998" s="13"/>
      <c r="BN998" s="13"/>
    </row>
    <row r="999" spans="1:66" x14ac:dyDescent="0.25">
      <c r="A999" s="10"/>
      <c r="B999" s="10"/>
      <c r="C999" s="10"/>
      <c r="D999" s="18"/>
      <c r="E999" s="10"/>
      <c r="F999" s="10"/>
      <c r="G999" s="10"/>
      <c r="H999" s="10"/>
      <c r="I999" s="10"/>
      <c r="J999" s="10"/>
      <c r="K999" s="11"/>
      <c r="L999" s="11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3"/>
      <c r="BK999" s="13"/>
      <c r="BL999" s="13"/>
      <c r="BM999" s="13"/>
      <c r="BN999" s="13"/>
    </row>
    <row r="1000" spans="1:66" x14ac:dyDescent="0.25">
      <c r="A1000" s="10"/>
      <c r="B1000" s="10"/>
      <c r="C1000" s="10"/>
      <c r="D1000" s="18"/>
      <c r="E1000" s="10"/>
      <c r="F1000" s="10"/>
      <c r="G1000" s="10"/>
      <c r="H1000" s="10"/>
      <c r="I1000" s="10"/>
      <c r="J1000" s="10"/>
      <c r="K1000" s="11"/>
      <c r="L1000" s="11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3"/>
      <c r="BK1000" s="13"/>
      <c r="BL1000" s="13"/>
      <c r="BM1000" s="13"/>
      <c r="BN1000" s="13"/>
    </row>
    <row r="1001" spans="1:66" x14ac:dyDescent="0.25">
      <c r="A1001" s="10"/>
      <c r="B1001" s="10"/>
      <c r="C1001" s="10"/>
      <c r="D1001" s="18"/>
      <c r="E1001" s="10"/>
      <c r="F1001" s="10"/>
      <c r="G1001" s="10"/>
      <c r="H1001" s="10"/>
      <c r="I1001" s="10"/>
      <c r="J1001" s="10"/>
      <c r="K1001" s="11"/>
      <c r="L1001" s="11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3"/>
      <c r="BK1001" s="13"/>
      <c r="BL1001" s="13"/>
      <c r="BM1001" s="13"/>
      <c r="BN1001" s="13"/>
    </row>
    <row r="1002" spans="1:66" x14ac:dyDescent="0.25">
      <c r="A1002" s="10"/>
      <c r="B1002" s="10"/>
      <c r="C1002" s="10"/>
      <c r="D1002" s="18"/>
      <c r="E1002" s="10"/>
      <c r="F1002" s="10"/>
      <c r="G1002" s="10"/>
      <c r="H1002" s="10"/>
      <c r="I1002" s="10"/>
      <c r="J1002" s="10"/>
      <c r="K1002" s="11"/>
      <c r="L1002" s="11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3"/>
      <c r="BK1002" s="13"/>
      <c r="BL1002" s="13"/>
      <c r="BM1002" s="13"/>
      <c r="BN1002" s="13"/>
    </row>
    <row r="1003" spans="1:66" x14ac:dyDescent="0.25">
      <c r="A1003" s="10"/>
      <c r="B1003" s="10"/>
      <c r="C1003" s="10"/>
      <c r="D1003" s="18"/>
      <c r="E1003" s="10"/>
      <c r="F1003" s="10"/>
      <c r="G1003" s="10"/>
      <c r="H1003" s="10"/>
      <c r="I1003" s="10"/>
      <c r="J1003" s="10"/>
      <c r="K1003" s="11"/>
      <c r="L1003" s="11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3"/>
      <c r="BK1003" s="13"/>
      <c r="BL1003" s="13"/>
      <c r="BM1003" s="13"/>
      <c r="BN1003" s="13"/>
    </row>
    <row r="1004" spans="1:66" x14ac:dyDescent="0.25">
      <c r="A1004" s="10"/>
      <c r="B1004" s="10"/>
      <c r="C1004" s="10"/>
      <c r="D1004" s="18"/>
      <c r="E1004" s="10"/>
      <c r="F1004" s="10"/>
      <c r="G1004" s="10"/>
      <c r="H1004" s="10"/>
      <c r="I1004" s="10"/>
      <c r="J1004" s="10"/>
      <c r="K1004" s="11"/>
      <c r="L1004" s="11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3"/>
      <c r="BK1004" s="13"/>
      <c r="BL1004" s="13"/>
      <c r="BM1004" s="13"/>
      <c r="BN1004" s="13"/>
    </row>
    <row r="1005" spans="1:66" x14ac:dyDescent="0.25">
      <c r="A1005" s="10"/>
      <c r="B1005" s="10"/>
      <c r="C1005" s="10"/>
      <c r="D1005" s="18"/>
      <c r="E1005" s="10"/>
      <c r="F1005" s="10"/>
      <c r="G1005" s="10"/>
      <c r="H1005" s="10"/>
      <c r="I1005" s="10"/>
      <c r="J1005" s="10"/>
      <c r="K1005" s="11"/>
      <c r="L1005" s="11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3"/>
      <c r="BK1005" s="13"/>
      <c r="BL1005" s="13"/>
      <c r="BM1005" s="13"/>
      <c r="BN1005" s="13"/>
    </row>
    <row r="1006" spans="1:66" x14ac:dyDescent="0.25">
      <c r="A1006" s="10"/>
      <c r="B1006" s="10"/>
      <c r="C1006" s="10"/>
      <c r="D1006" s="18"/>
      <c r="E1006" s="10"/>
      <c r="F1006" s="10"/>
      <c r="G1006" s="10"/>
      <c r="H1006" s="10"/>
      <c r="I1006" s="10"/>
      <c r="J1006" s="10"/>
      <c r="K1006" s="11"/>
      <c r="L1006" s="11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3"/>
      <c r="BK1006" s="13"/>
      <c r="BL1006" s="13"/>
      <c r="BM1006" s="13"/>
      <c r="BN1006" s="13"/>
    </row>
    <row r="1007" spans="1:66" x14ac:dyDescent="0.25">
      <c r="A1007" s="10"/>
      <c r="B1007" s="10"/>
      <c r="C1007" s="10"/>
      <c r="D1007" s="18"/>
      <c r="E1007" s="10"/>
      <c r="F1007" s="10"/>
      <c r="G1007" s="10"/>
      <c r="H1007" s="10"/>
      <c r="I1007" s="10"/>
      <c r="J1007" s="10"/>
      <c r="K1007" s="11"/>
      <c r="L1007" s="11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3"/>
      <c r="BK1007" s="13"/>
      <c r="BL1007" s="13"/>
      <c r="BM1007" s="13"/>
      <c r="BN1007" s="13"/>
    </row>
    <row r="1008" spans="1:66" x14ac:dyDescent="0.25">
      <c r="A1008" s="10"/>
      <c r="B1008" s="10"/>
      <c r="C1008" s="10"/>
      <c r="D1008" s="18"/>
      <c r="E1008" s="10"/>
      <c r="F1008" s="10"/>
      <c r="G1008" s="10"/>
      <c r="H1008" s="10"/>
      <c r="I1008" s="10"/>
      <c r="J1008" s="10"/>
      <c r="K1008" s="11"/>
      <c r="L1008" s="11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3"/>
      <c r="BK1008" s="13"/>
      <c r="BL1008" s="13"/>
      <c r="BM1008" s="13"/>
      <c r="BN1008" s="13"/>
    </row>
    <row r="1009" spans="1:66" x14ac:dyDescent="0.25">
      <c r="A1009" s="10"/>
      <c r="B1009" s="10"/>
      <c r="C1009" s="10"/>
      <c r="D1009" s="18"/>
      <c r="E1009" s="10"/>
      <c r="F1009" s="10"/>
      <c r="G1009" s="10"/>
      <c r="H1009" s="10"/>
      <c r="I1009" s="10"/>
      <c r="J1009" s="10"/>
      <c r="K1009" s="11"/>
      <c r="L1009" s="11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3"/>
      <c r="BK1009" s="13"/>
      <c r="BL1009" s="13"/>
      <c r="BM1009" s="13"/>
      <c r="BN1009" s="13"/>
    </row>
    <row r="1010" spans="1:66" x14ac:dyDescent="0.25">
      <c r="A1010" s="10"/>
      <c r="B1010" s="10"/>
      <c r="C1010" s="10"/>
      <c r="D1010" s="18"/>
      <c r="E1010" s="10"/>
      <c r="F1010" s="10"/>
      <c r="G1010" s="10"/>
      <c r="H1010" s="10"/>
      <c r="I1010" s="10"/>
      <c r="J1010" s="10"/>
      <c r="K1010" s="11"/>
      <c r="L1010" s="11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3"/>
      <c r="BK1010" s="13"/>
      <c r="BL1010" s="13"/>
      <c r="BM1010" s="13"/>
      <c r="BN1010" s="13"/>
    </row>
    <row r="1011" spans="1:66" x14ac:dyDescent="0.25">
      <c r="A1011" s="10"/>
      <c r="B1011" s="10"/>
      <c r="C1011" s="10"/>
      <c r="D1011" s="18"/>
      <c r="E1011" s="10"/>
      <c r="F1011" s="10"/>
      <c r="G1011" s="10"/>
      <c r="H1011" s="10"/>
      <c r="I1011" s="10"/>
      <c r="J1011" s="10"/>
      <c r="K1011" s="11"/>
      <c r="L1011" s="11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3"/>
      <c r="BK1011" s="13"/>
      <c r="BL1011" s="13"/>
      <c r="BM1011" s="13"/>
      <c r="BN1011" s="13"/>
    </row>
    <row r="1012" spans="1:66" x14ac:dyDescent="0.25">
      <c r="A1012" s="10"/>
      <c r="B1012" s="10"/>
      <c r="C1012" s="10"/>
      <c r="D1012" s="18"/>
      <c r="E1012" s="10"/>
      <c r="F1012" s="10"/>
      <c r="G1012" s="10"/>
      <c r="H1012" s="10"/>
      <c r="I1012" s="10"/>
      <c r="J1012" s="10"/>
      <c r="K1012" s="11"/>
      <c r="L1012" s="11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3"/>
      <c r="BK1012" s="13"/>
      <c r="BL1012" s="13"/>
      <c r="BM1012" s="13"/>
      <c r="BN1012" s="13"/>
    </row>
    <row r="1013" spans="1:66" x14ac:dyDescent="0.25">
      <c r="A1013" s="10"/>
      <c r="B1013" s="10"/>
      <c r="C1013" s="10"/>
      <c r="D1013" s="18"/>
      <c r="E1013" s="10"/>
      <c r="F1013" s="10"/>
      <c r="G1013" s="10"/>
      <c r="H1013" s="10"/>
      <c r="I1013" s="10"/>
      <c r="J1013" s="10"/>
      <c r="K1013" s="11"/>
      <c r="L1013" s="11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3"/>
      <c r="BK1013" s="13"/>
      <c r="BL1013" s="13"/>
      <c r="BM1013" s="13"/>
      <c r="BN1013" s="13"/>
    </row>
    <row r="1014" spans="1:66" x14ac:dyDescent="0.25">
      <c r="A1014" s="10"/>
      <c r="B1014" s="10"/>
      <c r="C1014" s="10"/>
      <c r="D1014" s="18"/>
      <c r="E1014" s="10"/>
      <c r="F1014" s="10"/>
      <c r="G1014" s="10"/>
      <c r="H1014" s="10"/>
      <c r="I1014" s="10"/>
      <c r="J1014" s="10"/>
      <c r="K1014" s="11"/>
      <c r="L1014" s="11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3"/>
      <c r="BK1014" s="13"/>
      <c r="BL1014" s="13"/>
      <c r="BM1014" s="13"/>
      <c r="BN1014" s="13"/>
    </row>
    <row r="1015" spans="1:66" x14ac:dyDescent="0.25">
      <c r="A1015" s="10"/>
      <c r="B1015" s="10"/>
      <c r="C1015" s="10"/>
      <c r="D1015" s="18"/>
      <c r="E1015" s="10"/>
      <c r="F1015" s="10"/>
      <c r="G1015" s="10"/>
      <c r="H1015" s="10"/>
      <c r="I1015" s="10"/>
      <c r="J1015" s="10"/>
      <c r="K1015" s="11"/>
      <c r="L1015" s="11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3"/>
      <c r="BK1015" s="13"/>
      <c r="BL1015" s="13"/>
      <c r="BM1015" s="13"/>
      <c r="BN1015" s="13"/>
    </row>
    <row r="1016" spans="1:66" x14ac:dyDescent="0.25">
      <c r="A1016" s="10"/>
      <c r="B1016" s="10"/>
      <c r="C1016" s="10"/>
      <c r="D1016" s="18"/>
      <c r="E1016" s="10"/>
      <c r="F1016" s="10"/>
      <c r="G1016" s="10"/>
      <c r="H1016" s="10"/>
      <c r="I1016" s="10"/>
      <c r="J1016" s="10"/>
      <c r="K1016" s="11"/>
      <c r="L1016" s="11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3"/>
      <c r="BK1016" s="13"/>
      <c r="BL1016" s="13"/>
      <c r="BM1016" s="13"/>
      <c r="BN1016" s="13"/>
    </row>
    <row r="1017" spans="1:66" x14ac:dyDescent="0.25">
      <c r="A1017" s="10"/>
      <c r="B1017" s="10"/>
      <c r="C1017" s="10"/>
      <c r="D1017" s="18"/>
      <c r="E1017" s="10"/>
      <c r="F1017" s="10"/>
      <c r="G1017" s="10"/>
      <c r="H1017" s="10"/>
      <c r="I1017" s="10"/>
      <c r="J1017" s="10"/>
      <c r="K1017" s="11"/>
      <c r="L1017" s="11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3"/>
      <c r="BK1017" s="13"/>
      <c r="BL1017" s="13"/>
      <c r="BM1017" s="13"/>
      <c r="BN1017" s="13"/>
    </row>
    <row r="1018" spans="1:66" x14ac:dyDescent="0.25">
      <c r="A1018" s="10"/>
      <c r="B1018" s="10"/>
      <c r="C1018" s="10"/>
      <c r="D1018" s="18"/>
      <c r="E1018" s="10"/>
      <c r="F1018" s="10"/>
      <c r="G1018" s="10"/>
      <c r="H1018" s="10"/>
      <c r="I1018" s="10"/>
      <c r="J1018" s="10"/>
      <c r="K1018" s="11"/>
      <c r="L1018" s="11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3"/>
      <c r="BK1018" s="13"/>
      <c r="BL1018" s="13"/>
      <c r="BM1018" s="13"/>
      <c r="BN1018" s="13"/>
    </row>
    <row r="1019" spans="1:66" x14ac:dyDescent="0.25">
      <c r="A1019" s="10"/>
      <c r="B1019" s="10"/>
      <c r="C1019" s="10"/>
      <c r="D1019" s="18"/>
      <c r="E1019" s="10"/>
      <c r="F1019" s="10"/>
      <c r="G1019" s="10"/>
      <c r="H1019" s="10"/>
      <c r="I1019" s="10"/>
      <c r="J1019" s="10"/>
      <c r="K1019" s="11"/>
      <c r="L1019" s="11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3"/>
      <c r="BK1019" s="13"/>
      <c r="BL1019" s="13"/>
      <c r="BM1019" s="13"/>
      <c r="BN1019" s="13"/>
    </row>
    <row r="1020" spans="1:66" x14ac:dyDescent="0.25">
      <c r="A1020" s="10"/>
      <c r="B1020" s="10"/>
      <c r="C1020" s="10"/>
      <c r="D1020" s="18"/>
      <c r="E1020" s="10"/>
      <c r="F1020" s="10"/>
      <c r="G1020" s="10"/>
      <c r="H1020" s="10"/>
      <c r="I1020" s="10"/>
      <c r="J1020" s="10"/>
      <c r="K1020" s="11"/>
      <c r="L1020" s="11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3"/>
      <c r="BK1020" s="13"/>
      <c r="BL1020" s="13"/>
      <c r="BM1020" s="13"/>
      <c r="BN1020" s="13"/>
    </row>
    <row r="1021" spans="1:66" x14ac:dyDescent="0.25">
      <c r="A1021" s="10"/>
      <c r="B1021" s="10"/>
      <c r="C1021" s="10"/>
      <c r="D1021" s="18"/>
      <c r="E1021" s="10"/>
      <c r="F1021" s="10"/>
      <c r="G1021" s="10"/>
      <c r="H1021" s="10"/>
      <c r="I1021" s="10"/>
      <c r="J1021" s="10"/>
      <c r="K1021" s="11"/>
      <c r="L1021" s="11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3"/>
      <c r="BK1021" s="13"/>
      <c r="BL1021" s="13"/>
      <c r="BM1021" s="13"/>
      <c r="BN1021" s="13"/>
    </row>
    <row r="1022" spans="1:66" x14ac:dyDescent="0.25">
      <c r="A1022" s="10"/>
      <c r="B1022" s="10"/>
      <c r="C1022" s="10"/>
      <c r="D1022" s="18"/>
      <c r="E1022" s="10"/>
      <c r="F1022" s="10"/>
      <c r="G1022" s="10"/>
      <c r="H1022" s="10"/>
      <c r="I1022" s="10"/>
      <c r="J1022" s="10"/>
      <c r="K1022" s="11"/>
      <c r="L1022" s="11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3"/>
      <c r="BK1022" s="13"/>
      <c r="BL1022" s="13"/>
      <c r="BM1022" s="13"/>
      <c r="BN1022" s="13"/>
    </row>
    <row r="1023" spans="1:66" x14ac:dyDescent="0.25">
      <c r="A1023" s="10"/>
      <c r="B1023" s="10"/>
      <c r="C1023" s="10"/>
      <c r="D1023" s="18"/>
      <c r="E1023" s="10"/>
      <c r="F1023" s="10"/>
      <c r="G1023" s="10"/>
      <c r="H1023" s="10"/>
      <c r="I1023" s="10"/>
      <c r="J1023" s="10"/>
      <c r="K1023" s="11"/>
      <c r="L1023" s="11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3"/>
      <c r="BK1023" s="13"/>
      <c r="BL1023" s="13"/>
      <c r="BM1023" s="13"/>
      <c r="BN1023" s="13"/>
    </row>
    <row r="1024" spans="1:66" x14ac:dyDescent="0.25">
      <c r="A1024" s="10"/>
      <c r="B1024" s="10"/>
      <c r="C1024" s="10"/>
      <c r="D1024" s="18"/>
      <c r="E1024" s="10"/>
      <c r="F1024" s="10"/>
      <c r="G1024" s="10"/>
      <c r="H1024" s="10"/>
      <c r="I1024" s="10"/>
      <c r="J1024" s="10"/>
      <c r="K1024" s="11"/>
      <c r="L1024" s="11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3"/>
      <c r="BK1024" s="13"/>
      <c r="BL1024" s="13"/>
      <c r="BM1024" s="13"/>
      <c r="BN1024" s="13"/>
    </row>
    <row r="1025" spans="1:66" x14ac:dyDescent="0.25">
      <c r="A1025" s="10"/>
      <c r="B1025" s="10"/>
      <c r="C1025" s="10"/>
      <c r="D1025" s="18"/>
      <c r="E1025" s="10"/>
      <c r="F1025" s="10"/>
      <c r="G1025" s="10"/>
      <c r="H1025" s="10"/>
      <c r="I1025" s="10"/>
      <c r="J1025" s="10"/>
      <c r="K1025" s="11"/>
      <c r="L1025" s="11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3"/>
      <c r="BK1025" s="13"/>
      <c r="BL1025" s="13"/>
      <c r="BM1025" s="13"/>
      <c r="BN1025" s="13"/>
    </row>
    <row r="1026" spans="1:66" x14ac:dyDescent="0.25">
      <c r="A1026" s="10"/>
      <c r="B1026" s="10"/>
      <c r="C1026" s="10"/>
      <c r="D1026" s="18"/>
      <c r="E1026" s="10"/>
      <c r="F1026" s="10"/>
      <c r="G1026" s="10"/>
      <c r="H1026" s="10"/>
      <c r="I1026" s="10"/>
      <c r="J1026" s="10"/>
      <c r="K1026" s="11"/>
      <c r="L1026" s="11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3"/>
      <c r="BK1026" s="13"/>
      <c r="BL1026" s="13"/>
      <c r="BM1026" s="13"/>
      <c r="BN1026" s="13"/>
    </row>
    <row r="1027" spans="1:66" x14ac:dyDescent="0.25">
      <c r="A1027" s="10"/>
      <c r="B1027" s="10"/>
      <c r="C1027" s="10"/>
      <c r="D1027" s="18"/>
      <c r="E1027" s="10"/>
      <c r="F1027" s="10"/>
      <c r="G1027" s="10"/>
      <c r="H1027" s="10"/>
      <c r="I1027" s="10"/>
      <c r="J1027" s="10"/>
      <c r="K1027" s="11"/>
      <c r="L1027" s="11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3"/>
      <c r="BK1027" s="13"/>
      <c r="BL1027" s="13"/>
      <c r="BM1027" s="13"/>
      <c r="BN1027" s="13"/>
    </row>
    <row r="1028" spans="1:66" x14ac:dyDescent="0.25">
      <c r="A1028" s="10"/>
      <c r="B1028" s="10"/>
      <c r="C1028" s="10"/>
      <c r="D1028" s="18"/>
      <c r="E1028" s="10"/>
      <c r="F1028" s="10"/>
      <c r="G1028" s="10"/>
      <c r="H1028" s="10"/>
      <c r="I1028" s="10"/>
      <c r="J1028" s="10"/>
      <c r="K1028" s="11"/>
      <c r="L1028" s="11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3"/>
      <c r="BK1028" s="13"/>
      <c r="BL1028" s="13"/>
      <c r="BM1028" s="13"/>
      <c r="BN1028" s="13"/>
    </row>
    <row r="1029" spans="1:66" x14ac:dyDescent="0.25">
      <c r="A1029" s="10"/>
      <c r="B1029" s="10"/>
      <c r="C1029" s="10"/>
      <c r="D1029" s="18"/>
      <c r="E1029" s="10"/>
      <c r="F1029" s="10"/>
      <c r="G1029" s="10"/>
      <c r="H1029" s="10"/>
      <c r="I1029" s="10"/>
      <c r="J1029" s="10"/>
      <c r="K1029" s="11"/>
      <c r="L1029" s="11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3"/>
      <c r="BK1029" s="13"/>
      <c r="BL1029" s="13"/>
      <c r="BM1029" s="13"/>
      <c r="BN1029" s="13"/>
    </row>
    <row r="1030" spans="1:66" x14ac:dyDescent="0.25">
      <c r="A1030" s="10"/>
      <c r="B1030" s="10"/>
      <c r="C1030" s="10"/>
      <c r="D1030" s="18"/>
      <c r="E1030" s="10"/>
      <c r="F1030" s="10"/>
      <c r="G1030" s="10"/>
      <c r="H1030" s="10"/>
      <c r="I1030" s="10"/>
      <c r="J1030" s="10"/>
      <c r="K1030" s="11"/>
      <c r="L1030" s="11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3"/>
      <c r="BK1030" s="13"/>
      <c r="BL1030" s="13"/>
      <c r="BM1030" s="13"/>
      <c r="BN1030" s="13"/>
    </row>
    <row r="1031" spans="1:66" x14ac:dyDescent="0.25">
      <c r="A1031" s="10"/>
      <c r="B1031" s="10"/>
      <c r="C1031" s="10"/>
      <c r="D1031" s="18"/>
      <c r="E1031" s="10"/>
      <c r="F1031" s="10"/>
      <c r="G1031" s="10"/>
      <c r="H1031" s="10"/>
      <c r="I1031" s="10"/>
      <c r="J1031" s="10"/>
      <c r="K1031" s="11"/>
      <c r="L1031" s="11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3"/>
      <c r="BK1031" s="13"/>
      <c r="BL1031" s="13"/>
      <c r="BM1031" s="13"/>
      <c r="BN1031" s="13"/>
    </row>
    <row r="1032" spans="1:66" x14ac:dyDescent="0.25">
      <c r="A1032" s="10"/>
      <c r="B1032" s="10"/>
      <c r="C1032" s="10"/>
      <c r="D1032" s="18"/>
      <c r="E1032" s="10"/>
      <c r="F1032" s="10"/>
      <c r="G1032" s="10"/>
      <c r="H1032" s="10"/>
      <c r="I1032" s="10"/>
      <c r="J1032" s="10"/>
      <c r="K1032" s="11"/>
      <c r="L1032" s="11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3"/>
      <c r="BK1032" s="13"/>
      <c r="BL1032" s="13"/>
      <c r="BM1032" s="13"/>
      <c r="BN1032" s="13"/>
    </row>
    <row r="1033" spans="1:66" x14ac:dyDescent="0.25">
      <c r="A1033" s="10"/>
      <c r="B1033" s="10"/>
      <c r="C1033" s="10"/>
      <c r="D1033" s="18"/>
      <c r="E1033" s="10"/>
      <c r="F1033" s="10"/>
      <c r="G1033" s="10"/>
      <c r="H1033" s="10"/>
      <c r="I1033" s="10"/>
      <c r="J1033" s="10"/>
      <c r="K1033" s="11"/>
      <c r="L1033" s="11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3"/>
      <c r="BK1033" s="13"/>
      <c r="BL1033" s="13"/>
      <c r="BM1033" s="13"/>
      <c r="BN1033" s="13"/>
    </row>
    <row r="1034" spans="1:66" x14ac:dyDescent="0.25">
      <c r="A1034" s="10"/>
      <c r="B1034" s="10"/>
      <c r="C1034" s="10"/>
      <c r="D1034" s="18"/>
      <c r="E1034" s="10"/>
      <c r="F1034" s="10"/>
      <c r="G1034" s="10"/>
      <c r="H1034" s="10"/>
      <c r="I1034" s="10"/>
      <c r="J1034" s="10"/>
      <c r="K1034" s="11"/>
      <c r="L1034" s="11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3"/>
      <c r="BK1034" s="13"/>
      <c r="BL1034" s="13"/>
      <c r="BM1034" s="13"/>
      <c r="BN1034" s="13"/>
    </row>
    <row r="1035" spans="1:66" x14ac:dyDescent="0.25">
      <c r="A1035" s="10"/>
      <c r="B1035" s="10"/>
      <c r="C1035" s="10"/>
      <c r="D1035" s="18"/>
      <c r="E1035" s="10"/>
      <c r="F1035" s="10"/>
      <c r="G1035" s="10"/>
      <c r="H1035" s="10"/>
      <c r="I1035" s="10"/>
      <c r="J1035" s="10"/>
      <c r="K1035" s="11"/>
      <c r="L1035" s="11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3"/>
      <c r="BK1035" s="13"/>
      <c r="BL1035" s="13"/>
      <c r="BM1035" s="13"/>
      <c r="BN1035" s="13"/>
    </row>
    <row r="1036" spans="1:66" x14ac:dyDescent="0.25">
      <c r="A1036" s="10"/>
      <c r="B1036" s="10"/>
      <c r="C1036" s="10"/>
      <c r="D1036" s="18"/>
      <c r="E1036" s="10"/>
      <c r="F1036" s="10"/>
      <c r="G1036" s="10"/>
      <c r="H1036" s="10"/>
      <c r="I1036" s="10"/>
      <c r="J1036" s="10"/>
      <c r="K1036" s="11"/>
      <c r="L1036" s="11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3"/>
      <c r="BK1036" s="13"/>
      <c r="BL1036" s="13"/>
      <c r="BM1036" s="13"/>
      <c r="BN1036" s="13"/>
    </row>
    <row r="1037" spans="1:66" x14ac:dyDescent="0.25">
      <c r="A1037" s="10"/>
      <c r="B1037" s="10"/>
      <c r="C1037" s="10"/>
      <c r="D1037" s="18"/>
      <c r="E1037" s="10"/>
      <c r="F1037" s="10"/>
      <c r="G1037" s="10"/>
      <c r="H1037" s="10"/>
      <c r="I1037" s="10"/>
      <c r="J1037" s="10"/>
      <c r="K1037" s="11"/>
      <c r="L1037" s="11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3"/>
      <c r="BK1037" s="13"/>
      <c r="BL1037" s="13"/>
      <c r="BM1037" s="13"/>
      <c r="BN1037" s="13"/>
    </row>
    <row r="1038" spans="1:66" x14ac:dyDescent="0.25">
      <c r="A1038" s="10"/>
      <c r="B1038" s="10"/>
      <c r="C1038" s="10"/>
      <c r="D1038" s="18"/>
      <c r="E1038" s="10"/>
      <c r="F1038" s="10"/>
      <c r="G1038" s="10"/>
      <c r="H1038" s="10"/>
      <c r="I1038" s="10"/>
      <c r="J1038" s="10"/>
      <c r="K1038" s="11"/>
      <c r="L1038" s="11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3"/>
      <c r="BK1038" s="13"/>
      <c r="BL1038" s="13"/>
      <c r="BM1038" s="13"/>
      <c r="BN1038" s="13"/>
    </row>
    <row r="1039" spans="1:66" x14ac:dyDescent="0.25">
      <c r="A1039" s="10"/>
      <c r="B1039" s="10"/>
      <c r="C1039" s="10"/>
      <c r="D1039" s="18"/>
      <c r="E1039" s="10"/>
      <c r="F1039" s="10"/>
      <c r="G1039" s="10"/>
      <c r="H1039" s="10"/>
      <c r="I1039" s="10"/>
      <c r="J1039" s="10"/>
      <c r="K1039" s="11"/>
      <c r="L1039" s="11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3"/>
      <c r="BK1039" s="13"/>
      <c r="BL1039" s="13"/>
      <c r="BM1039" s="13"/>
      <c r="BN1039" s="13"/>
    </row>
    <row r="1040" spans="1:66" x14ac:dyDescent="0.25">
      <c r="A1040" s="10"/>
      <c r="B1040" s="10"/>
      <c r="C1040" s="10"/>
      <c r="D1040" s="18"/>
      <c r="E1040" s="10"/>
      <c r="F1040" s="10"/>
      <c r="G1040" s="10"/>
      <c r="H1040" s="10"/>
      <c r="I1040" s="10"/>
      <c r="J1040" s="10"/>
      <c r="K1040" s="11"/>
      <c r="L1040" s="11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3"/>
      <c r="BK1040" s="13"/>
      <c r="BL1040" s="13"/>
      <c r="BM1040" s="13"/>
      <c r="BN1040" s="13"/>
    </row>
    <row r="1041" spans="1:66" x14ac:dyDescent="0.25">
      <c r="A1041" s="10"/>
      <c r="B1041" s="10"/>
      <c r="C1041" s="10"/>
      <c r="D1041" s="18"/>
      <c r="E1041" s="10"/>
      <c r="F1041" s="10"/>
      <c r="G1041" s="10"/>
      <c r="H1041" s="10"/>
      <c r="I1041" s="10"/>
      <c r="J1041" s="10"/>
      <c r="K1041" s="11"/>
      <c r="L1041" s="11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3"/>
      <c r="BK1041" s="13"/>
      <c r="BL1041" s="13"/>
      <c r="BM1041" s="13"/>
      <c r="BN1041" s="13"/>
    </row>
    <row r="1042" spans="1:66" x14ac:dyDescent="0.25">
      <c r="A1042" s="10"/>
      <c r="B1042" s="10"/>
      <c r="C1042" s="10"/>
      <c r="D1042" s="18"/>
      <c r="E1042" s="10"/>
      <c r="F1042" s="10"/>
      <c r="G1042" s="10"/>
      <c r="H1042" s="10"/>
      <c r="I1042" s="10"/>
      <c r="J1042" s="10"/>
      <c r="K1042" s="11"/>
      <c r="L1042" s="11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3"/>
      <c r="BK1042" s="13"/>
      <c r="BL1042" s="13"/>
      <c r="BM1042" s="13"/>
      <c r="BN1042" s="13"/>
    </row>
    <row r="1043" spans="1:66" x14ac:dyDescent="0.25">
      <c r="A1043" s="10"/>
      <c r="B1043" s="10"/>
      <c r="C1043" s="10"/>
      <c r="D1043" s="18"/>
      <c r="E1043" s="10"/>
      <c r="F1043" s="10"/>
      <c r="G1043" s="10"/>
      <c r="H1043" s="10"/>
      <c r="I1043" s="10"/>
      <c r="J1043" s="10"/>
      <c r="K1043" s="11"/>
      <c r="L1043" s="11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3"/>
      <c r="BK1043" s="13"/>
      <c r="BL1043" s="13"/>
      <c r="BM1043" s="13"/>
      <c r="BN1043" s="13"/>
    </row>
    <row r="1044" spans="1:66" x14ac:dyDescent="0.25">
      <c r="A1044" s="10"/>
      <c r="B1044" s="10"/>
      <c r="C1044" s="10"/>
      <c r="D1044" s="18"/>
      <c r="E1044" s="10"/>
      <c r="F1044" s="10"/>
      <c r="G1044" s="10"/>
      <c r="H1044" s="10"/>
      <c r="I1044" s="10"/>
      <c r="J1044" s="10"/>
      <c r="K1044" s="11"/>
      <c r="L1044" s="11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3"/>
      <c r="BK1044" s="13"/>
      <c r="BL1044" s="13"/>
      <c r="BM1044" s="13"/>
      <c r="BN1044" s="13"/>
    </row>
    <row r="1045" spans="1:66" x14ac:dyDescent="0.25">
      <c r="A1045" s="10"/>
      <c r="B1045" s="10"/>
      <c r="C1045" s="10"/>
      <c r="D1045" s="18"/>
      <c r="E1045" s="10"/>
      <c r="F1045" s="10"/>
      <c r="G1045" s="10"/>
      <c r="H1045" s="10"/>
      <c r="I1045" s="10"/>
      <c r="J1045" s="10"/>
      <c r="K1045" s="11"/>
      <c r="L1045" s="11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3"/>
      <c r="BK1045" s="13"/>
      <c r="BL1045" s="13"/>
      <c r="BM1045" s="13"/>
      <c r="BN1045" s="13"/>
    </row>
    <row r="1046" spans="1:66" x14ac:dyDescent="0.25">
      <c r="A1046" s="10"/>
      <c r="B1046" s="10"/>
      <c r="C1046" s="10"/>
      <c r="D1046" s="18"/>
      <c r="E1046" s="10"/>
      <c r="F1046" s="10"/>
      <c r="G1046" s="10"/>
      <c r="H1046" s="10"/>
      <c r="I1046" s="10"/>
      <c r="J1046" s="10"/>
      <c r="K1046" s="11"/>
      <c r="L1046" s="11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3"/>
      <c r="BK1046" s="13"/>
      <c r="BL1046" s="13"/>
      <c r="BM1046" s="13"/>
      <c r="BN1046" s="13"/>
    </row>
    <row r="1047" spans="1:66" x14ac:dyDescent="0.25">
      <c r="A1047" s="10"/>
      <c r="B1047" s="10"/>
      <c r="C1047" s="10"/>
      <c r="D1047" s="18"/>
      <c r="E1047" s="10"/>
      <c r="F1047" s="10"/>
      <c r="G1047" s="10"/>
      <c r="H1047" s="10"/>
      <c r="I1047" s="10"/>
      <c r="J1047" s="10"/>
      <c r="K1047" s="11"/>
      <c r="L1047" s="11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3"/>
      <c r="BK1047" s="13"/>
      <c r="BL1047" s="13"/>
      <c r="BM1047" s="13"/>
      <c r="BN1047" s="13"/>
    </row>
    <row r="1048" spans="1:66" x14ac:dyDescent="0.25">
      <c r="A1048" s="10"/>
      <c r="B1048" s="10"/>
      <c r="C1048" s="10"/>
      <c r="D1048" s="18"/>
      <c r="E1048" s="10"/>
      <c r="F1048" s="10"/>
      <c r="G1048" s="10"/>
      <c r="H1048" s="10"/>
      <c r="I1048" s="10"/>
      <c r="J1048" s="10"/>
      <c r="K1048" s="11"/>
      <c r="L1048" s="11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3"/>
      <c r="BK1048" s="13"/>
      <c r="BL1048" s="13"/>
      <c r="BM1048" s="13"/>
      <c r="BN1048" s="13"/>
    </row>
    <row r="1049" spans="1:66" x14ac:dyDescent="0.25">
      <c r="A1049" s="10"/>
      <c r="B1049" s="10"/>
      <c r="C1049" s="10"/>
      <c r="D1049" s="18"/>
      <c r="E1049" s="10"/>
      <c r="F1049" s="10"/>
      <c r="G1049" s="10"/>
      <c r="H1049" s="10"/>
      <c r="I1049" s="10"/>
      <c r="J1049" s="10"/>
      <c r="K1049" s="11"/>
      <c r="L1049" s="11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3"/>
      <c r="BK1049" s="13"/>
      <c r="BL1049" s="13"/>
      <c r="BM1049" s="13"/>
      <c r="BN1049" s="13"/>
    </row>
    <row r="1050" spans="1:66" x14ac:dyDescent="0.25">
      <c r="A1050" s="10"/>
      <c r="B1050" s="10"/>
      <c r="C1050" s="10"/>
      <c r="D1050" s="18"/>
      <c r="E1050" s="10"/>
      <c r="F1050" s="10"/>
      <c r="G1050" s="10"/>
      <c r="H1050" s="10"/>
      <c r="I1050" s="10"/>
      <c r="J1050" s="10"/>
      <c r="K1050" s="11"/>
      <c r="L1050" s="11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3"/>
      <c r="BK1050" s="13"/>
      <c r="BL1050" s="13"/>
      <c r="BM1050" s="13"/>
      <c r="BN1050" s="13"/>
    </row>
    <row r="1051" spans="1:66" x14ac:dyDescent="0.25">
      <c r="A1051" s="10"/>
      <c r="B1051" s="10"/>
      <c r="C1051" s="10"/>
      <c r="D1051" s="18"/>
      <c r="E1051" s="10"/>
      <c r="F1051" s="10"/>
      <c r="G1051" s="10"/>
      <c r="H1051" s="10"/>
      <c r="I1051" s="10"/>
      <c r="J1051" s="10"/>
      <c r="K1051" s="11"/>
      <c r="L1051" s="11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3"/>
      <c r="BK1051" s="13"/>
      <c r="BL1051" s="13"/>
      <c r="BM1051" s="13"/>
      <c r="BN1051" s="13"/>
    </row>
    <row r="1052" spans="1:66" x14ac:dyDescent="0.25">
      <c r="A1052" s="10"/>
      <c r="B1052" s="10"/>
      <c r="C1052" s="10"/>
      <c r="D1052" s="18"/>
      <c r="E1052" s="10"/>
      <c r="F1052" s="10"/>
      <c r="G1052" s="10"/>
      <c r="H1052" s="10"/>
      <c r="I1052" s="10"/>
      <c r="J1052" s="10"/>
      <c r="K1052" s="11"/>
      <c r="L1052" s="11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3"/>
      <c r="BK1052" s="13"/>
      <c r="BL1052" s="13"/>
      <c r="BM1052" s="13"/>
      <c r="BN1052" s="13"/>
    </row>
    <row r="1053" spans="1:66" x14ac:dyDescent="0.25">
      <c r="A1053" s="10"/>
      <c r="B1053" s="10"/>
      <c r="C1053" s="10"/>
      <c r="D1053" s="18"/>
      <c r="E1053" s="10"/>
      <c r="F1053" s="10"/>
      <c r="G1053" s="10"/>
      <c r="H1053" s="10"/>
      <c r="I1053" s="10"/>
      <c r="J1053" s="10"/>
      <c r="K1053" s="11"/>
      <c r="L1053" s="11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3"/>
      <c r="BK1053" s="13"/>
      <c r="BL1053" s="13"/>
      <c r="BM1053" s="13"/>
      <c r="BN1053" s="13"/>
    </row>
    <row r="1054" spans="1:66" x14ac:dyDescent="0.25">
      <c r="A1054" s="10"/>
      <c r="B1054" s="10"/>
      <c r="C1054" s="10"/>
      <c r="D1054" s="18"/>
      <c r="E1054" s="10"/>
      <c r="F1054" s="10"/>
      <c r="G1054" s="10"/>
      <c r="H1054" s="10"/>
      <c r="I1054" s="10"/>
      <c r="J1054" s="10"/>
      <c r="K1054" s="11"/>
      <c r="L1054" s="11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3"/>
      <c r="BK1054" s="13"/>
      <c r="BL1054" s="13"/>
      <c r="BM1054" s="13"/>
      <c r="BN1054" s="13"/>
    </row>
    <row r="1055" spans="1:66" x14ac:dyDescent="0.25">
      <c r="A1055" s="10"/>
      <c r="B1055" s="10"/>
      <c r="C1055" s="10"/>
      <c r="D1055" s="18"/>
      <c r="E1055" s="10"/>
      <c r="F1055" s="10"/>
      <c r="G1055" s="10"/>
      <c r="H1055" s="10"/>
      <c r="I1055" s="10"/>
      <c r="J1055" s="10"/>
      <c r="K1055" s="11"/>
      <c r="L1055" s="11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3"/>
      <c r="BK1055" s="13"/>
      <c r="BL1055" s="13"/>
      <c r="BM1055" s="13"/>
      <c r="BN1055" s="13"/>
    </row>
    <row r="1056" spans="1:66" x14ac:dyDescent="0.25">
      <c r="A1056" s="10"/>
      <c r="B1056" s="10"/>
      <c r="C1056" s="10"/>
      <c r="D1056" s="18"/>
      <c r="E1056" s="10"/>
      <c r="F1056" s="10"/>
      <c r="G1056" s="10"/>
      <c r="H1056" s="10"/>
      <c r="I1056" s="10"/>
      <c r="J1056" s="10"/>
      <c r="K1056" s="11"/>
      <c r="L1056" s="11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3"/>
      <c r="BK1056" s="13"/>
      <c r="BL1056" s="13"/>
      <c r="BM1056" s="13"/>
      <c r="BN1056" s="13"/>
    </row>
    <row r="1057" spans="1:66" x14ac:dyDescent="0.25">
      <c r="A1057" s="10"/>
      <c r="B1057" s="10"/>
      <c r="C1057" s="10"/>
      <c r="D1057" s="18"/>
      <c r="E1057" s="10"/>
      <c r="F1057" s="10"/>
      <c r="G1057" s="10"/>
      <c r="H1057" s="10"/>
      <c r="I1057" s="10"/>
      <c r="J1057" s="10"/>
      <c r="K1057" s="11"/>
      <c r="L1057" s="11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3"/>
      <c r="BK1057" s="13"/>
      <c r="BL1057" s="13"/>
      <c r="BM1057" s="13"/>
      <c r="BN1057" s="13"/>
    </row>
    <row r="1058" spans="1:66" x14ac:dyDescent="0.25">
      <c r="A1058" s="10"/>
      <c r="B1058" s="10"/>
      <c r="C1058" s="10"/>
      <c r="D1058" s="18"/>
      <c r="E1058" s="10"/>
      <c r="F1058" s="10"/>
      <c r="G1058" s="10"/>
      <c r="H1058" s="10"/>
      <c r="I1058" s="10"/>
      <c r="J1058" s="10"/>
      <c r="K1058" s="11"/>
      <c r="L1058" s="11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3"/>
      <c r="BK1058" s="13"/>
      <c r="BL1058" s="13"/>
      <c r="BM1058" s="13"/>
      <c r="BN1058" s="13"/>
    </row>
    <row r="1059" spans="1:66" x14ac:dyDescent="0.25">
      <c r="A1059" s="10"/>
      <c r="B1059" s="10"/>
      <c r="C1059" s="10"/>
      <c r="D1059" s="18"/>
      <c r="E1059" s="10"/>
      <c r="F1059" s="10"/>
      <c r="G1059" s="10"/>
      <c r="H1059" s="10"/>
      <c r="I1059" s="10"/>
      <c r="J1059" s="10"/>
      <c r="K1059" s="11"/>
      <c r="L1059" s="11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3"/>
      <c r="BK1059" s="13"/>
      <c r="BL1059" s="13"/>
      <c r="BM1059" s="13"/>
      <c r="BN1059" s="13"/>
    </row>
    <row r="1060" spans="1:66" s="10" customFormat="1" x14ac:dyDescent="0.25">
      <c r="D1060" s="18"/>
      <c r="K1060" s="11"/>
      <c r="L1060" s="11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3"/>
      <c r="BK1060" s="13"/>
      <c r="BL1060" s="13"/>
      <c r="BM1060" s="13"/>
      <c r="BN1060" s="13"/>
    </row>
    <row r="1061" spans="1:66" x14ac:dyDescent="0.25">
      <c r="A1061" s="10"/>
      <c r="B1061" s="10"/>
      <c r="C1061" s="10"/>
      <c r="D1061" s="18"/>
      <c r="E1061" s="10"/>
      <c r="F1061" s="10"/>
      <c r="G1061" s="10"/>
      <c r="H1061" s="10"/>
      <c r="I1061" s="10"/>
      <c r="J1061" s="10"/>
      <c r="K1061" s="11"/>
      <c r="L1061" s="11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3"/>
      <c r="BK1061" s="13"/>
      <c r="BL1061" s="13"/>
      <c r="BM1061" s="13"/>
      <c r="BN1061" s="13"/>
    </row>
    <row r="1062" spans="1:66" x14ac:dyDescent="0.25">
      <c r="A1062" s="10"/>
      <c r="B1062" s="10"/>
      <c r="C1062" s="10"/>
      <c r="D1062" s="18"/>
      <c r="E1062" s="10"/>
      <c r="F1062" s="10"/>
      <c r="G1062" s="10"/>
      <c r="H1062" s="10"/>
      <c r="I1062" s="10"/>
      <c r="J1062" s="10"/>
      <c r="K1062" s="11"/>
      <c r="L1062" s="11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3"/>
      <c r="BK1062" s="13"/>
      <c r="BL1062" s="13"/>
      <c r="BM1062" s="13"/>
      <c r="BN1062" s="13"/>
    </row>
    <row r="1063" spans="1:66" x14ac:dyDescent="0.25">
      <c r="A1063" s="10"/>
      <c r="B1063" s="10"/>
      <c r="C1063" s="10"/>
      <c r="D1063" s="18"/>
      <c r="E1063" s="10"/>
      <c r="F1063" s="10"/>
      <c r="G1063" s="10"/>
      <c r="H1063" s="10"/>
      <c r="I1063" s="10"/>
      <c r="J1063" s="10"/>
      <c r="K1063" s="11"/>
      <c r="L1063" s="11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3"/>
      <c r="BK1063" s="13"/>
      <c r="BL1063" s="13"/>
      <c r="BM1063" s="13"/>
      <c r="BN1063" s="13"/>
    </row>
    <row r="1064" spans="1:66" x14ac:dyDescent="0.25">
      <c r="A1064" s="10"/>
      <c r="B1064" s="10"/>
      <c r="C1064" s="10"/>
      <c r="D1064" s="18"/>
      <c r="E1064" s="10"/>
      <c r="F1064" s="10"/>
      <c r="G1064" s="10"/>
      <c r="H1064" s="10"/>
      <c r="I1064" s="10"/>
      <c r="J1064" s="10"/>
      <c r="K1064" s="11"/>
      <c r="L1064" s="11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3"/>
      <c r="BK1064" s="13"/>
      <c r="BL1064" s="13"/>
      <c r="BM1064" s="13"/>
      <c r="BN1064" s="13"/>
    </row>
    <row r="1065" spans="1:66" x14ac:dyDescent="0.25">
      <c r="A1065" s="10"/>
      <c r="B1065" s="10"/>
      <c r="C1065" s="10"/>
      <c r="D1065" s="18"/>
      <c r="E1065" s="10"/>
      <c r="F1065" s="10"/>
      <c r="G1065" s="10"/>
      <c r="H1065" s="10"/>
      <c r="I1065" s="10"/>
      <c r="J1065" s="10"/>
      <c r="K1065" s="11"/>
      <c r="L1065" s="11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3"/>
      <c r="BK1065" s="13"/>
      <c r="BL1065" s="13"/>
      <c r="BM1065" s="13"/>
      <c r="BN1065" s="13"/>
    </row>
    <row r="1066" spans="1:66" x14ac:dyDescent="0.25">
      <c r="A1066" s="10"/>
      <c r="B1066" s="10"/>
      <c r="C1066" s="10"/>
      <c r="D1066" s="18"/>
      <c r="E1066" s="10"/>
      <c r="F1066" s="10"/>
      <c r="G1066" s="10"/>
      <c r="H1066" s="10"/>
      <c r="I1066" s="10"/>
      <c r="J1066" s="10"/>
      <c r="K1066" s="11"/>
      <c r="L1066" s="11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3"/>
      <c r="BK1066" s="13"/>
      <c r="BL1066" s="13"/>
      <c r="BM1066" s="13"/>
      <c r="BN1066" s="13"/>
    </row>
    <row r="1067" spans="1:66" x14ac:dyDescent="0.25">
      <c r="A1067" s="10"/>
      <c r="B1067" s="10"/>
      <c r="C1067" s="10"/>
      <c r="D1067" s="18"/>
      <c r="E1067" s="10"/>
      <c r="F1067" s="10"/>
      <c r="G1067" s="10"/>
      <c r="H1067" s="10"/>
      <c r="I1067" s="10"/>
      <c r="J1067" s="10"/>
      <c r="K1067" s="11"/>
      <c r="L1067" s="11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3"/>
      <c r="BK1067" s="13"/>
      <c r="BL1067" s="13"/>
      <c r="BM1067" s="13"/>
      <c r="BN1067" s="13"/>
    </row>
    <row r="1068" spans="1:66" x14ac:dyDescent="0.25">
      <c r="A1068" s="10"/>
      <c r="B1068" s="10"/>
      <c r="C1068" s="10"/>
      <c r="D1068" s="18"/>
      <c r="E1068" s="10"/>
      <c r="F1068" s="10"/>
      <c r="G1068" s="10"/>
      <c r="H1068" s="10"/>
      <c r="I1068" s="10"/>
      <c r="J1068" s="10"/>
      <c r="K1068" s="11"/>
      <c r="L1068" s="11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3"/>
      <c r="BK1068" s="13"/>
      <c r="BL1068" s="13"/>
      <c r="BM1068" s="13"/>
      <c r="BN1068" s="13"/>
    </row>
    <row r="1069" spans="1:66" x14ac:dyDescent="0.25">
      <c r="A1069" s="10"/>
      <c r="B1069" s="10"/>
      <c r="C1069" s="10"/>
      <c r="D1069" s="18"/>
      <c r="E1069" s="10"/>
      <c r="F1069" s="10"/>
      <c r="G1069" s="10"/>
      <c r="H1069" s="10"/>
      <c r="I1069" s="10"/>
      <c r="J1069" s="10"/>
      <c r="K1069" s="11"/>
      <c r="L1069" s="11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3"/>
      <c r="BK1069" s="13"/>
      <c r="BL1069" s="13"/>
      <c r="BM1069" s="13"/>
      <c r="BN1069" s="13"/>
    </row>
    <row r="1070" spans="1:66" x14ac:dyDescent="0.25">
      <c r="A1070" s="10"/>
      <c r="B1070" s="10"/>
      <c r="C1070" s="10"/>
      <c r="D1070" s="18"/>
      <c r="E1070" s="10"/>
      <c r="F1070" s="10"/>
      <c r="G1070" s="10"/>
      <c r="H1070" s="10"/>
      <c r="I1070" s="10"/>
      <c r="J1070" s="10"/>
      <c r="K1070" s="11"/>
      <c r="L1070" s="11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3"/>
      <c r="BK1070" s="13"/>
      <c r="BL1070" s="13"/>
      <c r="BM1070" s="13"/>
      <c r="BN1070" s="13"/>
    </row>
    <row r="1071" spans="1:66" x14ac:dyDescent="0.25">
      <c r="A1071" s="10"/>
      <c r="B1071" s="10"/>
      <c r="C1071" s="10"/>
      <c r="D1071" s="18"/>
      <c r="E1071" s="10"/>
      <c r="F1071" s="10"/>
      <c r="G1071" s="10"/>
      <c r="H1071" s="10"/>
      <c r="I1071" s="10"/>
      <c r="J1071" s="10"/>
      <c r="K1071" s="11"/>
      <c r="L1071" s="11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3"/>
      <c r="BK1071" s="13"/>
      <c r="BL1071" s="13"/>
      <c r="BM1071" s="13"/>
      <c r="BN1071" s="13"/>
    </row>
    <row r="1072" spans="1:66" x14ac:dyDescent="0.25">
      <c r="A1072" s="10"/>
      <c r="B1072" s="10"/>
      <c r="C1072" s="10"/>
      <c r="D1072" s="18"/>
      <c r="E1072" s="10"/>
      <c r="F1072" s="10"/>
      <c r="G1072" s="10"/>
      <c r="H1072" s="10"/>
      <c r="I1072" s="10"/>
      <c r="J1072" s="10"/>
      <c r="K1072" s="11"/>
      <c r="L1072" s="11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3"/>
      <c r="BK1072" s="13"/>
      <c r="BL1072" s="13"/>
      <c r="BM1072" s="13"/>
      <c r="BN1072" s="13"/>
    </row>
    <row r="1073" spans="1:66" x14ac:dyDescent="0.25">
      <c r="A1073" s="10"/>
      <c r="B1073" s="10"/>
      <c r="C1073" s="10"/>
      <c r="D1073" s="18"/>
      <c r="E1073" s="10"/>
      <c r="F1073" s="10"/>
      <c r="G1073" s="10"/>
      <c r="H1073" s="10"/>
      <c r="I1073" s="10"/>
      <c r="J1073" s="10"/>
      <c r="K1073" s="11"/>
      <c r="L1073" s="11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3"/>
      <c r="BK1073" s="13"/>
      <c r="BL1073" s="13"/>
      <c r="BM1073" s="13"/>
      <c r="BN1073" s="13"/>
    </row>
    <row r="1074" spans="1:66" x14ac:dyDescent="0.25">
      <c r="A1074" s="10"/>
      <c r="B1074" s="10"/>
      <c r="C1074" s="10"/>
      <c r="D1074" s="18"/>
      <c r="E1074" s="10"/>
      <c r="F1074" s="10"/>
      <c r="G1074" s="10"/>
      <c r="H1074" s="10"/>
      <c r="I1074" s="10"/>
      <c r="J1074" s="10"/>
      <c r="K1074" s="11"/>
      <c r="L1074" s="11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3"/>
      <c r="BK1074" s="13"/>
      <c r="BL1074" s="13"/>
      <c r="BM1074" s="13"/>
      <c r="BN1074" s="13"/>
    </row>
    <row r="1075" spans="1:66" x14ac:dyDescent="0.25">
      <c r="A1075" s="10"/>
      <c r="B1075" s="10"/>
      <c r="C1075" s="10"/>
      <c r="D1075" s="18"/>
      <c r="E1075" s="10"/>
      <c r="F1075" s="10"/>
      <c r="G1075" s="10"/>
      <c r="H1075" s="10"/>
      <c r="I1075" s="10"/>
      <c r="J1075" s="10"/>
      <c r="K1075" s="11"/>
      <c r="L1075" s="11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3"/>
      <c r="BK1075" s="13"/>
      <c r="BL1075" s="13"/>
      <c r="BM1075" s="13"/>
      <c r="BN1075" s="13"/>
    </row>
    <row r="1076" spans="1:66" x14ac:dyDescent="0.25">
      <c r="A1076" s="10"/>
      <c r="B1076" s="10"/>
      <c r="C1076" s="10"/>
      <c r="D1076" s="18"/>
      <c r="E1076" s="10"/>
      <c r="F1076" s="10"/>
      <c r="G1076" s="10"/>
      <c r="H1076" s="10"/>
      <c r="I1076" s="10"/>
      <c r="J1076" s="10"/>
      <c r="K1076" s="11"/>
      <c r="L1076" s="11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3"/>
      <c r="BK1076" s="13"/>
      <c r="BL1076" s="13"/>
      <c r="BM1076" s="13"/>
      <c r="BN1076" s="13"/>
    </row>
    <row r="1077" spans="1:66" x14ac:dyDescent="0.25">
      <c r="A1077" s="10"/>
      <c r="B1077" s="10"/>
      <c r="C1077" s="10"/>
      <c r="D1077" s="18"/>
      <c r="E1077" s="10"/>
      <c r="F1077" s="10"/>
      <c r="G1077" s="10"/>
      <c r="H1077" s="10"/>
      <c r="I1077" s="10"/>
      <c r="J1077" s="10"/>
      <c r="K1077" s="11"/>
      <c r="L1077" s="11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3"/>
      <c r="BK1077" s="13"/>
      <c r="BL1077" s="13"/>
      <c r="BM1077" s="13"/>
      <c r="BN1077" s="13"/>
    </row>
    <row r="1078" spans="1:66" x14ac:dyDescent="0.25">
      <c r="A1078" s="10"/>
      <c r="B1078" s="10"/>
      <c r="C1078" s="10"/>
      <c r="D1078" s="18"/>
      <c r="E1078" s="10"/>
      <c r="F1078" s="10"/>
      <c r="G1078" s="10"/>
      <c r="H1078" s="10"/>
      <c r="I1078" s="10"/>
      <c r="J1078" s="10"/>
      <c r="K1078" s="11"/>
      <c r="L1078" s="11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3"/>
      <c r="BK1078" s="13"/>
      <c r="BL1078" s="13"/>
      <c r="BM1078" s="13"/>
      <c r="BN1078" s="13"/>
    </row>
    <row r="1079" spans="1:66" x14ac:dyDescent="0.25">
      <c r="A1079" s="10"/>
      <c r="B1079" s="10"/>
      <c r="C1079" s="10"/>
      <c r="D1079" s="18"/>
      <c r="E1079" s="10"/>
      <c r="F1079" s="10"/>
      <c r="G1079" s="10"/>
      <c r="H1079" s="10"/>
      <c r="I1079" s="10"/>
      <c r="J1079" s="10"/>
      <c r="K1079" s="11"/>
      <c r="L1079" s="11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3"/>
      <c r="BK1079" s="13"/>
      <c r="BL1079" s="13"/>
      <c r="BM1079" s="13"/>
      <c r="BN1079" s="13"/>
    </row>
    <row r="1080" spans="1:66" x14ac:dyDescent="0.25">
      <c r="A1080" s="10"/>
      <c r="B1080" s="10"/>
      <c r="C1080" s="10"/>
      <c r="D1080" s="18"/>
      <c r="E1080" s="10"/>
      <c r="F1080" s="10"/>
      <c r="G1080" s="10"/>
      <c r="H1080" s="10"/>
      <c r="I1080" s="10"/>
      <c r="J1080" s="10"/>
      <c r="K1080" s="11"/>
      <c r="L1080" s="11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3"/>
      <c r="BK1080" s="13"/>
      <c r="BL1080" s="13"/>
      <c r="BM1080" s="13"/>
      <c r="BN1080" s="13"/>
    </row>
    <row r="1081" spans="1:66" x14ac:dyDescent="0.25">
      <c r="A1081" s="10"/>
      <c r="B1081" s="10"/>
      <c r="C1081" s="10"/>
      <c r="D1081" s="18"/>
      <c r="E1081" s="10"/>
      <c r="F1081" s="10"/>
      <c r="G1081" s="10"/>
      <c r="H1081" s="10"/>
      <c r="I1081" s="10"/>
      <c r="J1081" s="10"/>
      <c r="K1081" s="11"/>
      <c r="L1081" s="11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3"/>
      <c r="BK1081" s="13"/>
      <c r="BL1081" s="13"/>
      <c r="BM1081" s="13"/>
      <c r="BN1081" s="13"/>
    </row>
    <row r="1082" spans="1:66" x14ac:dyDescent="0.25">
      <c r="A1082" s="10"/>
      <c r="B1082" s="10"/>
      <c r="C1082" s="10"/>
      <c r="D1082" s="18"/>
      <c r="E1082" s="10"/>
      <c r="F1082" s="10"/>
      <c r="G1082" s="10"/>
      <c r="H1082" s="10"/>
      <c r="I1082" s="10"/>
      <c r="J1082" s="10"/>
      <c r="K1082" s="11"/>
      <c r="L1082" s="11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3"/>
      <c r="BK1082" s="13"/>
      <c r="BL1082" s="13"/>
      <c r="BM1082" s="13"/>
      <c r="BN1082" s="13"/>
    </row>
    <row r="1083" spans="1:66" x14ac:dyDescent="0.25">
      <c r="A1083" s="10"/>
      <c r="B1083" s="10"/>
      <c r="C1083" s="10"/>
      <c r="D1083" s="18"/>
      <c r="E1083" s="10"/>
      <c r="F1083" s="10"/>
      <c r="G1083" s="10"/>
      <c r="H1083" s="10"/>
      <c r="I1083" s="10"/>
      <c r="J1083" s="10"/>
      <c r="K1083" s="11"/>
      <c r="L1083" s="11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3"/>
      <c r="BK1083" s="13"/>
      <c r="BL1083" s="13"/>
      <c r="BM1083" s="13"/>
      <c r="BN1083" s="13"/>
    </row>
    <row r="1084" spans="1:66" x14ac:dyDescent="0.25">
      <c r="A1084" s="10"/>
      <c r="B1084" s="10"/>
      <c r="C1084" s="10"/>
      <c r="D1084" s="18"/>
      <c r="E1084" s="10"/>
      <c r="F1084" s="10"/>
      <c r="G1084" s="10"/>
      <c r="H1084" s="10"/>
      <c r="I1084" s="10"/>
      <c r="J1084" s="10"/>
      <c r="K1084" s="11"/>
      <c r="L1084" s="11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3"/>
      <c r="BK1084" s="13"/>
      <c r="BL1084" s="13"/>
      <c r="BM1084" s="13"/>
      <c r="BN1084" s="13"/>
    </row>
    <row r="1085" spans="1:66" x14ac:dyDescent="0.25">
      <c r="A1085" s="10"/>
      <c r="B1085" s="10"/>
      <c r="C1085" s="10"/>
      <c r="D1085" s="18"/>
      <c r="E1085" s="10"/>
      <c r="F1085" s="10"/>
      <c r="G1085" s="10"/>
      <c r="H1085" s="10"/>
      <c r="I1085" s="10"/>
      <c r="J1085" s="10"/>
      <c r="K1085" s="11"/>
      <c r="L1085" s="11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3"/>
      <c r="BK1085" s="13"/>
      <c r="BL1085" s="13"/>
      <c r="BM1085" s="13"/>
      <c r="BN1085" s="13"/>
    </row>
    <row r="1086" spans="1:66" x14ac:dyDescent="0.25">
      <c r="A1086" s="10"/>
      <c r="B1086" s="10"/>
      <c r="C1086" s="10"/>
      <c r="D1086" s="18"/>
      <c r="E1086" s="10"/>
      <c r="F1086" s="10"/>
      <c r="G1086" s="10"/>
      <c r="H1086" s="10"/>
      <c r="I1086" s="10"/>
      <c r="J1086" s="10"/>
      <c r="K1086" s="11"/>
      <c r="L1086" s="11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3"/>
      <c r="BK1086" s="13"/>
      <c r="BL1086" s="13"/>
      <c r="BM1086" s="13"/>
      <c r="BN1086" s="13"/>
    </row>
    <row r="1087" spans="1:66" x14ac:dyDescent="0.25">
      <c r="A1087" s="10"/>
      <c r="B1087" s="10"/>
      <c r="C1087" s="10"/>
      <c r="D1087" s="18"/>
      <c r="E1087" s="10"/>
      <c r="F1087" s="10"/>
      <c r="G1087" s="10"/>
      <c r="H1087" s="10"/>
      <c r="I1087" s="10"/>
      <c r="J1087" s="10"/>
      <c r="K1087" s="11"/>
      <c r="L1087" s="11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3"/>
      <c r="BK1087" s="13"/>
      <c r="BL1087" s="13"/>
      <c r="BM1087" s="13"/>
      <c r="BN1087" s="13"/>
    </row>
    <row r="1088" spans="1:66" x14ac:dyDescent="0.25">
      <c r="A1088" s="10"/>
      <c r="B1088" s="10"/>
      <c r="C1088" s="10"/>
      <c r="D1088" s="18"/>
      <c r="E1088" s="10"/>
      <c r="F1088" s="10"/>
      <c r="G1088" s="10"/>
      <c r="H1088" s="10"/>
      <c r="I1088" s="10"/>
      <c r="J1088" s="10"/>
      <c r="K1088" s="11"/>
      <c r="L1088" s="11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3"/>
      <c r="BK1088" s="13"/>
      <c r="BL1088" s="13"/>
      <c r="BM1088" s="13"/>
      <c r="BN1088" s="13"/>
    </row>
    <row r="1089" spans="1:66" x14ac:dyDescent="0.25">
      <c r="A1089" s="10"/>
      <c r="B1089" s="10"/>
      <c r="C1089" s="10"/>
      <c r="D1089" s="18"/>
      <c r="E1089" s="10"/>
      <c r="F1089" s="10"/>
      <c r="G1089" s="10"/>
      <c r="H1089" s="10"/>
      <c r="I1089" s="10"/>
      <c r="J1089" s="10"/>
      <c r="K1089" s="11"/>
      <c r="L1089" s="11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3"/>
      <c r="BK1089" s="13"/>
      <c r="BL1089" s="13"/>
      <c r="BM1089" s="13"/>
      <c r="BN1089" s="13"/>
    </row>
    <row r="1090" spans="1:66" x14ac:dyDescent="0.25">
      <c r="A1090" s="10"/>
      <c r="B1090" s="10"/>
      <c r="C1090" s="10"/>
      <c r="D1090" s="18"/>
      <c r="E1090" s="10"/>
      <c r="F1090" s="10"/>
      <c r="G1090" s="10"/>
      <c r="H1090" s="10"/>
      <c r="I1090" s="10"/>
      <c r="J1090" s="10"/>
      <c r="K1090" s="11"/>
      <c r="L1090" s="11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3"/>
      <c r="BK1090" s="13"/>
      <c r="BL1090" s="13"/>
      <c r="BM1090" s="13"/>
      <c r="BN1090" s="13"/>
    </row>
    <row r="1091" spans="1:66" x14ac:dyDescent="0.25">
      <c r="A1091" s="10"/>
      <c r="B1091" s="10"/>
      <c r="C1091" s="10"/>
      <c r="D1091" s="18"/>
      <c r="E1091" s="10"/>
      <c r="F1091" s="10"/>
      <c r="G1091" s="10"/>
      <c r="H1091" s="10"/>
      <c r="I1091" s="10"/>
      <c r="J1091" s="10"/>
      <c r="K1091" s="11"/>
      <c r="L1091" s="11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3"/>
      <c r="BK1091" s="13"/>
      <c r="BL1091" s="13"/>
      <c r="BM1091" s="13"/>
      <c r="BN1091" s="13"/>
    </row>
    <row r="1092" spans="1:66" x14ac:dyDescent="0.25">
      <c r="A1092" s="10"/>
      <c r="B1092" s="10"/>
      <c r="C1092" s="10"/>
      <c r="D1092" s="18"/>
      <c r="E1092" s="10"/>
      <c r="F1092" s="10"/>
      <c r="G1092" s="10"/>
      <c r="H1092" s="10"/>
      <c r="I1092" s="10"/>
      <c r="J1092" s="10"/>
      <c r="K1092" s="11"/>
      <c r="L1092" s="11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3"/>
      <c r="BK1092" s="13"/>
      <c r="BL1092" s="13"/>
      <c r="BM1092" s="13"/>
      <c r="BN1092" s="13"/>
    </row>
    <row r="1093" spans="1:66" x14ac:dyDescent="0.25">
      <c r="A1093" s="10"/>
      <c r="B1093" s="10"/>
      <c r="C1093" s="10"/>
      <c r="D1093" s="18"/>
      <c r="E1093" s="10"/>
      <c r="F1093" s="10"/>
      <c r="G1093" s="10"/>
      <c r="H1093" s="10"/>
      <c r="I1093" s="10"/>
      <c r="J1093" s="10"/>
      <c r="K1093" s="11"/>
      <c r="L1093" s="11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3"/>
      <c r="BK1093" s="13"/>
      <c r="BL1093" s="13"/>
      <c r="BM1093" s="13"/>
      <c r="BN1093" s="13"/>
    </row>
    <row r="1094" spans="1:66" x14ac:dyDescent="0.25">
      <c r="A1094" s="10"/>
      <c r="B1094" s="10"/>
      <c r="C1094" s="10"/>
      <c r="D1094" s="18"/>
      <c r="E1094" s="10"/>
      <c r="F1094" s="10"/>
      <c r="G1094" s="10"/>
      <c r="H1094" s="10"/>
      <c r="I1094" s="10"/>
      <c r="J1094" s="10"/>
      <c r="K1094" s="11"/>
      <c r="L1094" s="11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3"/>
      <c r="BK1094" s="13"/>
      <c r="BL1094" s="13"/>
      <c r="BM1094" s="13"/>
      <c r="BN1094" s="13"/>
    </row>
    <row r="1095" spans="1:66" x14ac:dyDescent="0.25">
      <c r="A1095" s="10"/>
      <c r="B1095" s="10"/>
      <c r="C1095" s="10"/>
      <c r="D1095" s="18"/>
      <c r="E1095" s="10"/>
      <c r="F1095" s="10"/>
      <c r="G1095" s="10"/>
      <c r="H1095" s="10"/>
      <c r="I1095" s="10"/>
      <c r="J1095" s="10"/>
      <c r="K1095" s="11"/>
      <c r="L1095" s="11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3"/>
      <c r="BK1095" s="13"/>
      <c r="BL1095" s="13"/>
      <c r="BM1095" s="13"/>
      <c r="BN1095" s="13"/>
    </row>
    <row r="1096" spans="1:66" x14ac:dyDescent="0.25">
      <c r="A1096" s="10"/>
      <c r="B1096" s="10"/>
      <c r="C1096" s="10"/>
      <c r="D1096" s="18"/>
      <c r="E1096" s="10"/>
      <c r="F1096" s="10"/>
      <c r="G1096" s="10"/>
      <c r="H1096" s="10"/>
      <c r="I1096" s="10"/>
      <c r="J1096" s="10"/>
      <c r="K1096" s="11"/>
      <c r="L1096" s="11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3"/>
      <c r="BK1096" s="13"/>
      <c r="BL1096" s="13"/>
      <c r="BM1096" s="13"/>
      <c r="BN1096" s="13"/>
    </row>
    <row r="1097" spans="1:66" x14ac:dyDescent="0.25">
      <c r="A1097" s="10"/>
      <c r="B1097" s="10"/>
      <c r="C1097" s="10"/>
      <c r="D1097" s="18"/>
      <c r="E1097" s="10"/>
      <c r="F1097" s="10"/>
      <c r="G1097" s="10"/>
      <c r="H1097" s="10"/>
      <c r="I1097" s="10"/>
      <c r="J1097" s="10"/>
      <c r="K1097" s="11"/>
      <c r="L1097" s="11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3"/>
      <c r="BK1097" s="13"/>
      <c r="BL1097" s="13"/>
      <c r="BM1097" s="13"/>
      <c r="BN1097" s="13"/>
    </row>
    <row r="1098" spans="1:66" x14ac:dyDescent="0.25">
      <c r="A1098" s="10"/>
      <c r="B1098" s="10"/>
      <c r="C1098" s="10"/>
      <c r="D1098" s="18"/>
      <c r="E1098" s="10"/>
      <c r="F1098" s="10"/>
      <c r="G1098" s="10"/>
      <c r="H1098" s="10"/>
      <c r="I1098" s="10"/>
      <c r="J1098" s="10"/>
      <c r="K1098" s="11"/>
      <c r="L1098" s="11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3"/>
      <c r="BK1098" s="13"/>
      <c r="BL1098" s="13"/>
      <c r="BM1098" s="13"/>
      <c r="BN1098" s="13"/>
    </row>
    <row r="1099" spans="1:66" x14ac:dyDescent="0.25">
      <c r="A1099" s="10"/>
      <c r="B1099" s="10"/>
      <c r="C1099" s="10"/>
      <c r="D1099" s="18"/>
      <c r="E1099" s="10"/>
      <c r="F1099" s="10"/>
      <c r="G1099" s="10"/>
      <c r="H1099" s="10"/>
      <c r="I1099" s="10"/>
      <c r="J1099" s="10"/>
      <c r="K1099" s="11"/>
      <c r="L1099" s="11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3"/>
      <c r="BK1099" s="13"/>
      <c r="BL1099" s="13"/>
      <c r="BM1099" s="13"/>
      <c r="BN1099" s="13"/>
    </row>
    <row r="1100" spans="1:66" x14ac:dyDescent="0.25">
      <c r="A1100" s="10"/>
      <c r="B1100" s="10"/>
      <c r="C1100" s="10"/>
      <c r="D1100" s="18"/>
      <c r="E1100" s="10"/>
      <c r="F1100" s="10"/>
      <c r="G1100" s="10"/>
      <c r="H1100" s="10"/>
      <c r="I1100" s="10"/>
      <c r="J1100" s="10"/>
      <c r="K1100" s="11"/>
      <c r="L1100" s="11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3"/>
      <c r="BK1100" s="13"/>
      <c r="BL1100" s="13"/>
      <c r="BM1100" s="13"/>
      <c r="BN1100" s="13"/>
    </row>
    <row r="1101" spans="1:66" x14ac:dyDescent="0.25">
      <c r="A1101" s="10"/>
      <c r="B1101" s="10"/>
      <c r="C1101" s="10"/>
      <c r="D1101" s="18"/>
      <c r="E1101" s="10"/>
      <c r="F1101" s="10"/>
      <c r="G1101" s="10"/>
      <c r="H1101" s="10"/>
      <c r="I1101" s="10"/>
      <c r="J1101" s="10"/>
      <c r="K1101" s="11"/>
      <c r="L1101" s="11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3"/>
      <c r="BK1101" s="13"/>
      <c r="BL1101" s="13"/>
      <c r="BM1101" s="13"/>
      <c r="BN1101" s="13"/>
    </row>
    <row r="1102" spans="1:66" x14ac:dyDescent="0.25">
      <c r="A1102" s="10"/>
      <c r="B1102" s="10"/>
      <c r="C1102" s="10"/>
      <c r="D1102" s="18"/>
      <c r="E1102" s="10"/>
      <c r="F1102" s="10"/>
      <c r="G1102" s="10"/>
      <c r="H1102" s="10"/>
      <c r="I1102" s="10"/>
      <c r="J1102" s="10"/>
      <c r="K1102" s="11"/>
      <c r="L1102" s="11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3"/>
      <c r="BK1102" s="13"/>
      <c r="BL1102" s="13"/>
      <c r="BM1102" s="13"/>
      <c r="BN1102" s="13"/>
    </row>
    <row r="1103" spans="1:66" x14ac:dyDescent="0.25">
      <c r="A1103" s="10"/>
      <c r="B1103" s="10"/>
      <c r="C1103" s="10"/>
      <c r="D1103" s="18"/>
      <c r="E1103" s="10"/>
      <c r="F1103" s="10"/>
      <c r="G1103" s="10"/>
      <c r="H1103" s="10"/>
      <c r="I1103" s="10"/>
      <c r="J1103" s="10"/>
      <c r="K1103" s="11"/>
      <c r="L1103" s="11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3"/>
      <c r="BK1103" s="13"/>
      <c r="BL1103" s="13"/>
      <c r="BM1103" s="13"/>
      <c r="BN1103" s="13"/>
    </row>
    <row r="1104" spans="1:66" x14ac:dyDescent="0.25">
      <c r="A1104" s="10"/>
      <c r="B1104" s="10"/>
      <c r="C1104" s="10"/>
      <c r="D1104" s="18"/>
      <c r="E1104" s="10"/>
      <c r="F1104" s="10"/>
      <c r="G1104" s="10"/>
      <c r="H1104" s="10"/>
      <c r="I1104" s="10"/>
      <c r="J1104" s="10"/>
      <c r="K1104" s="11"/>
      <c r="L1104" s="11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3"/>
      <c r="BK1104" s="13"/>
      <c r="BL1104" s="13"/>
      <c r="BM1104" s="13"/>
      <c r="BN1104" s="13"/>
    </row>
    <row r="1105" spans="1:66" x14ac:dyDescent="0.25">
      <c r="A1105" s="10"/>
      <c r="B1105" s="10"/>
      <c r="C1105" s="10"/>
      <c r="D1105" s="18"/>
      <c r="E1105" s="10"/>
      <c r="F1105" s="10"/>
      <c r="G1105" s="10"/>
      <c r="H1105" s="10"/>
      <c r="I1105" s="10"/>
      <c r="J1105" s="10"/>
      <c r="K1105" s="11"/>
      <c r="L1105" s="11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3"/>
      <c r="BK1105" s="13"/>
      <c r="BL1105" s="13"/>
      <c r="BM1105" s="13"/>
      <c r="BN1105" s="13"/>
    </row>
    <row r="1106" spans="1:66" x14ac:dyDescent="0.25">
      <c r="A1106" s="10"/>
      <c r="B1106" s="10"/>
      <c r="C1106" s="10"/>
      <c r="D1106" s="18"/>
      <c r="E1106" s="10"/>
      <c r="F1106" s="10"/>
      <c r="G1106" s="10"/>
      <c r="H1106" s="10"/>
      <c r="I1106" s="10"/>
      <c r="J1106" s="10"/>
      <c r="K1106" s="11"/>
      <c r="L1106" s="11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3"/>
      <c r="BK1106" s="13"/>
      <c r="BL1106" s="13"/>
      <c r="BM1106" s="13"/>
      <c r="BN1106" s="13"/>
    </row>
    <row r="1107" spans="1:66" x14ac:dyDescent="0.25">
      <c r="A1107" s="10"/>
      <c r="B1107" s="10"/>
      <c r="C1107" s="10"/>
      <c r="D1107" s="18"/>
      <c r="E1107" s="10"/>
      <c r="F1107" s="10"/>
      <c r="G1107" s="10"/>
      <c r="H1107" s="10"/>
      <c r="I1107" s="10"/>
      <c r="J1107" s="10"/>
      <c r="K1107" s="11"/>
      <c r="L1107" s="11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3"/>
      <c r="BK1107" s="13"/>
      <c r="BL1107" s="13"/>
      <c r="BM1107" s="13"/>
      <c r="BN1107" s="13"/>
    </row>
    <row r="1108" spans="1:66" x14ac:dyDescent="0.25">
      <c r="A1108" s="10"/>
      <c r="B1108" s="10"/>
      <c r="C1108" s="10"/>
      <c r="D1108" s="18"/>
      <c r="E1108" s="10"/>
      <c r="F1108" s="10"/>
      <c r="G1108" s="10"/>
      <c r="H1108" s="10"/>
      <c r="I1108" s="10"/>
      <c r="J1108" s="10"/>
      <c r="K1108" s="11"/>
      <c r="L1108" s="11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3"/>
      <c r="BK1108" s="13"/>
      <c r="BL1108" s="13"/>
      <c r="BM1108" s="13"/>
      <c r="BN1108" s="13"/>
    </row>
    <row r="1109" spans="1:66" x14ac:dyDescent="0.25">
      <c r="A1109" s="10"/>
      <c r="B1109" s="10"/>
      <c r="C1109" s="10"/>
      <c r="D1109" s="18"/>
      <c r="E1109" s="10"/>
      <c r="F1109" s="10"/>
      <c r="G1109" s="10"/>
      <c r="H1109" s="10"/>
      <c r="I1109" s="10"/>
      <c r="J1109" s="10"/>
      <c r="K1109" s="11"/>
      <c r="L1109" s="11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3"/>
      <c r="BK1109" s="13"/>
      <c r="BL1109" s="13"/>
      <c r="BM1109" s="13"/>
      <c r="BN1109" s="13"/>
    </row>
    <row r="1110" spans="1:66" x14ac:dyDescent="0.25">
      <c r="A1110" s="10"/>
      <c r="B1110" s="10"/>
      <c r="C1110" s="10"/>
      <c r="D1110" s="18"/>
      <c r="E1110" s="10"/>
      <c r="F1110" s="10"/>
      <c r="G1110" s="10"/>
      <c r="H1110" s="10"/>
      <c r="I1110" s="10"/>
      <c r="J1110" s="10"/>
      <c r="K1110" s="11"/>
      <c r="L1110" s="11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3"/>
      <c r="BK1110" s="13"/>
      <c r="BL1110" s="13"/>
      <c r="BM1110" s="13"/>
      <c r="BN1110" s="13"/>
    </row>
    <row r="1111" spans="1:66" x14ac:dyDescent="0.25">
      <c r="A1111" s="10"/>
      <c r="B1111" s="10"/>
      <c r="C1111" s="10"/>
      <c r="D1111" s="18"/>
      <c r="E1111" s="10"/>
      <c r="F1111" s="10"/>
      <c r="G1111" s="10"/>
      <c r="H1111" s="10"/>
      <c r="I1111" s="10"/>
      <c r="J1111" s="10"/>
      <c r="K1111" s="11"/>
      <c r="L1111" s="11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3"/>
      <c r="BK1111" s="13"/>
      <c r="BL1111" s="13"/>
      <c r="BM1111" s="13"/>
      <c r="BN1111" s="13"/>
    </row>
    <row r="1112" spans="1:66" x14ac:dyDescent="0.25">
      <c r="A1112" s="10"/>
      <c r="B1112" s="10"/>
      <c r="C1112" s="10"/>
      <c r="D1112" s="18"/>
      <c r="E1112" s="10"/>
      <c r="F1112" s="10"/>
      <c r="G1112" s="10"/>
      <c r="H1112" s="10"/>
      <c r="I1112" s="10"/>
      <c r="J1112" s="10"/>
      <c r="K1112" s="11"/>
      <c r="L1112" s="11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3"/>
      <c r="BK1112" s="13"/>
      <c r="BL1112" s="13"/>
      <c r="BM1112" s="13"/>
      <c r="BN1112" s="13"/>
    </row>
    <row r="1113" spans="1:66" x14ac:dyDescent="0.25">
      <c r="A1113" s="10"/>
      <c r="B1113" s="10"/>
      <c r="C1113" s="10"/>
      <c r="D1113" s="18"/>
      <c r="E1113" s="10"/>
      <c r="F1113" s="10"/>
      <c r="G1113" s="10"/>
      <c r="H1113" s="10"/>
      <c r="I1113" s="10"/>
      <c r="J1113" s="10"/>
      <c r="K1113" s="11"/>
      <c r="L1113" s="11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3"/>
      <c r="BK1113" s="13"/>
      <c r="BL1113" s="13"/>
      <c r="BM1113" s="13"/>
      <c r="BN1113" s="13"/>
    </row>
    <row r="1114" spans="1:66" x14ac:dyDescent="0.25">
      <c r="A1114" s="10"/>
      <c r="B1114" s="10"/>
      <c r="C1114" s="10"/>
      <c r="D1114" s="18"/>
      <c r="E1114" s="10"/>
      <c r="F1114" s="10"/>
      <c r="G1114" s="10"/>
      <c r="H1114" s="10"/>
      <c r="I1114" s="10"/>
      <c r="J1114" s="10"/>
      <c r="K1114" s="11"/>
      <c r="L1114" s="11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3"/>
      <c r="BK1114" s="13"/>
      <c r="BL1114" s="13"/>
      <c r="BM1114" s="13"/>
      <c r="BN1114" s="13"/>
    </row>
    <row r="1115" spans="1:66" x14ac:dyDescent="0.25">
      <c r="A1115" s="10"/>
      <c r="B1115" s="10"/>
      <c r="C1115" s="10"/>
      <c r="D1115" s="18"/>
      <c r="E1115" s="10"/>
      <c r="F1115" s="10"/>
      <c r="G1115" s="10"/>
      <c r="H1115" s="10"/>
      <c r="I1115" s="10"/>
      <c r="J1115" s="10"/>
      <c r="K1115" s="11"/>
      <c r="L1115" s="11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3"/>
      <c r="BK1115" s="13"/>
      <c r="BL1115" s="13"/>
      <c r="BM1115" s="13"/>
      <c r="BN1115" s="13"/>
    </row>
    <row r="1116" spans="1:66" x14ac:dyDescent="0.25">
      <c r="A1116" s="10"/>
      <c r="B1116" s="10"/>
      <c r="C1116" s="10"/>
      <c r="D1116" s="18"/>
      <c r="E1116" s="10"/>
      <c r="F1116" s="10"/>
      <c r="G1116" s="10"/>
      <c r="H1116" s="10"/>
      <c r="I1116" s="10"/>
      <c r="J1116" s="10"/>
      <c r="K1116" s="11"/>
      <c r="L1116" s="11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3"/>
      <c r="BK1116" s="13"/>
      <c r="BL1116" s="13"/>
      <c r="BM1116" s="13"/>
      <c r="BN1116" s="13"/>
    </row>
    <row r="1117" spans="1:66" x14ac:dyDescent="0.25">
      <c r="A1117" s="10"/>
      <c r="B1117" s="10"/>
      <c r="C1117" s="10"/>
      <c r="D1117" s="18"/>
      <c r="E1117" s="10"/>
      <c r="F1117" s="10"/>
      <c r="G1117" s="10"/>
      <c r="H1117" s="10"/>
      <c r="I1117" s="10"/>
      <c r="J1117" s="10"/>
      <c r="K1117" s="11"/>
      <c r="L1117" s="11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3"/>
      <c r="BK1117" s="13"/>
      <c r="BL1117" s="13"/>
      <c r="BM1117" s="13"/>
      <c r="BN1117" s="13"/>
    </row>
    <row r="1118" spans="1:66" x14ac:dyDescent="0.25">
      <c r="A1118" s="10"/>
      <c r="B1118" s="10"/>
      <c r="C1118" s="10"/>
      <c r="D1118" s="18"/>
      <c r="E1118" s="10"/>
      <c r="F1118" s="10"/>
      <c r="G1118" s="10"/>
      <c r="H1118" s="10"/>
      <c r="I1118" s="10"/>
      <c r="J1118" s="10"/>
      <c r="K1118" s="11"/>
      <c r="L1118" s="11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3"/>
      <c r="BK1118" s="13"/>
      <c r="BL1118" s="13"/>
      <c r="BM1118" s="13"/>
      <c r="BN1118" s="13"/>
    </row>
    <row r="1119" spans="1:66" x14ac:dyDescent="0.25">
      <c r="A1119" s="10"/>
      <c r="B1119" s="10"/>
      <c r="C1119" s="10"/>
      <c r="D1119" s="18"/>
      <c r="E1119" s="10"/>
      <c r="F1119" s="10"/>
      <c r="G1119" s="10"/>
      <c r="H1119" s="10"/>
      <c r="I1119" s="10"/>
      <c r="J1119" s="10"/>
      <c r="K1119" s="11"/>
      <c r="L1119" s="11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3"/>
      <c r="BK1119" s="13"/>
      <c r="BL1119" s="13"/>
      <c r="BM1119" s="13"/>
      <c r="BN1119" s="13"/>
    </row>
    <row r="1120" spans="1:66" x14ac:dyDescent="0.25">
      <c r="A1120" s="10"/>
      <c r="B1120" s="10"/>
      <c r="C1120" s="10"/>
      <c r="D1120" s="18"/>
      <c r="E1120" s="10"/>
      <c r="F1120" s="10"/>
      <c r="G1120" s="10"/>
      <c r="H1120" s="10"/>
      <c r="I1120" s="10"/>
      <c r="J1120" s="10"/>
      <c r="K1120" s="11"/>
      <c r="L1120" s="11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3"/>
      <c r="BK1120" s="13"/>
      <c r="BL1120" s="13"/>
      <c r="BM1120" s="13"/>
      <c r="BN1120" s="13"/>
    </row>
    <row r="1121" spans="1:66" x14ac:dyDescent="0.25">
      <c r="A1121" s="10"/>
      <c r="B1121" s="10"/>
      <c r="C1121" s="10"/>
      <c r="D1121" s="18"/>
      <c r="E1121" s="10"/>
      <c r="F1121" s="10"/>
      <c r="G1121" s="10"/>
      <c r="H1121" s="10"/>
      <c r="I1121" s="10"/>
      <c r="J1121" s="10"/>
      <c r="K1121" s="11"/>
      <c r="L1121" s="11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3"/>
      <c r="BK1121" s="13"/>
      <c r="BL1121" s="13"/>
      <c r="BM1121" s="13"/>
      <c r="BN1121" s="13"/>
    </row>
    <row r="1122" spans="1:66" x14ac:dyDescent="0.25">
      <c r="A1122" s="10"/>
      <c r="B1122" s="10"/>
      <c r="C1122" s="10"/>
      <c r="D1122" s="18"/>
      <c r="E1122" s="10"/>
      <c r="F1122" s="10"/>
      <c r="G1122" s="10"/>
      <c r="H1122" s="10"/>
      <c r="I1122" s="10"/>
      <c r="J1122" s="10"/>
      <c r="K1122" s="11"/>
      <c r="L1122" s="11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3"/>
      <c r="BK1122" s="13"/>
      <c r="BL1122" s="13"/>
      <c r="BM1122" s="13"/>
      <c r="BN1122" s="13"/>
    </row>
    <row r="1123" spans="1:66" x14ac:dyDescent="0.25">
      <c r="A1123" s="10"/>
      <c r="B1123" s="10"/>
      <c r="C1123" s="10"/>
      <c r="D1123" s="18"/>
      <c r="E1123" s="10"/>
      <c r="F1123" s="10"/>
      <c r="G1123" s="10"/>
      <c r="H1123" s="10"/>
      <c r="I1123" s="10"/>
      <c r="J1123" s="10"/>
      <c r="K1123" s="11"/>
      <c r="L1123" s="11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3"/>
      <c r="BK1123" s="13"/>
      <c r="BL1123" s="13"/>
      <c r="BM1123" s="13"/>
      <c r="BN1123" s="13"/>
    </row>
    <row r="1124" spans="1:66" x14ac:dyDescent="0.25">
      <c r="A1124" s="10"/>
      <c r="B1124" s="10"/>
      <c r="C1124" s="10"/>
      <c r="D1124" s="18"/>
      <c r="E1124" s="10"/>
      <c r="F1124" s="10"/>
      <c r="G1124" s="10"/>
      <c r="H1124" s="10"/>
      <c r="I1124" s="10"/>
      <c r="J1124" s="10"/>
      <c r="K1124" s="11"/>
      <c r="L1124" s="11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3"/>
      <c r="BK1124" s="13"/>
      <c r="BL1124" s="13"/>
      <c r="BM1124" s="13"/>
      <c r="BN1124" s="13"/>
    </row>
    <row r="1125" spans="1:66" x14ac:dyDescent="0.25">
      <c r="A1125" s="10"/>
      <c r="B1125" s="10"/>
      <c r="C1125" s="10"/>
      <c r="D1125" s="18"/>
      <c r="E1125" s="10"/>
      <c r="F1125" s="10"/>
      <c r="G1125" s="10"/>
      <c r="H1125" s="10"/>
      <c r="I1125" s="10"/>
      <c r="J1125" s="10"/>
      <c r="K1125" s="11"/>
      <c r="L1125" s="11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3"/>
      <c r="BK1125" s="13"/>
      <c r="BL1125" s="13"/>
      <c r="BM1125" s="13"/>
      <c r="BN1125" s="13"/>
    </row>
    <row r="1126" spans="1:66" x14ac:dyDescent="0.25">
      <c r="A1126" s="10"/>
      <c r="B1126" s="10"/>
      <c r="C1126" s="10"/>
      <c r="D1126" s="18"/>
      <c r="E1126" s="10"/>
      <c r="F1126" s="10"/>
      <c r="G1126" s="10"/>
      <c r="H1126" s="10"/>
      <c r="I1126" s="10"/>
      <c r="J1126" s="10"/>
      <c r="K1126" s="11"/>
      <c r="L1126" s="11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3"/>
      <c r="BK1126" s="13"/>
      <c r="BL1126" s="13"/>
      <c r="BM1126" s="13"/>
      <c r="BN1126" s="13"/>
    </row>
    <row r="1127" spans="1:66" x14ac:dyDescent="0.25">
      <c r="A1127" s="10"/>
      <c r="B1127" s="10"/>
      <c r="C1127" s="10"/>
      <c r="D1127" s="18"/>
      <c r="E1127" s="10"/>
      <c r="F1127" s="10"/>
      <c r="G1127" s="10"/>
      <c r="H1127" s="10"/>
      <c r="I1127" s="10"/>
      <c r="J1127" s="10"/>
      <c r="K1127" s="11"/>
      <c r="L1127" s="11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3"/>
      <c r="BK1127" s="13"/>
      <c r="BL1127" s="13"/>
      <c r="BM1127" s="13"/>
      <c r="BN1127" s="13"/>
    </row>
    <row r="1128" spans="1:66" x14ac:dyDescent="0.25">
      <c r="A1128" s="10"/>
      <c r="B1128" s="10"/>
      <c r="C1128" s="10"/>
      <c r="D1128" s="18"/>
      <c r="E1128" s="10"/>
      <c r="F1128" s="10"/>
      <c r="G1128" s="10"/>
      <c r="H1128" s="10"/>
      <c r="I1128" s="10"/>
      <c r="J1128" s="10"/>
      <c r="K1128" s="11"/>
      <c r="L1128" s="11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3"/>
      <c r="BK1128" s="13"/>
      <c r="BL1128" s="13"/>
      <c r="BM1128" s="13"/>
      <c r="BN1128" s="13"/>
    </row>
    <row r="1129" spans="1:66" x14ac:dyDescent="0.25">
      <c r="A1129" s="10"/>
      <c r="B1129" s="10"/>
      <c r="C1129" s="10"/>
      <c r="D1129" s="18"/>
      <c r="E1129" s="10"/>
      <c r="F1129" s="10"/>
      <c r="G1129" s="10"/>
      <c r="H1129" s="10"/>
      <c r="I1129" s="10"/>
      <c r="J1129" s="10"/>
      <c r="K1129" s="11"/>
      <c r="L1129" s="11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3"/>
      <c r="BK1129" s="13"/>
      <c r="BL1129" s="13"/>
      <c r="BM1129" s="13"/>
      <c r="BN1129" s="13"/>
    </row>
    <row r="1130" spans="1:66" x14ac:dyDescent="0.25">
      <c r="A1130" s="10"/>
      <c r="B1130" s="10"/>
      <c r="C1130" s="10"/>
      <c r="D1130" s="18"/>
      <c r="E1130" s="10"/>
      <c r="F1130" s="10"/>
      <c r="G1130" s="10"/>
      <c r="H1130" s="10"/>
      <c r="I1130" s="10"/>
      <c r="J1130" s="10"/>
      <c r="K1130" s="11"/>
      <c r="L1130" s="11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3"/>
      <c r="BK1130" s="13"/>
      <c r="BL1130" s="13"/>
      <c r="BM1130" s="13"/>
      <c r="BN1130" s="13"/>
    </row>
    <row r="1131" spans="1:66" x14ac:dyDescent="0.25">
      <c r="A1131" s="10"/>
      <c r="B1131" s="10"/>
      <c r="C1131" s="10"/>
      <c r="D1131" s="18"/>
      <c r="E1131" s="10"/>
      <c r="F1131" s="10"/>
      <c r="G1131" s="10"/>
      <c r="H1131" s="10"/>
      <c r="I1131" s="10"/>
      <c r="J1131" s="10"/>
      <c r="K1131" s="11"/>
      <c r="L1131" s="11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3"/>
      <c r="BK1131" s="13"/>
      <c r="BL1131" s="13"/>
      <c r="BM1131" s="13"/>
      <c r="BN1131" s="13"/>
    </row>
    <row r="1132" spans="1:66" x14ac:dyDescent="0.25">
      <c r="A1132" s="10"/>
      <c r="B1132" s="10"/>
      <c r="C1132" s="10"/>
      <c r="D1132" s="18"/>
      <c r="E1132" s="10"/>
      <c r="F1132" s="10"/>
      <c r="G1132" s="10"/>
      <c r="H1132" s="10"/>
      <c r="I1132" s="10"/>
      <c r="J1132" s="10"/>
      <c r="K1132" s="11"/>
      <c r="L1132" s="11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3"/>
      <c r="BK1132" s="13"/>
      <c r="BL1132" s="13"/>
      <c r="BM1132" s="13"/>
      <c r="BN1132" s="13"/>
    </row>
    <row r="1133" spans="1:66" x14ac:dyDescent="0.25">
      <c r="A1133" s="10"/>
      <c r="B1133" s="10"/>
      <c r="C1133" s="10"/>
      <c r="D1133" s="18"/>
      <c r="E1133" s="10"/>
      <c r="F1133" s="10"/>
      <c r="G1133" s="10"/>
      <c r="H1133" s="10"/>
      <c r="I1133" s="10"/>
      <c r="J1133" s="10"/>
      <c r="K1133" s="11"/>
      <c r="L1133" s="11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3"/>
      <c r="BK1133" s="13"/>
      <c r="BL1133" s="13"/>
      <c r="BM1133" s="13"/>
      <c r="BN1133" s="13"/>
    </row>
    <row r="1134" spans="1:66" s="19" customFormat="1" x14ac:dyDescent="0.25">
      <c r="A1134" s="10"/>
      <c r="B1134" s="10"/>
      <c r="C1134" s="10"/>
      <c r="D1134" s="18"/>
      <c r="E1134" s="10"/>
      <c r="F1134" s="10"/>
      <c r="G1134" s="10"/>
      <c r="H1134" s="10"/>
      <c r="I1134" s="10"/>
      <c r="J1134" s="10"/>
      <c r="K1134" s="11"/>
      <c r="L1134" s="11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3"/>
      <c r="BK1134" s="13"/>
      <c r="BL1134" s="13"/>
      <c r="BM1134" s="13"/>
      <c r="BN1134" s="13"/>
    </row>
    <row r="1135" spans="1:66" x14ac:dyDescent="0.25">
      <c r="A1135" s="10"/>
      <c r="B1135" s="10"/>
      <c r="C1135" s="10"/>
      <c r="D1135" s="18"/>
      <c r="E1135" s="10"/>
      <c r="F1135" s="10"/>
      <c r="G1135" s="10"/>
      <c r="H1135" s="10"/>
      <c r="I1135" s="10"/>
      <c r="J1135" s="10"/>
      <c r="K1135" s="11"/>
      <c r="L1135" s="11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3"/>
      <c r="BK1135" s="13"/>
      <c r="BL1135" s="13"/>
      <c r="BM1135" s="13"/>
      <c r="BN1135" s="13"/>
    </row>
    <row r="1136" spans="1:66" x14ac:dyDescent="0.25">
      <c r="A1136" s="10"/>
      <c r="B1136" s="10"/>
      <c r="C1136" s="10"/>
      <c r="D1136" s="18"/>
      <c r="E1136" s="10"/>
      <c r="F1136" s="10"/>
      <c r="G1136" s="10"/>
      <c r="H1136" s="10"/>
      <c r="I1136" s="10"/>
      <c r="J1136" s="10"/>
      <c r="K1136" s="11"/>
      <c r="L1136" s="11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3"/>
      <c r="BK1136" s="13"/>
      <c r="BL1136" s="13"/>
      <c r="BM1136" s="13"/>
      <c r="BN1136" s="13"/>
    </row>
    <row r="1137" spans="1:66" x14ac:dyDescent="0.25">
      <c r="A1137" s="10"/>
      <c r="B1137" s="10"/>
      <c r="C1137" s="10"/>
      <c r="D1137" s="18"/>
      <c r="E1137" s="10"/>
      <c r="F1137" s="10"/>
      <c r="G1137" s="10"/>
      <c r="H1137" s="10"/>
      <c r="I1137" s="10"/>
      <c r="J1137" s="10"/>
      <c r="K1137" s="11"/>
      <c r="L1137" s="11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3"/>
      <c r="BK1137" s="13"/>
      <c r="BL1137" s="13"/>
      <c r="BM1137" s="13"/>
      <c r="BN1137" s="13"/>
    </row>
    <row r="1138" spans="1:66" x14ac:dyDescent="0.25">
      <c r="A1138" s="10"/>
      <c r="B1138" s="10"/>
      <c r="C1138" s="10"/>
      <c r="D1138" s="18"/>
      <c r="E1138" s="10"/>
      <c r="F1138" s="10"/>
      <c r="G1138" s="10"/>
      <c r="H1138" s="10"/>
      <c r="I1138" s="10"/>
      <c r="J1138" s="10"/>
      <c r="K1138" s="11"/>
      <c r="L1138" s="11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3"/>
      <c r="BK1138" s="13"/>
      <c r="BL1138" s="13"/>
      <c r="BM1138" s="13"/>
      <c r="BN1138" s="13"/>
    </row>
    <row r="1139" spans="1:66" x14ac:dyDescent="0.25">
      <c r="A1139" s="10"/>
      <c r="B1139" s="10"/>
      <c r="C1139" s="10"/>
      <c r="D1139" s="18"/>
      <c r="E1139" s="10"/>
      <c r="F1139" s="10"/>
      <c r="G1139" s="10"/>
      <c r="H1139" s="10"/>
      <c r="I1139" s="10"/>
      <c r="J1139" s="10"/>
      <c r="K1139" s="11"/>
      <c r="L1139" s="11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3"/>
      <c r="BK1139" s="13"/>
      <c r="BL1139" s="13"/>
      <c r="BM1139" s="13"/>
      <c r="BN1139" s="13"/>
    </row>
    <row r="1140" spans="1:66" x14ac:dyDescent="0.25">
      <c r="A1140" s="10"/>
      <c r="B1140" s="10"/>
      <c r="C1140" s="10"/>
      <c r="D1140" s="18"/>
      <c r="E1140" s="10"/>
      <c r="F1140" s="10"/>
      <c r="G1140" s="10"/>
      <c r="H1140" s="10"/>
      <c r="I1140" s="10"/>
      <c r="J1140" s="10"/>
      <c r="K1140" s="11"/>
      <c r="L1140" s="11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3"/>
      <c r="BK1140" s="13"/>
      <c r="BL1140" s="13"/>
      <c r="BM1140" s="13"/>
      <c r="BN1140" s="13"/>
    </row>
    <row r="1141" spans="1:66" x14ac:dyDescent="0.25">
      <c r="A1141" s="10"/>
      <c r="B1141" s="10"/>
      <c r="C1141" s="10"/>
      <c r="D1141" s="18"/>
      <c r="E1141" s="10"/>
      <c r="F1141" s="10"/>
      <c r="G1141" s="10"/>
      <c r="H1141" s="10"/>
      <c r="I1141" s="10"/>
      <c r="J1141" s="10"/>
      <c r="K1141" s="11"/>
      <c r="L1141" s="11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3"/>
      <c r="BK1141" s="13"/>
      <c r="BL1141" s="13"/>
      <c r="BM1141" s="13"/>
      <c r="BN1141" s="13"/>
    </row>
    <row r="1142" spans="1:66" x14ac:dyDescent="0.25">
      <c r="A1142" s="10"/>
      <c r="B1142" s="10"/>
      <c r="C1142" s="10"/>
      <c r="D1142" s="18"/>
      <c r="E1142" s="10"/>
      <c r="F1142" s="10"/>
      <c r="G1142" s="10"/>
      <c r="H1142" s="10"/>
      <c r="I1142" s="10"/>
      <c r="J1142" s="10"/>
      <c r="K1142" s="11"/>
      <c r="L1142" s="11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3"/>
      <c r="BK1142" s="13"/>
      <c r="BL1142" s="13"/>
      <c r="BM1142" s="13"/>
      <c r="BN1142" s="13"/>
    </row>
    <row r="1143" spans="1:66" x14ac:dyDescent="0.25">
      <c r="A1143" s="10"/>
      <c r="B1143" s="10"/>
      <c r="C1143" s="10"/>
      <c r="D1143" s="18"/>
      <c r="E1143" s="10"/>
      <c r="F1143" s="10"/>
      <c r="G1143" s="10"/>
      <c r="H1143" s="10"/>
      <c r="I1143" s="10"/>
      <c r="J1143" s="10"/>
      <c r="K1143" s="11"/>
      <c r="L1143" s="11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3"/>
      <c r="BK1143" s="13"/>
      <c r="BL1143" s="13"/>
      <c r="BM1143" s="13"/>
      <c r="BN1143" s="13"/>
    </row>
    <row r="1144" spans="1:66" x14ac:dyDescent="0.25">
      <c r="A1144" s="10"/>
      <c r="B1144" s="10"/>
      <c r="C1144" s="10"/>
      <c r="D1144" s="18"/>
      <c r="E1144" s="10"/>
      <c r="F1144" s="10"/>
      <c r="G1144" s="10"/>
      <c r="H1144" s="10"/>
      <c r="I1144" s="10"/>
      <c r="J1144" s="10"/>
      <c r="K1144" s="11"/>
      <c r="L1144" s="11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3"/>
      <c r="BK1144" s="13"/>
      <c r="BL1144" s="13"/>
      <c r="BM1144" s="13"/>
      <c r="BN1144" s="13"/>
    </row>
    <row r="1145" spans="1:66" x14ac:dyDescent="0.25">
      <c r="A1145" s="10"/>
      <c r="B1145" s="10"/>
      <c r="C1145" s="10"/>
      <c r="D1145" s="18"/>
      <c r="E1145" s="10"/>
      <c r="F1145" s="10"/>
      <c r="G1145" s="10"/>
      <c r="H1145" s="10"/>
      <c r="I1145" s="10"/>
      <c r="J1145" s="10"/>
      <c r="K1145" s="11"/>
      <c r="L1145" s="11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3"/>
      <c r="BK1145" s="13"/>
      <c r="BL1145" s="13"/>
      <c r="BM1145" s="13"/>
      <c r="BN1145" s="13"/>
    </row>
    <row r="1146" spans="1:66" x14ac:dyDescent="0.25">
      <c r="A1146" s="10"/>
      <c r="B1146" s="10"/>
      <c r="C1146" s="10"/>
      <c r="D1146" s="18"/>
      <c r="E1146" s="10"/>
      <c r="F1146" s="10"/>
      <c r="G1146" s="10"/>
      <c r="H1146" s="10"/>
      <c r="I1146" s="10"/>
      <c r="J1146" s="10"/>
      <c r="K1146" s="11"/>
      <c r="L1146" s="11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3"/>
      <c r="BK1146" s="13"/>
      <c r="BL1146" s="13"/>
      <c r="BM1146" s="13"/>
      <c r="BN1146" s="13"/>
    </row>
    <row r="1147" spans="1:66" x14ac:dyDescent="0.25">
      <c r="A1147" s="10"/>
      <c r="B1147" s="10"/>
      <c r="C1147" s="10"/>
      <c r="D1147" s="18"/>
      <c r="E1147" s="10"/>
      <c r="F1147" s="10"/>
      <c r="G1147" s="10"/>
      <c r="H1147" s="10"/>
      <c r="I1147" s="10"/>
      <c r="J1147" s="10"/>
      <c r="K1147" s="11"/>
      <c r="L1147" s="11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3"/>
      <c r="BK1147" s="13"/>
      <c r="BL1147" s="13"/>
      <c r="BM1147" s="13"/>
      <c r="BN1147" s="13"/>
    </row>
    <row r="1148" spans="1:66" x14ac:dyDescent="0.25">
      <c r="A1148" s="10"/>
      <c r="B1148" s="10"/>
      <c r="C1148" s="10"/>
      <c r="D1148" s="18"/>
      <c r="E1148" s="10"/>
      <c r="F1148" s="10"/>
      <c r="G1148" s="10"/>
      <c r="H1148" s="10"/>
      <c r="I1148" s="10"/>
      <c r="J1148" s="10"/>
      <c r="K1148" s="11"/>
      <c r="L1148" s="11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3"/>
      <c r="BK1148" s="13"/>
      <c r="BL1148" s="13"/>
      <c r="BM1148" s="13"/>
      <c r="BN1148" s="13"/>
    </row>
    <row r="1149" spans="1:66" x14ac:dyDescent="0.25">
      <c r="A1149" s="10"/>
      <c r="B1149" s="10"/>
      <c r="C1149" s="10"/>
      <c r="D1149" s="18"/>
      <c r="E1149" s="10"/>
      <c r="F1149" s="10"/>
      <c r="G1149" s="10"/>
      <c r="H1149" s="10"/>
      <c r="I1149" s="10"/>
      <c r="J1149" s="10"/>
      <c r="K1149" s="11"/>
      <c r="L1149" s="11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3"/>
      <c r="BK1149" s="13"/>
      <c r="BL1149" s="13"/>
      <c r="BM1149" s="13"/>
      <c r="BN1149" s="13"/>
    </row>
    <row r="1150" spans="1:66" x14ac:dyDescent="0.25">
      <c r="A1150" s="10"/>
      <c r="B1150" s="10"/>
      <c r="C1150" s="10"/>
      <c r="D1150" s="18"/>
      <c r="E1150" s="10"/>
      <c r="F1150" s="10"/>
      <c r="G1150" s="10"/>
      <c r="H1150" s="10"/>
      <c r="I1150" s="10"/>
      <c r="J1150" s="10"/>
      <c r="K1150" s="11"/>
      <c r="L1150" s="11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3"/>
      <c r="BK1150" s="13"/>
      <c r="BL1150" s="13"/>
      <c r="BM1150" s="13"/>
      <c r="BN1150" s="13"/>
    </row>
    <row r="1151" spans="1:66" x14ac:dyDescent="0.25">
      <c r="A1151" s="10"/>
      <c r="B1151" s="10"/>
      <c r="C1151" s="10"/>
      <c r="D1151" s="18"/>
      <c r="E1151" s="10"/>
      <c r="F1151" s="10"/>
      <c r="G1151" s="10"/>
      <c r="H1151" s="10"/>
      <c r="I1151" s="10"/>
      <c r="J1151" s="10"/>
      <c r="K1151" s="11"/>
      <c r="L1151" s="11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3"/>
      <c r="BK1151" s="13"/>
      <c r="BL1151" s="13"/>
      <c r="BM1151" s="13"/>
      <c r="BN1151" s="13"/>
    </row>
    <row r="1152" spans="1:66" s="14" customFormat="1" x14ac:dyDescent="0.25">
      <c r="A1152" s="10"/>
      <c r="B1152" s="10"/>
      <c r="C1152" s="10"/>
      <c r="D1152" s="18"/>
      <c r="E1152" s="10"/>
      <c r="F1152" s="10"/>
      <c r="G1152" s="10"/>
      <c r="H1152" s="10"/>
      <c r="I1152" s="10"/>
      <c r="J1152" s="10"/>
      <c r="K1152" s="11"/>
      <c r="L1152" s="11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3"/>
      <c r="BK1152" s="13"/>
      <c r="BL1152" s="13"/>
      <c r="BM1152" s="13"/>
      <c r="BN1152" s="13"/>
    </row>
    <row r="1153" spans="1:66" x14ac:dyDescent="0.25">
      <c r="A1153" s="10"/>
      <c r="B1153" s="10"/>
      <c r="C1153" s="10"/>
      <c r="D1153" s="18"/>
      <c r="E1153" s="10"/>
      <c r="F1153" s="10"/>
      <c r="G1153" s="10"/>
      <c r="H1153" s="10"/>
      <c r="I1153" s="10"/>
      <c r="J1153" s="10"/>
      <c r="K1153" s="11"/>
      <c r="L1153" s="11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3"/>
      <c r="BK1153" s="13"/>
      <c r="BL1153" s="13"/>
      <c r="BM1153" s="13"/>
      <c r="BN1153" s="13"/>
    </row>
    <row r="1154" spans="1:66" x14ac:dyDescent="0.25">
      <c r="A1154" s="10"/>
      <c r="B1154" s="10"/>
      <c r="C1154" s="10"/>
      <c r="D1154" s="18"/>
      <c r="E1154" s="10"/>
      <c r="F1154" s="10"/>
      <c r="G1154" s="10"/>
      <c r="H1154" s="10"/>
      <c r="I1154" s="10"/>
      <c r="J1154" s="10"/>
      <c r="K1154" s="11"/>
      <c r="L1154" s="11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3"/>
      <c r="BK1154" s="13"/>
      <c r="BL1154" s="13"/>
      <c r="BM1154" s="13"/>
      <c r="BN1154" s="13"/>
    </row>
    <row r="1155" spans="1:66" x14ac:dyDescent="0.25">
      <c r="A1155" s="10"/>
      <c r="B1155" s="10"/>
      <c r="C1155" s="10"/>
      <c r="D1155" s="18"/>
      <c r="E1155" s="10"/>
      <c r="F1155" s="10"/>
      <c r="G1155" s="10"/>
      <c r="H1155" s="10"/>
      <c r="I1155" s="10"/>
      <c r="J1155" s="10"/>
      <c r="K1155" s="11"/>
      <c r="L1155" s="11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3"/>
      <c r="BK1155" s="13"/>
      <c r="BL1155" s="13"/>
      <c r="BM1155" s="13"/>
      <c r="BN1155" s="13"/>
    </row>
    <row r="1156" spans="1:66" x14ac:dyDescent="0.25">
      <c r="A1156" s="10"/>
      <c r="B1156" s="10"/>
      <c r="C1156" s="10"/>
      <c r="D1156" s="18"/>
      <c r="E1156" s="10"/>
      <c r="F1156" s="10"/>
      <c r="G1156" s="10"/>
      <c r="H1156" s="10"/>
      <c r="I1156" s="10"/>
      <c r="J1156" s="10"/>
      <c r="K1156" s="11"/>
      <c r="L1156" s="11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3"/>
      <c r="BK1156" s="13"/>
      <c r="BL1156" s="13"/>
      <c r="BM1156" s="13"/>
      <c r="BN1156" s="13"/>
    </row>
    <row r="1157" spans="1:66" x14ac:dyDescent="0.25">
      <c r="A1157" s="10"/>
      <c r="B1157" s="10"/>
      <c r="C1157" s="10"/>
      <c r="D1157" s="18"/>
      <c r="E1157" s="10"/>
      <c r="F1157" s="10"/>
      <c r="G1157" s="10"/>
      <c r="H1157" s="10"/>
      <c r="I1157" s="10"/>
      <c r="J1157" s="10"/>
      <c r="K1157" s="11"/>
      <c r="L1157" s="11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3"/>
      <c r="BK1157" s="13"/>
      <c r="BL1157" s="13"/>
      <c r="BM1157" s="13"/>
      <c r="BN1157" s="13"/>
    </row>
    <row r="1158" spans="1:66" x14ac:dyDescent="0.25">
      <c r="A1158" s="10"/>
      <c r="B1158" s="10"/>
      <c r="C1158" s="10"/>
      <c r="D1158" s="18"/>
      <c r="E1158" s="10"/>
      <c r="F1158" s="10"/>
      <c r="G1158" s="10"/>
      <c r="H1158" s="10"/>
      <c r="I1158" s="10"/>
      <c r="J1158" s="10"/>
      <c r="K1158" s="11"/>
      <c r="L1158" s="11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3"/>
      <c r="BK1158" s="13"/>
      <c r="BL1158" s="13"/>
      <c r="BM1158" s="13"/>
      <c r="BN1158" s="13"/>
    </row>
    <row r="1159" spans="1:66" x14ac:dyDescent="0.25">
      <c r="A1159" s="10"/>
      <c r="B1159" s="10"/>
      <c r="C1159" s="10"/>
      <c r="D1159" s="18"/>
      <c r="E1159" s="10"/>
      <c r="F1159" s="10"/>
      <c r="G1159" s="10"/>
      <c r="H1159" s="10"/>
      <c r="I1159" s="10"/>
      <c r="J1159" s="10"/>
      <c r="K1159" s="11"/>
      <c r="L1159" s="11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3"/>
      <c r="BK1159" s="13"/>
      <c r="BL1159" s="13"/>
      <c r="BM1159" s="13"/>
      <c r="BN1159" s="13"/>
    </row>
    <row r="1160" spans="1:66" x14ac:dyDescent="0.25">
      <c r="A1160" s="10"/>
      <c r="B1160" s="10"/>
      <c r="C1160" s="10"/>
      <c r="D1160" s="18"/>
      <c r="E1160" s="10"/>
      <c r="F1160" s="10"/>
      <c r="G1160" s="10"/>
      <c r="H1160" s="10"/>
      <c r="I1160" s="10"/>
      <c r="J1160" s="10"/>
      <c r="K1160" s="11"/>
      <c r="L1160" s="11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3"/>
      <c r="BK1160" s="13"/>
      <c r="BL1160" s="13"/>
      <c r="BM1160" s="13"/>
      <c r="BN1160" s="13"/>
    </row>
    <row r="1161" spans="1:66" x14ac:dyDescent="0.25">
      <c r="A1161" s="10"/>
      <c r="B1161" s="10"/>
      <c r="C1161" s="10"/>
      <c r="D1161" s="18"/>
      <c r="E1161" s="10"/>
      <c r="F1161" s="10"/>
      <c r="G1161" s="10"/>
      <c r="H1161" s="10"/>
      <c r="I1161" s="10"/>
      <c r="J1161" s="10"/>
      <c r="K1161" s="11"/>
      <c r="L1161" s="11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3"/>
      <c r="BK1161" s="13"/>
      <c r="BL1161" s="13"/>
      <c r="BM1161" s="13"/>
      <c r="BN1161" s="13"/>
    </row>
    <row r="1162" spans="1:66" x14ac:dyDescent="0.25">
      <c r="A1162" s="10"/>
      <c r="B1162" s="10"/>
      <c r="C1162" s="10"/>
      <c r="D1162" s="18"/>
      <c r="E1162" s="10"/>
      <c r="F1162" s="10"/>
      <c r="G1162" s="10"/>
      <c r="H1162" s="10"/>
      <c r="I1162" s="10"/>
      <c r="J1162" s="10"/>
      <c r="K1162" s="11"/>
      <c r="L1162" s="11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3"/>
      <c r="BK1162" s="13"/>
      <c r="BL1162" s="13"/>
      <c r="BM1162" s="13"/>
      <c r="BN1162" s="13"/>
    </row>
    <row r="1163" spans="1:66" x14ac:dyDescent="0.25">
      <c r="A1163" s="10"/>
      <c r="B1163" s="10"/>
      <c r="C1163" s="10"/>
      <c r="D1163" s="18"/>
      <c r="E1163" s="10"/>
      <c r="F1163" s="10"/>
      <c r="G1163" s="10"/>
      <c r="H1163" s="10"/>
      <c r="I1163" s="10"/>
      <c r="J1163" s="10"/>
      <c r="K1163" s="11"/>
      <c r="L1163" s="11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3"/>
      <c r="BK1163" s="13"/>
      <c r="BL1163" s="13"/>
      <c r="BM1163" s="13"/>
      <c r="BN1163" s="13"/>
    </row>
    <row r="1164" spans="1:66" x14ac:dyDescent="0.25">
      <c r="A1164" s="10"/>
      <c r="B1164" s="10"/>
      <c r="C1164" s="10"/>
      <c r="D1164" s="18"/>
      <c r="E1164" s="10"/>
      <c r="F1164" s="10"/>
      <c r="G1164" s="10"/>
      <c r="H1164" s="10"/>
      <c r="I1164" s="10"/>
      <c r="J1164" s="10"/>
      <c r="K1164" s="11"/>
      <c r="L1164" s="11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3"/>
      <c r="BK1164" s="13"/>
      <c r="BL1164" s="13"/>
      <c r="BM1164" s="13"/>
      <c r="BN1164" s="13"/>
    </row>
    <row r="1165" spans="1:66" x14ac:dyDescent="0.25">
      <c r="A1165" s="10"/>
      <c r="B1165" s="10"/>
      <c r="C1165" s="10"/>
      <c r="D1165" s="18"/>
      <c r="E1165" s="10"/>
      <c r="F1165" s="10"/>
      <c r="G1165" s="10"/>
      <c r="H1165" s="10"/>
      <c r="I1165" s="10"/>
      <c r="J1165" s="10"/>
      <c r="K1165" s="11"/>
      <c r="L1165" s="11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3"/>
      <c r="BK1165" s="13"/>
      <c r="BL1165" s="13"/>
      <c r="BM1165" s="13"/>
      <c r="BN1165" s="13"/>
    </row>
    <row r="1166" spans="1:66" x14ac:dyDescent="0.25">
      <c r="A1166" s="10"/>
      <c r="B1166" s="10"/>
      <c r="C1166" s="10"/>
      <c r="D1166" s="18"/>
      <c r="E1166" s="10"/>
      <c r="F1166" s="10"/>
      <c r="G1166" s="10"/>
      <c r="H1166" s="10"/>
      <c r="I1166" s="10"/>
      <c r="J1166" s="10"/>
      <c r="K1166" s="11"/>
      <c r="L1166" s="11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3"/>
      <c r="BK1166" s="13"/>
      <c r="BL1166" s="13"/>
      <c r="BM1166" s="13"/>
      <c r="BN1166" s="13"/>
    </row>
    <row r="1167" spans="1:66" x14ac:dyDescent="0.25">
      <c r="A1167" s="10"/>
      <c r="B1167" s="10"/>
      <c r="C1167" s="10"/>
      <c r="D1167" s="18"/>
      <c r="E1167" s="10"/>
      <c r="F1167" s="10"/>
      <c r="G1167" s="10"/>
      <c r="H1167" s="10"/>
      <c r="I1167" s="10"/>
      <c r="J1167" s="10"/>
      <c r="K1167" s="11"/>
      <c r="L1167" s="11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3"/>
      <c r="BK1167" s="13"/>
      <c r="BL1167" s="13"/>
      <c r="BM1167" s="13"/>
      <c r="BN1167" s="13"/>
    </row>
    <row r="1168" spans="1:66" x14ac:dyDescent="0.25">
      <c r="A1168" s="10"/>
      <c r="B1168" s="10"/>
      <c r="C1168" s="10"/>
      <c r="D1168" s="18"/>
      <c r="E1168" s="10"/>
      <c r="F1168" s="10"/>
      <c r="G1168" s="10"/>
      <c r="H1168" s="10"/>
      <c r="I1168" s="10"/>
      <c r="J1168" s="10"/>
      <c r="K1168" s="11"/>
      <c r="L1168" s="11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3"/>
      <c r="BK1168" s="13"/>
      <c r="BL1168" s="13"/>
      <c r="BM1168" s="13"/>
      <c r="BN1168" s="13"/>
    </row>
    <row r="1169" spans="1:66" x14ac:dyDescent="0.25">
      <c r="A1169" s="10"/>
      <c r="B1169" s="10"/>
      <c r="C1169" s="10"/>
      <c r="D1169" s="18"/>
      <c r="E1169" s="10"/>
      <c r="F1169" s="10"/>
      <c r="G1169" s="10"/>
      <c r="H1169" s="10"/>
      <c r="I1169" s="10"/>
      <c r="J1169" s="10"/>
      <c r="K1169" s="11"/>
      <c r="L1169" s="11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3"/>
      <c r="BK1169" s="13"/>
      <c r="BL1169" s="13"/>
      <c r="BM1169" s="13"/>
      <c r="BN1169" s="13"/>
    </row>
    <row r="1170" spans="1:66" x14ac:dyDescent="0.25">
      <c r="A1170" s="10"/>
      <c r="B1170" s="10"/>
      <c r="C1170" s="10"/>
      <c r="D1170" s="18"/>
      <c r="E1170" s="10"/>
      <c r="F1170" s="10"/>
      <c r="G1170" s="10"/>
      <c r="H1170" s="10"/>
      <c r="I1170" s="10"/>
      <c r="J1170" s="10"/>
      <c r="K1170" s="11"/>
      <c r="L1170" s="11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3"/>
      <c r="BK1170" s="13"/>
      <c r="BL1170" s="13"/>
      <c r="BM1170" s="13"/>
      <c r="BN1170" s="13"/>
    </row>
    <row r="1171" spans="1:66" x14ac:dyDescent="0.25">
      <c r="A1171" s="10"/>
      <c r="B1171" s="10"/>
      <c r="C1171" s="10"/>
      <c r="D1171" s="18"/>
      <c r="E1171" s="10"/>
      <c r="F1171" s="10"/>
      <c r="G1171" s="10"/>
      <c r="H1171" s="10"/>
      <c r="I1171" s="10"/>
      <c r="J1171" s="10"/>
      <c r="K1171" s="11"/>
      <c r="L1171" s="11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3"/>
      <c r="BK1171" s="13"/>
      <c r="BL1171" s="13"/>
      <c r="BM1171" s="13"/>
      <c r="BN1171" s="13"/>
    </row>
    <row r="1172" spans="1:66" x14ac:dyDescent="0.25">
      <c r="A1172" s="10"/>
      <c r="B1172" s="10"/>
      <c r="C1172" s="10"/>
      <c r="D1172" s="18"/>
      <c r="E1172" s="10"/>
      <c r="F1172" s="10"/>
      <c r="G1172" s="10"/>
      <c r="H1172" s="10"/>
      <c r="I1172" s="10"/>
      <c r="J1172" s="10"/>
      <c r="K1172" s="11"/>
      <c r="L1172" s="11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3"/>
      <c r="BK1172" s="13"/>
      <c r="BL1172" s="13"/>
      <c r="BM1172" s="13"/>
      <c r="BN1172" s="13"/>
    </row>
    <row r="1173" spans="1:66" x14ac:dyDescent="0.25">
      <c r="A1173" s="10"/>
      <c r="B1173" s="10"/>
      <c r="C1173" s="10"/>
      <c r="D1173" s="18"/>
      <c r="E1173" s="10"/>
      <c r="F1173" s="10"/>
      <c r="G1173" s="10"/>
      <c r="H1173" s="10"/>
      <c r="I1173" s="10"/>
      <c r="J1173" s="10"/>
      <c r="K1173" s="11"/>
      <c r="L1173" s="11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3"/>
      <c r="BK1173" s="13"/>
      <c r="BL1173" s="13"/>
      <c r="BM1173" s="13"/>
      <c r="BN1173" s="13"/>
    </row>
    <row r="1174" spans="1:66" x14ac:dyDescent="0.25">
      <c r="A1174" s="10"/>
      <c r="B1174" s="10"/>
      <c r="C1174" s="10"/>
      <c r="D1174" s="18"/>
      <c r="E1174" s="10"/>
      <c r="F1174" s="10"/>
      <c r="G1174" s="10"/>
      <c r="H1174" s="10"/>
      <c r="I1174" s="10"/>
      <c r="J1174" s="10"/>
      <c r="K1174" s="11"/>
      <c r="L1174" s="11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3"/>
      <c r="BK1174" s="13"/>
      <c r="BL1174" s="13"/>
      <c r="BM1174" s="13"/>
      <c r="BN1174" s="13"/>
    </row>
    <row r="1175" spans="1:66" x14ac:dyDescent="0.25">
      <c r="A1175" s="10"/>
      <c r="B1175" s="10"/>
      <c r="C1175" s="10"/>
      <c r="D1175" s="18"/>
      <c r="E1175" s="10"/>
      <c r="F1175" s="10"/>
      <c r="G1175" s="10"/>
      <c r="H1175" s="10"/>
      <c r="I1175" s="10"/>
      <c r="J1175" s="10"/>
      <c r="K1175" s="11"/>
      <c r="L1175" s="11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3"/>
      <c r="BK1175" s="13"/>
      <c r="BL1175" s="13"/>
      <c r="BM1175" s="13"/>
      <c r="BN1175" s="13"/>
    </row>
    <row r="1176" spans="1:66" x14ac:dyDescent="0.25">
      <c r="A1176" s="10"/>
      <c r="B1176" s="10"/>
      <c r="C1176" s="10"/>
      <c r="D1176" s="18"/>
      <c r="E1176" s="10"/>
      <c r="F1176" s="10"/>
      <c r="G1176" s="10"/>
      <c r="H1176" s="10"/>
      <c r="I1176" s="10"/>
      <c r="J1176" s="10"/>
      <c r="K1176" s="11"/>
      <c r="L1176" s="11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3"/>
      <c r="BK1176" s="13"/>
      <c r="BL1176" s="13"/>
      <c r="BM1176" s="13"/>
      <c r="BN1176" s="13"/>
    </row>
    <row r="1177" spans="1:66" x14ac:dyDescent="0.25">
      <c r="A1177" s="10"/>
      <c r="B1177" s="10"/>
      <c r="C1177" s="10"/>
      <c r="D1177" s="18"/>
      <c r="E1177" s="10"/>
      <c r="F1177" s="10"/>
      <c r="G1177" s="10"/>
      <c r="H1177" s="10"/>
      <c r="I1177" s="10"/>
      <c r="J1177" s="10"/>
      <c r="K1177" s="11"/>
      <c r="L1177" s="11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3"/>
      <c r="BK1177" s="13"/>
      <c r="BL1177" s="13"/>
      <c r="BM1177" s="13"/>
      <c r="BN1177" s="13"/>
    </row>
    <row r="1178" spans="1:66" x14ac:dyDescent="0.25">
      <c r="A1178" s="10"/>
      <c r="B1178" s="10"/>
      <c r="C1178" s="10"/>
      <c r="D1178" s="18"/>
      <c r="E1178" s="10"/>
      <c r="F1178" s="10"/>
      <c r="G1178" s="10"/>
      <c r="H1178" s="10"/>
      <c r="I1178" s="10"/>
      <c r="J1178" s="10"/>
      <c r="K1178" s="11"/>
      <c r="L1178" s="11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3"/>
      <c r="BK1178" s="13"/>
      <c r="BL1178" s="13"/>
      <c r="BM1178" s="13"/>
      <c r="BN1178" s="13"/>
    </row>
    <row r="1179" spans="1:66" x14ac:dyDescent="0.25">
      <c r="A1179" s="10"/>
      <c r="B1179" s="10"/>
      <c r="C1179" s="10"/>
      <c r="D1179" s="18"/>
      <c r="E1179" s="10"/>
      <c r="F1179" s="10"/>
      <c r="G1179" s="10"/>
      <c r="H1179" s="10"/>
      <c r="I1179" s="10"/>
      <c r="J1179" s="10"/>
      <c r="K1179" s="11"/>
      <c r="L1179" s="11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3"/>
      <c r="BK1179" s="13"/>
      <c r="BL1179" s="13"/>
      <c r="BM1179" s="13"/>
      <c r="BN1179" s="13"/>
    </row>
    <row r="1180" spans="1:66" x14ac:dyDescent="0.25">
      <c r="A1180" s="10"/>
      <c r="B1180" s="10"/>
      <c r="C1180" s="10"/>
      <c r="D1180" s="18"/>
      <c r="E1180" s="10"/>
      <c r="F1180" s="10"/>
      <c r="G1180" s="10"/>
      <c r="H1180" s="10"/>
      <c r="I1180" s="10"/>
      <c r="J1180" s="10"/>
      <c r="K1180" s="11"/>
      <c r="L1180" s="11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3"/>
      <c r="BK1180" s="13"/>
      <c r="BL1180" s="13"/>
      <c r="BM1180" s="13"/>
      <c r="BN1180" s="13"/>
    </row>
    <row r="1181" spans="1:66" x14ac:dyDescent="0.25">
      <c r="A1181" s="10"/>
      <c r="B1181" s="10"/>
      <c r="C1181" s="10"/>
      <c r="D1181" s="18"/>
      <c r="E1181" s="10"/>
      <c r="F1181" s="10"/>
      <c r="G1181" s="10"/>
      <c r="H1181" s="10"/>
      <c r="I1181" s="10"/>
      <c r="J1181" s="10"/>
      <c r="K1181" s="11"/>
      <c r="L1181" s="11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3"/>
      <c r="BK1181" s="13"/>
      <c r="BL1181" s="13"/>
      <c r="BM1181" s="13"/>
      <c r="BN1181" s="13"/>
    </row>
    <row r="1182" spans="1:66" x14ac:dyDescent="0.25">
      <c r="A1182" s="10"/>
      <c r="B1182" s="10"/>
      <c r="C1182" s="10"/>
      <c r="D1182" s="18"/>
      <c r="E1182" s="10"/>
      <c r="F1182" s="10"/>
      <c r="G1182" s="10"/>
      <c r="H1182" s="10"/>
      <c r="I1182" s="10"/>
      <c r="J1182" s="10"/>
      <c r="K1182" s="11"/>
      <c r="L1182" s="11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3"/>
      <c r="BK1182" s="13"/>
      <c r="BL1182" s="13"/>
      <c r="BM1182" s="13"/>
      <c r="BN1182" s="13"/>
    </row>
    <row r="1183" spans="1:66" x14ac:dyDescent="0.25">
      <c r="A1183" s="10"/>
      <c r="B1183" s="10"/>
      <c r="C1183" s="10"/>
      <c r="D1183" s="18"/>
      <c r="E1183" s="10"/>
      <c r="F1183" s="10"/>
      <c r="G1183" s="10"/>
      <c r="H1183" s="10"/>
      <c r="I1183" s="10"/>
      <c r="J1183" s="10"/>
      <c r="K1183" s="11"/>
      <c r="L1183" s="11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3"/>
      <c r="BK1183" s="13"/>
      <c r="BL1183" s="13"/>
      <c r="BM1183" s="13"/>
      <c r="BN1183" s="13"/>
    </row>
    <row r="1184" spans="1:66" x14ac:dyDescent="0.25">
      <c r="A1184" s="10"/>
      <c r="B1184" s="10"/>
      <c r="C1184" s="10"/>
      <c r="D1184" s="18"/>
      <c r="E1184" s="10"/>
      <c r="F1184" s="10"/>
      <c r="G1184" s="10"/>
      <c r="H1184" s="10"/>
      <c r="I1184" s="10"/>
      <c r="J1184" s="10"/>
      <c r="K1184" s="11"/>
      <c r="L1184" s="11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3"/>
      <c r="BK1184" s="13"/>
      <c r="BL1184" s="13"/>
      <c r="BM1184" s="13"/>
      <c r="BN1184" s="13"/>
    </row>
    <row r="1185" spans="1:66" x14ac:dyDescent="0.25">
      <c r="A1185" s="10"/>
      <c r="B1185" s="10"/>
      <c r="C1185" s="10"/>
      <c r="D1185" s="18"/>
      <c r="E1185" s="10"/>
      <c r="F1185" s="10"/>
      <c r="G1185" s="10"/>
      <c r="H1185" s="10"/>
      <c r="I1185" s="10"/>
      <c r="J1185" s="10"/>
      <c r="K1185" s="11"/>
      <c r="L1185" s="11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3"/>
      <c r="BK1185" s="13"/>
      <c r="BL1185" s="13"/>
      <c r="BM1185" s="13"/>
      <c r="BN1185" s="13"/>
    </row>
    <row r="1186" spans="1:66" x14ac:dyDescent="0.25">
      <c r="A1186" s="10"/>
      <c r="B1186" s="10"/>
      <c r="C1186" s="10"/>
      <c r="D1186" s="18"/>
      <c r="E1186" s="10"/>
      <c r="F1186" s="10"/>
      <c r="G1186" s="10"/>
      <c r="H1186" s="10"/>
      <c r="I1186" s="10"/>
      <c r="J1186" s="10"/>
      <c r="K1186" s="11"/>
      <c r="L1186" s="11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3"/>
      <c r="BK1186" s="13"/>
      <c r="BL1186" s="13"/>
      <c r="BM1186" s="13"/>
      <c r="BN1186" s="13"/>
    </row>
    <row r="1187" spans="1:66" x14ac:dyDescent="0.25">
      <c r="A1187" s="10"/>
      <c r="B1187" s="10"/>
      <c r="C1187" s="10"/>
      <c r="D1187" s="18"/>
      <c r="E1187" s="10"/>
      <c r="F1187" s="10"/>
      <c r="G1187" s="10"/>
      <c r="H1187" s="10"/>
      <c r="I1187" s="10"/>
      <c r="J1187" s="10"/>
      <c r="K1187" s="11"/>
      <c r="L1187" s="11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3"/>
      <c r="BK1187" s="13"/>
      <c r="BL1187" s="13"/>
      <c r="BM1187" s="13"/>
      <c r="BN1187" s="13"/>
    </row>
    <row r="1188" spans="1:66" x14ac:dyDescent="0.25">
      <c r="A1188" s="10"/>
      <c r="B1188" s="10"/>
      <c r="C1188" s="10"/>
      <c r="D1188" s="18"/>
      <c r="E1188" s="10"/>
      <c r="F1188" s="10"/>
      <c r="G1188" s="10"/>
      <c r="H1188" s="10"/>
      <c r="I1188" s="10"/>
      <c r="J1188" s="10"/>
      <c r="K1188" s="11"/>
      <c r="L1188" s="11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3"/>
      <c r="BK1188" s="13"/>
      <c r="BL1188" s="13"/>
      <c r="BM1188" s="13"/>
      <c r="BN1188" s="13"/>
    </row>
    <row r="1189" spans="1:66" x14ac:dyDescent="0.25">
      <c r="A1189" s="10"/>
      <c r="B1189" s="10"/>
      <c r="C1189" s="10"/>
      <c r="D1189" s="18"/>
      <c r="E1189" s="10"/>
      <c r="F1189" s="10"/>
      <c r="G1189" s="10"/>
      <c r="H1189" s="10"/>
      <c r="I1189" s="10"/>
      <c r="J1189" s="10"/>
      <c r="K1189" s="11"/>
      <c r="L1189" s="11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3"/>
      <c r="BK1189" s="13"/>
      <c r="BL1189" s="13"/>
      <c r="BM1189" s="13"/>
      <c r="BN1189" s="13"/>
    </row>
    <row r="1190" spans="1:66" x14ac:dyDescent="0.25">
      <c r="A1190" s="10"/>
      <c r="B1190" s="10"/>
      <c r="C1190" s="10"/>
      <c r="D1190" s="18"/>
      <c r="E1190" s="10"/>
      <c r="F1190" s="10"/>
      <c r="G1190" s="10"/>
      <c r="H1190" s="10"/>
      <c r="I1190" s="10"/>
      <c r="J1190" s="10"/>
      <c r="K1190" s="11"/>
      <c r="L1190" s="11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3"/>
      <c r="BK1190" s="13"/>
      <c r="BL1190" s="13"/>
      <c r="BM1190" s="13"/>
      <c r="BN1190" s="13"/>
    </row>
    <row r="1191" spans="1:66" x14ac:dyDescent="0.25">
      <c r="A1191" s="10"/>
      <c r="B1191" s="10"/>
      <c r="C1191" s="10"/>
      <c r="D1191" s="18"/>
      <c r="E1191" s="10"/>
      <c r="F1191" s="10"/>
      <c r="G1191" s="10"/>
      <c r="H1191" s="10"/>
      <c r="I1191" s="10"/>
      <c r="J1191" s="10"/>
      <c r="K1191" s="11"/>
      <c r="L1191" s="11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3"/>
      <c r="BK1191" s="13"/>
      <c r="BL1191" s="13"/>
      <c r="BM1191" s="13"/>
      <c r="BN1191" s="13"/>
    </row>
    <row r="1192" spans="1:66" x14ac:dyDescent="0.25">
      <c r="A1192" s="10"/>
      <c r="B1192" s="10"/>
      <c r="C1192" s="10"/>
      <c r="D1192" s="18"/>
      <c r="E1192" s="10"/>
      <c r="F1192" s="10"/>
      <c r="G1192" s="10"/>
      <c r="H1192" s="10"/>
      <c r="I1192" s="10"/>
      <c r="J1192" s="10"/>
      <c r="K1192" s="11"/>
      <c r="L1192" s="11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3"/>
      <c r="BK1192" s="13"/>
      <c r="BL1192" s="13"/>
      <c r="BM1192" s="13"/>
      <c r="BN1192" s="13"/>
    </row>
    <row r="1193" spans="1:66" x14ac:dyDescent="0.25">
      <c r="A1193" s="10"/>
      <c r="B1193" s="10"/>
      <c r="C1193" s="10"/>
      <c r="D1193" s="18"/>
      <c r="E1193" s="10"/>
      <c r="F1193" s="10"/>
      <c r="G1193" s="10"/>
      <c r="H1193" s="10"/>
      <c r="I1193" s="10"/>
      <c r="J1193" s="10"/>
      <c r="K1193" s="11"/>
      <c r="L1193" s="11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3"/>
      <c r="BK1193" s="13"/>
      <c r="BL1193" s="13"/>
      <c r="BM1193" s="13"/>
      <c r="BN1193" s="13"/>
    </row>
    <row r="1194" spans="1:66" x14ac:dyDescent="0.25">
      <c r="A1194" s="10"/>
      <c r="B1194" s="10"/>
      <c r="C1194" s="10"/>
      <c r="D1194" s="18"/>
      <c r="E1194" s="10"/>
      <c r="F1194" s="10"/>
      <c r="G1194" s="10"/>
      <c r="H1194" s="10"/>
      <c r="I1194" s="10"/>
      <c r="J1194" s="10"/>
      <c r="K1194" s="11"/>
      <c r="L1194" s="11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3"/>
      <c r="BK1194" s="13"/>
      <c r="BL1194" s="13"/>
      <c r="BM1194" s="13"/>
      <c r="BN1194" s="13"/>
    </row>
    <row r="1195" spans="1:66" x14ac:dyDescent="0.25">
      <c r="A1195" s="10"/>
      <c r="B1195" s="10"/>
      <c r="C1195" s="10"/>
      <c r="D1195" s="18"/>
      <c r="E1195" s="10"/>
      <c r="F1195" s="10"/>
      <c r="G1195" s="10"/>
      <c r="H1195" s="10"/>
      <c r="I1195" s="10"/>
      <c r="J1195" s="10"/>
      <c r="K1195" s="11"/>
      <c r="L1195" s="11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3"/>
      <c r="BK1195" s="13"/>
      <c r="BL1195" s="13"/>
      <c r="BM1195" s="13"/>
      <c r="BN1195" s="13"/>
    </row>
    <row r="1196" spans="1:66" x14ac:dyDescent="0.25">
      <c r="A1196" s="10"/>
      <c r="B1196" s="10"/>
      <c r="C1196" s="10"/>
      <c r="D1196" s="18"/>
      <c r="E1196" s="10"/>
      <c r="F1196" s="10"/>
      <c r="G1196" s="10"/>
      <c r="H1196" s="10"/>
      <c r="I1196" s="10"/>
      <c r="J1196" s="10"/>
      <c r="K1196" s="11"/>
      <c r="L1196" s="11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3"/>
      <c r="BK1196" s="13"/>
      <c r="BL1196" s="13"/>
      <c r="BM1196" s="13"/>
      <c r="BN1196" s="13"/>
    </row>
    <row r="1197" spans="1:66" x14ac:dyDescent="0.25">
      <c r="A1197" s="10"/>
      <c r="B1197" s="10"/>
      <c r="C1197" s="10"/>
      <c r="D1197" s="18"/>
      <c r="E1197" s="10"/>
      <c r="F1197" s="10"/>
      <c r="G1197" s="10"/>
      <c r="H1197" s="10"/>
      <c r="I1197" s="10"/>
      <c r="J1197" s="10"/>
      <c r="K1197" s="11"/>
      <c r="L1197" s="11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3"/>
      <c r="BK1197" s="13"/>
      <c r="BL1197" s="13"/>
      <c r="BM1197" s="13"/>
      <c r="BN1197" s="13"/>
    </row>
    <row r="1198" spans="1:66" x14ac:dyDescent="0.25">
      <c r="A1198" s="10"/>
      <c r="B1198" s="10"/>
      <c r="C1198" s="10"/>
      <c r="D1198" s="18"/>
      <c r="E1198" s="10"/>
      <c r="F1198" s="10"/>
      <c r="G1198" s="10"/>
      <c r="H1198" s="10"/>
      <c r="I1198" s="10"/>
      <c r="J1198" s="10"/>
      <c r="K1198" s="11"/>
      <c r="L1198" s="11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3"/>
      <c r="BK1198" s="13"/>
      <c r="BL1198" s="13"/>
      <c r="BM1198" s="13"/>
      <c r="BN1198" s="13"/>
    </row>
    <row r="1199" spans="1:66" x14ac:dyDescent="0.25">
      <c r="A1199" s="10"/>
      <c r="B1199" s="10"/>
      <c r="C1199" s="10"/>
      <c r="D1199" s="18"/>
      <c r="E1199" s="10"/>
      <c r="F1199" s="10"/>
      <c r="G1199" s="10"/>
      <c r="H1199" s="10"/>
      <c r="I1199" s="10"/>
      <c r="J1199" s="10"/>
      <c r="K1199" s="11"/>
      <c r="L1199" s="11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3"/>
      <c r="BK1199" s="13"/>
      <c r="BL1199" s="13"/>
      <c r="BM1199" s="13"/>
      <c r="BN1199" s="13"/>
    </row>
    <row r="1200" spans="1:66" x14ac:dyDescent="0.25">
      <c r="A1200" s="10"/>
      <c r="B1200" s="10"/>
      <c r="C1200" s="10"/>
      <c r="D1200" s="18"/>
      <c r="E1200" s="10"/>
      <c r="F1200" s="10"/>
      <c r="G1200" s="10"/>
      <c r="H1200" s="10"/>
      <c r="I1200" s="10"/>
      <c r="J1200" s="10"/>
      <c r="K1200" s="11"/>
      <c r="L1200" s="11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3"/>
      <c r="BK1200" s="13"/>
      <c r="BL1200" s="13"/>
      <c r="BM1200" s="13"/>
      <c r="BN1200" s="13"/>
    </row>
    <row r="1201" spans="1:66" x14ac:dyDescent="0.25">
      <c r="A1201" s="10"/>
      <c r="B1201" s="10"/>
      <c r="C1201" s="10"/>
      <c r="D1201" s="18"/>
      <c r="E1201" s="10"/>
      <c r="F1201" s="10"/>
      <c r="G1201" s="10"/>
      <c r="H1201" s="10"/>
      <c r="I1201" s="10"/>
      <c r="J1201" s="10"/>
      <c r="K1201" s="11"/>
      <c r="L1201" s="11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3"/>
      <c r="BK1201" s="13"/>
      <c r="BL1201" s="13"/>
      <c r="BM1201" s="13"/>
      <c r="BN1201" s="13"/>
    </row>
    <row r="1202" spans="1:66" x14ac:dyDescent="0.25">
      <c r="A1202" s="10"/>
      <c r="B1202" s="10"/>
      <c r="C1202" s="10"/>
      <c r="D1202" s="18"/>
      <c r="E1202" s="10"/>
      <c r="F1202" s="10"/>
      <c r="G1202" s="10"/>
      <c r="H1202" s="10"/>
      <c r="I1202" s="10"/>
      <c r="J1202" s="10"/>
      <c r="K1202" s="11"/>
      <c r="L1202" s="11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3"/>
      <c r="BK1202" s="13"/>
      <c r="BL1202" s="13"/>
      <c r="BM1202" s="13"/>
      <c r="BN1202" s="13"/>
    </row>
    <row r="1203" spans="1:66" x14ac:dyDescent="0.25">
      <c r="A1203" s="10"/>
      <c r="B1203" s="10"/>
      <c r="C1203" s="10"/>
      <c r="D1203" s="18"/>
      <c r="E1203" s="10"/>
      <c r="F1203" s="10"/>
      <c r="G1203" s="10"/>
      <c r="H1203" s="10"/>
      <c r="I1203" s="10"/>
      <c r="J1203" s="10"/>
      <c r="K1203" s="11"/>
      <c r="L1203" s="11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3"/>
      <c r="BK1203" s="13"/>
      <c r="BL1203" s="13"/>
      <c r="BM1203" s="13"/>
      <c r="BN1203" s="13"/>
    </row>
    <row r="1204" spans="1:66" x14ac:dyDescent="0.25">
      <c r="A1204" s="10"/>
      <c r="B1204" s="10"/>
      <c r="C1204" s="10"/>
      <c r="D1204" s="18"/>
      <c r="E1204" s="10"/>
      <c r="F1204" s="10"/>
      <c r="G1204" s="10"/>
      <c r="H1204" s="10"/>
      <c r="I1204" s="10"/>
      <c r="J1204" s="10"/>
      <c r="K1204" s="11"/>
      <c r="L1204" s="11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3"/>
      <c r="BK1204" s="13"/>
      <c r="BL1204" s="13"/>
      <c r="BM1204" s="13"/>
      <c r="BN1204" s="13"/>
    </row>
    <row r="1205" spans="1:66" x14ac:dyDescent="0.25">
      <c r="A1205" s="10"/>
      <c r="B1205" s="10"/>
      <c r="C1205" s="10"/>
      <c r="D1205" s="18"/>
      <c r="E1205" s="10"/>
      <c r="F1205" s="10"/>
      <c r="G1205" s="10"/>
      <c r="H1205" s="10"/>
      <c r="I1205" s="10"/>
      <c r="J1205" s="10"/>
      <c r="K1205" s="11"/>
      <c r="L1205" s="11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3"/>
      <c r="BK1205" s="13"/>
      <c r="BL1205" s="13"/>
      <c r="BM1205" s="13"/>
      <c r="BN1205" s="13"/>
    </row>
    <row r="1206" spans="1:66" x14ac:dyDescent="0.25">
      <c r="A1206" s="10"/>
      <c r="B1206" s="10"/>
      <c r="C1206" s="10"/>
      <c r="D1206" s="18"/>
      <c r="E1206" s="10"/>
      <c r="F1206" s="10"/>
      <c r="G1206" s="10"/>
      <c r="H1206" s="10"/>
      <c r="I1206" s="10"/>
      <c r="J1206" s="10"/>
      <c r="K1206" s="11"/>
      <c r="L1206" s="11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3"/>
      <c r="BK1206" s="13"/>
      <c r="BL1206" s="13"/>
      <c r="BM1206" s="13"/>
      <c r="BN1206" s="13"/>
    </row>
    <row r="1207" spans="1:66" x14ac:dyDescent="0.25">
      <c r="A1207" s="10"/>
      <c r="B1207" s="10"/>
      <c r="C1207" s="10"/>
      <c r="D1207" s="18"/>
      <c r="E1207" s="10"/>
      <c r="F1207" s="10"/>
      <c r="G1207" s="10"/>
      <c r="H1207" s="10"/>
      <c r="I1207" s="10"/>
      <c r="J1207" s="10"/>
      <c r="K1207" s="11"/>
      <c r="L1207" s="11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3"/>
      <c r="BK1207" s="13"/>
      <c r="BL1207" s="13"/>
      <c r="BM1207" s="13"/>
      <c r="BN1207" s="13"/>
    </row>
    <row r="1208" spans="1:66" x14ac:dyDescent="0.25">
      <c r="A1208" s="10"/>
      <c r="B1208" s="10"/>
      <c r="C1208" s="10"/>
      <c r="D1208" s="18"/>
      <c r="E1208" s="10"/>
      <c r="F1208" s="10"/>
      <c r="G1208" s="10"/>
      <c r="H1208" s="10"/>
      <c r="I1208" s="10"/>
      <c r="J1208" s="10"/>
      <c r="K1208" s="11"/>
      <c r="L1208" s="11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3"/>
      <c r="BK1208" s="13"/>
      <c r="BL1208" s="13"/>
      <c r="BM1208" s="13"/>
      <c r="BN1208" s="13"/>
    </row>
    <row r="1209" spans="1:66" x14ac:dyDescent="0.25">
      <c r="A1209" s="10"/>
      <c r="B1209" s="10"/>
      <c r="C1209" s="10"/>
      <c r="D1209" s="18"/>
      <c r="E1209" s="10"/>
      <c r="F1209" s="10"/>
      <c r="G1209" s="10"/>
      <c r="H1209" s="10"/>
      <c r="I1209" s="10"/>
      <c r="J1209" s="10"/>
      <c r="K1209" s="11"/>
      <c r="L1209" s="11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3"/>
      <c r="BK1209" s="13"/>
      <c r="BL1209" s="13"/>
      <c r="BM1209" s="13"/>
      <c r="BN1209" s="13"/>
    </row>
    <row r="1210" spans="1:66" x14ac:dyDescent="0.25">
      <c r="A1210" s="10"/>
      <c r="B1210" s="10"/>
      <c r="C1210" s="10"/>
      <c r="D1210" s="18"/>
      <c r="E1210" s="10"/>
      <c r="F1210" s="10"/>
      <c r="G1210" s="10"/>
      <c r="H1210" s="10"/>
      <c r="I1210" s="10"/>
      <c r="J1210" s="10"/>
      <c r="K1210" s="11"/>
      <c r="L1210" s="11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3"/>
      <c r="BK1210" s="13"/>
      <c r="BL1210" s="13"/>
      <c r="BM1210" s="13"/>
      <c r="BN1210" s="13"/>
    </row>
    <row r="1211" spans="1:66" x14ac:dyDescent="0.25">
      <c r="A1211" s="10"/>
      <c r="B1211" s="10"/>
      <c r="C1211" s="10"/>
      <c r="D1211" s="18"/>
      <c r="E1211" s="10"/>
      <c r="F1211" s="10"/>
      <c r="G1211" s="10"/>
      <c r="H1211" s="10"/>
      <c r="I1211" s="10"/>
      <c r="J1211" s="10"/>
      <c r="K1211" s="11"/>
      <c r="L1211" s="11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3"/>
      <c r="BK1211" s="13"/>
      <c r="BL1211" s="13"/>
      <c r="BM1211" s="13"/>
      <c r="BN1211" s="13"/>
    </row>
    <row r="1212" spans="1:66" x14ac:dyDescent="0.25">
      <c r="A1212" s="10"/>
      <c r="B1212" s="10"/>
      <c r="C1212" s="10"/>
      <c r="D1212" s="18"/>
      <c r="E1212" s="10"/>
      <c r="F1212" s="10"/>
      <c r="G1212" s="10"/>
      <c r="H1212" s="10"/>
      <c r="I1212" s="10"/>
      <c r="J1212" s="10"/>
      <c r="K1212" s="11"/>
      <c r="L1212" s="11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3"/>
      <c r="BK1212" s="13"/>
      <c r="BL1212" s="13"/>
      <c r="BM1212" s="13"/>
      <c r="BN1212" s="13"/>
    </row>
    <row r="1213" spans="1:66" x14ac:dyDescent="0.25">
      <c r="A1213" s="10"/>
      <c r="B1213" s="10"/>
      <c r="C1213" s="10"/>
      <c r="D1213" s="18"/>
      <c r="E1213" s="10"/>
      <c r="F1213" s="10"/>
      <c r="G1213" s="10"/>
      <c r="H1213" s="10"/>
      <c r="I1213" s="10"/>
      <c r="J1213" s="10"/>
      <c r="K1213" s="11"/>
      <c r="L1213" s="11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3"/>
      <c r="BK1213" s="13"/>
      <c r="BL1213" s="13"/>
      <c r="BM1213" s="13"/>
      <c r="BN1213" s="13"/>
    </row>
    <row r="1214" spans="1:66" x14ac:dyDescent="0.25">
      <c r="A1214" s="10"/>
      <c r="B1214" s="10"/>
      <c r="C1214" s="10"/>
      <c r="D1214" s="18"/>
      <c r="E1214" s="10"/>
      <c r="F1214" s="10"/>
      <c r="G1214" s="10"/>
      <c r="H1214" s="10"/>
      <c r="I1214" s="10"/>
      <c r="J1214" s="10"/>
      <c r="K1214" s="11"/>
      <c r="L1214" s="11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3"/>
      <c r="BK1214" s="13"/>
      <c r="BL1214" s="13"/>
      <c r="BM1214" s="13"/>
      <c r="BN1214" s="13"/>
    </row>
    <row r="1215" spans="1:66" x14ac:dyDescent="0.25">
      <c r="A1215" s="10"/>
      <c r="B1215" s="10"/>
      <c r="C1215" s="10"/>
      <c r="D1215" s="18"/>
      <c r="E1215" s="10"/>
      <c r="F1215" s="10"/>
      <c r="G1215" s="10"/>
      <c r="H1215" s="10"/>
      <c r="I1215" s="10"/>
      <c r="J1215" s="10"/>
      <c r="K1215" s="11"/>
      <c r="L1215" s="11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3"/>
      <c r="BK1215" s="13"/>
      <c r="BL1215" s="13"/>
      <c r="BM1215" s="13"/>
      <c r="BN1215" s="13"/>
    </row>
    <row r="1216" spans="1:66" x14ac:dyDescent="0.25">
      <c r="A1216" s="10"/>
      <c r="B1216" s="10"/>
      <c r="C1216" s="10"/>
      <c r="D1216" s="18"/>
      <c r="E1216" s="10"/>
      <c r="F1216" s="10"/>
      <c r="G1216" s="10"/>
      <c r="H1216" s="10"/>
      <c r="I1216" s="10"/>
      <c r="J1216" s="10"/>
      <c r="K1216" s="11"/>
      <c r="L1216" s="11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3"/>
      <c r="BK1216" s="13"/>
      <c r="BL1216" s="13"/>
      <c r="BM1216" s="13"/>
      <c r="BN1216" s="13"/>
    </row>
    <row r="1217" spans="1:66" x14ac:dyDescent="0.25">
      <c r="A1217" s="10"/>
      <c r="B1217" s="10"/>
      <c r="C1217" s="10"/>
      <c r="D1217" s="18"/>
      <c r="E1217" s="10"/>
      <c r="F1217" s="10"/>
      <c r="G1217" s="10"/>
      <c r="H1217" s="10"/>
      <c r="I1217" s="10"/>
      <c r="J1217" s="10"/>
      <c r="K1217" s="11"/>
      <c r="L1217" s="11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3"/>
      <c r="BK1217" s="13"/>
      <c r="BL1217" s="13"/>
      <c r="BM1217" s="13"/>
      <c r="BN1217" s="13"/>
    </row>
    <row r="1218" spans="1:66" x14ac:dyDescent="0.25">
      <c r="A1218" s="10"/>
      <c r="B1218" s="10"/>
      <c r="C1218" s="10"/>
      <c r="D1218" s="18"/>
      <c r="E1218" s="10"/>
      <c r="F1218" s="10"/>
      <c r="G1218" s="10"/>
      <c r="H1218" s="10"/>
      <c r="I1218" s="10"/>
      <c r="J1218" s="10"/>
      <c r="K1218" s="11"/>
      <c r="L1218" s="11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3"/>
      <c r="BK1218" s="13"/>
      <c r="BL1218" s="13"/>
      <c r="BM1218" s="13"/>
      <c r="BN1218" s="13"/>
    </row>
    <row r="1219" spans="1:66" x14ac:dyDescent="0.25">
      <c r="A1219" s="10"/>
      <c r="B1219" s="10"/>
      <c r="C1219" s="10"/>
      <c r="D1219" s="18"/>
      <c r="E1219" s="10"/>
      <c r="F1219" s="10"/>
      <c r="G1219" s="10"/>
      <c r="H1219" s="10"/>
      <c r="I1219" s="10"/>
      <c r="J1219" s="10"/>
      <c r="K1219" s="11"/>
      <c r="L1219" s="11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3"/>
      <c r="BK1219" s="13"/>
      <c r="BL1219" s="13"/>
      <c r="BM1219" s="13"/>
      <c r="BN1219" s="13"/>
    </row>
    <row r="1220" spans="1:66" x14ac:dyDescent="0.25">
      <c r="A1220" s="10"/>
      <c r="B1220" s="10"/>
      <c r="C1220" s="10"/>
      <c r="D1220" s="18"/>
      <c r="E1220" s="10"/>
      <c r="F1220" s="10"/>
      <c r="G1220" s="10"/>
      <c r="H1220" s="10"/>
      <c r="I1220" s="10"/>
      <c r="J1220" s="10"/>
      <c r="K1220" s="11"/>
      <c r="L1220" s="11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3"/>
      <c r="BK1220" s="13"/>
      <c r="BL1220" s="13"/>
      <c r="BM1220" s="13"/>
      <c r="BN1220" s="13"/>
    </row>
    <row r="1221" spans="1:66" x14ac:dyDescent="0.25">
      <c r="A1221" s="10"/>
      <c r="B1221" s="10"/>
      <c r="C1221" s="10"/>
      <c r="D1221" s="18"/>
      <c r="E1221" s="10"/>
      <c r="F1221" s="10"/>
      <c r="G1221" s="10"/>
      <c r="H1221" s="10"/>
      <c r="I1221" s="10"/>
      <c r="J1221" s="10"/>
      <c r="K1221" s="11"/>
      <c r="L1221" s="11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3"/>
      <c r="BK1221" s="13"/>
      <c r="BL1221" s="13"/>
      <c r="BM1221" s="13"/>
      <c r="BN1221" s="13"/>
    </row>
    <row r="1222" spans="1:66" x14ac:dyDescent="0.25">
      <c r="A1222" s="10"/>
      <c r="B1222" s="10"/>
      <c r="C1222" s="10"/>
      <c r="D1222" s="18"/>
      <c r="E1222" s="10"/>
      <c r="F1222" s="10"/>
      <c r="G1222" s="10"/>
      <c r="H1222" s="10"/>
      <c r="I1222" s="10"/>
      <c r="J1222" s="10"/>
      <c r="K1222" s="11"/>
      <c r="L1222" s="11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3"/>
      <c r="BK1222" s="13"/>
      <c r="BL1222" s="13"/>
      <c r="BM1222" s="13"/>
      <c r="BN1222" s="13"/>
    </row>
    <row r="1223" spans="1:66" x14ac:dyDescent="0.25">
      <c r="A1223" s="10"/>
      <c r="B1223" s="10"/>
      <c r="C1223" s="10"/>
      <c r="D1223" s="18"/>
      <c r="E1223" s="10"/>
      <c r="F1223" s="10"/>
      <c r="G1223" s="10"/>
      <c r="H1223" s="10"/>
      <c r="I1223" s="10"/>
      <c r="J1223" s="10"/>
      <c r="K1223" s="11"/>
      <c r="L1223" s="11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3"/>
      <c r="BK1223" s="13"/>
      <c r="BL1223" s="13"/>
      <c r="BM1223" s="13"/>
      <c r="BN1223" s="13"/>
    </row>
    <row r="1224" spans="1:66" x14ac:dyDescent="0.25">
      <c r="A1224" s="10"/>
      <c r="B1224" s="10"/>
      <c r="C1224" s="10"/>
      <c r="D1224" s="18"/>
      <c r="E1224" s="10"/>
      <c r="F1224" s="10"/>
      <c r="G1224" s="10"/>
      <c r="H1224" s="10"/>
      <c r="I1224" s="10"/>
      <c r="J1224" s="10"/>
      <c r="K1224" s="11"/>
      <c r="L1224" s="11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3"/>
      <c r="BK1224" s="13"/>
      <c r="BL1224" s="13"/>
      <c r="BM1224" s="13"/>
      <c r="BN1224" s="13"/>
    </row>
    <row r="1225" spans="1:66" x14ac:dyDescent="0.25">
      <c r="A1225" s="10"/>
      <c r="B1225" s="10"/>
      <c r="C1225" s="10"/>
      <c r="D1225" s="18"/>
      <c r="E1225" s="10"/>
      <c r="F1225" s="10"/>
      <c r="G1225" s="10"/>
      <c r="H1225" s="10"/>
      <c r="I1225" s="10"/>
      <c r="J1225" s="10"/>
      <c r="K1225" s="11"/>
      <c r="L1225" s="11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3"/>
      <c r="BK1225" s="13"/>
      <c r="BL1225" s="13"/>
      <c r="BM1225" s="13"/>
      <c r="BN1225" s="13"/>
    </row>
    <row r="1226" spans="1:66" x14ac:dyDescent="0.25">
      <c r="A1226" s="10"/>
      <c r="B1226" s="10"/>
      <c r="C1226" s="10"/>
      <c r="D1226" s="18"/>
      <c r="E1226" s="10"/>
      <c r="F1226" s="10"/>
      <c r="G1226" s="10"/>
      <c r="H1226" s="10"/>
      <c r="I1226" s="10"/>
      <c r="J1226" s="10"/>
      <c r="K1226" s="11"/>
      <c r="L1226" s="11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3"/>
      <c r="BK1226" s="13"/>
      <c r="BL1226" s="13"/>
      <c r="BM1226" s="13"/>
      <c r="BN1226" s="13"/>
    </row>
    <row r="1227" spans="1:66" x14ac:dyDescent="0.25">
      <c r="A1227" s="10"/>
      <c r="B1227" s="10"/>
      <c r="C1227" s="10"/>
      <c r="D1227" s="18"/>
      <c r="E1227" s="10"/>
      <c r="F1227" s="10"/>
      <c r="G1227" s="10"/>
      <c r="H1227" s="10"/>
      <c r="I1227" s="10"/>
      <c r="J1227" s="10"/>
      <c r="K1227" s="11"/>
      <c r="L1227" s="11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3"/>
      <c r="BK1227" s="13"/>
      <c r="BL1227" s="13"/>
      <c r="BM1227" s="13"/>
      <c r="BN1227" s="13"/>
    </row>
    <row r="1228" spans="1:66" x14ac:dyDescent="0.25">
      <c r="A1228" s="10"/>
      <c r="B1228" s="10"/>
      <c r="C1228" s="10"/>
      <c r="D1228" s="18"/>
      <c r="E1228" s="10"/>
      <c r="F1228" s="10"/>
      <c r="G1228" s="10"/>
      <c r="H1228" s="10"/>
      <c r="I1228" s="10"/>
      <c r="J1228" s="10"/>
      <c r="K1228" s="11"/>
      <c r="L1228" s="11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3"/>
      <c r="BK1228" s="13"/>
      <c r="BL1228" s="13"/>
      <c r="BM1228" s="13"/>
      <c r="BN1228" s="13"/>
    </row>
    <row r="1229" spans="1:66" x14ac:dyDescent="0.25">
      <c r="A1229" s="10"/>
      <c r="B1229" s="10"/>
      <c r="C1229" s="10"/>
      <c r="D1229" s="18"/>
      <c r="E1229" s="10"/>
      <c r="F1229" s="10"/>
      <c r="G1229" s="10"/>
      <c r="H1229" s="10"/>
      <c r="I1229" s="10"/>
      <c r="J1229" s="10"/>
      <c r="K1229" s="11"/>
      <c r="L1229" s="11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3"/>
      <c r="BK1229" s="13"/>
      <c r="BL1229" s="13"/>
      <c r="BM1229" s="13"/>
      <c r="BN1229" s="13"/>
    </row>
    <row r="1230" spans="1:66" x14ac:dyDescent="0.25">
      <c r="A1230" s="10"/>
      <c r="B1230" s="10"/>
      <c r="C1230" s="10"/>
      <c r="D1230" s="18"/>
      <c r="E1230" s="10"/>
      <c r="F1230" s="10"/>
      <c r="G1230" s="10"/>
      <c r="H1230" s="10"/>
      <c r="I1230" s="10"/>
      <c r="J1230" s="10"/>
      <c r="K1230" s="11"/>
      <c r="L1230" s="11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3"/>
      <c r="BK1230" s="13"/>
      <c r="BL1230" s="13"/>
      <c r="BM1230" s="13"/>
      <c r="BN1230" s="13"/>
    </row>
    <row r="1231" spans="1:66" x14ac:dyDescent="0.25">
      <c r="A1231" s="10"/>
      <c r="B1231" s="10"/>
      <c r="C1231" s="10"/>
      <c r="D1231" s="18"/>
      <c r="E1231" s="10"/>
      <c r="F1231" s="10"/>
      <c r="G1231" s="10"/>
      <c r="H1231" s="10"/>
      <c r="I1231" s="10"/>
      <c r="J1231" s="10"/>
      <c r="K1231" s="11"/>
      <c r="L1231" s="11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3"/>
      <c r="BK1231" s="13"/>
      <c r="BL1231" s="13"/>
      <c r="BM1231" s="13"/>
      <c r="BN1231" s="13"/>
    </row>
    <row r="1232" spans="1:66" x14ac:dyDescent="0.25">
      <c r="A1232" s="10"/>
      <c r="B1232" s="10"/>
      <c r="C1232" s="10"/>
      <c r="D1232" s="18"/>
      <c r="E1232" s="10"/>
      <c r="F1232" s="10"/>
      <c r="G1232" s="10"/>
      <c r="H1232" s="10"/>
      <c r="I1232" s="10"/>
      <c r="J1232" s="10"/>
      <c r="K1232" s="11"/>
      <c r="L1232" s="11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3"/>
      <c r="BK1232" s="13"/>
      <c r="BL1232" s="13"/>
      <c r="BM1232" s="13"/>
      <c r="BN1232" s="13"/>
    </row>
    <row r="1233" spans="1:66" x14ac:dyDescent="0.25">
      <c r="A1233" s="10"/>
      <c r="B1233" s="10"/>
      <c r="C1233" s="10"/>
      <c r="D1233" s="18"/>
      <c r="E1233" s="10"/>
      <c r="F1233" s="10"/>
      <c r="G1233" s="10"/>
      <c r="H1233" s="10"/>
      <c r="I1233" s="10"/>
      <c r="J1233" s="10"/>
      <c r="K1233" s="11"/>
      <c r="L1233" s="11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3"/>
      <c r="BK1233" s="13"/>
      <c r="BL1233" s="13"/>
      <c r="BM1233" s="13"/>
      <c r="BN1233" s="13"/>
    </row>
    <row r="1234" spans="1:66" x14ac:dyDescent="0.25">
      <c r="A1234" s="10"/>
      <c r="B1234" s="10"/>
      <c r="C1234" s="10"/>
      <c r="D1234" s="18"/>
      <c r="E1234" s="10"/>
      <c r="F1234" s="10"/>
      <c r="G1234" s="10"/>
      <c r="H1234" s="10"/>
      <c r="I1234" s="10"/>
      <c r="J1234" s="10"/>
      <c r="K1234" s="11"/>
      <c r="L1234" s="11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3"/>
      <c r="BK1234" s="13"/>
      <c r="BL1234" s="13"/>
      <c r="BM1234" s="13"/>
      <c r="BN1234" s="13"/>
    </row>
    <row r="1235" spans="1:66" x14ac:dyDescent="0.25">
      <c r="A1235" s="10"/>
      <c r="B1235" s="10"/>
      <c r="C1235" s="10"/>
      <c r="D1235" s="18"/>
      <c r="E1235" s="10"/>
      <c r="F1235" s="10"/>
      <c r="G1235" s="10"/>
      <c r="H1235" s="10"/>
      <c r="I1235" s="10"/>
      <c r="J1235" s="10"/>
      <c r="K1235" s="11"/>
      <c r="L1235" s="11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3"/>
      <c r="BK1235" s="13"/>
      <c r="BL1235" s="13"/>
      <c r="BM1235" s="13"/>
      <c r="BN1235" s="13"/>
    </row>
    <row r="1236" spans="1:66" x14ac:dyDescent="0.25">
      <c r="A1236" s="10"/>
      <c r="B1236" s="10"/>
      <c r="C1236" s="10"/>
      <c r="D1236" s="18"/>
      <c r="E1236" s="10"/>
      <c r="F1236" s="10"/>
      <c r="G1236" s="10"/>
      <c r="H1236" s="10"/>
      <c r="I1236" s="10"/>
      <c r="J1236" s="10"/>
      <c r="K1236" s="11"/>
      <c r="L1236" s="11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3"/>
      <c r="BK1236" s="13"/>
      <c r="BL1236" s="13"/>
      <c r="BM1236" s="13"/>
      <c r="BN1236" s="13"/>
    </row>
    <row r="1237" spans="1:66" x14ac:dyDescent="0.25">
      <c r="A1237" s="10"/>
      <c r="B1237" s="10"/>
      <c r="C1237" s="10"/>
      <c r="D1237" s="18"/>
      <c r="E1237" s="10"/>
      <c r="F1237" s="10"/>
      <c r="G1237" s="10"/>
      <c r="H1237" s="10"/>
      <c r="I1237" s="10"/>
      <c r="J1237" s="10"/>
      <c r="K1237" s="11"/>
      <c r="L1237" s="11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3"/>
      <c r="BK1237" s="13"/>
      <c r="BL1237" s="13"/>
      <c r="BM1237" s="13"/>
      <c r="BN1237" s="13"/>
    </row>
    <row r="1238" spans="1:66" x14ac:dyDescent="0.25">
      <c r="A1238" s="10"/>
      <c r="B1238" s="10"/>
      <c r="C1238" s="10"/>
      <c r="D1238" s="18"/>
      <c r="E1238" s="10"/>
      <c r="F1238" s="10"/>
      <c r="G1238" s="10"/>
      <c r="H1238" s="10"/>
      <c r="I1238" s="10"/>
      <c r="J1238" s="10"/>
      <c r="K1238" s="11"/>
      <c r="L1238" s="11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3"/>
      <c r="BK1238" s="13"/>
      <c r="BL1238" s="13"/>
      <c r="BM1238" s="13"/>
      <c r="BN1238" s="13"/>
    </row>
    <row r="1239" spans="1:66" x14ac:dyDescent="0.25">
      <c r="A1239" s="10"/>
      <c r="B1239" s="10"/>
      <c r="C1239" s="10"/>
      <c r="D1239" s="18"/>
      <c r="E1239" s="10"/>
      <c r="F1239" s="10"/>
      <c r="G1239" s="10"/>
      <c r="H1239" s="10"/>
      <c r="I1239" s="10"/>
      <c r="J1239" s="10"/>
      <c r="K1239" s="11"/>
      <c r="L1239" s="11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3"/>
      <c r="BK1239" s="13"/>
      <c r="BL1239" s="13"/>
      <c r="BM1239" s="13"/>
      <c r="BN1239" s="13"/>
    </row>
    <row r="1240" spans="1:66" x14ac:dyDescent="0.25">
      <c r="A1240" s="10"/>
      <c r="B1240" s="10"/>
      <c r="C1240" s="10"/>
      <c r="D1240" s="18"/>
      <c r="E1240" s="10"/>
      <c r="F1240" s="10"/>
      <c r="G1240" s="10"/>
      <c r="H1240" s="10"/>
      <c r="I1240" s="10"/>
      <c r="J1240" s="10"/>
      <c r="K1240" s="11"/>
      <c r="L1240" s="11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3"/>
      <c r="BK1240" s="13"/>
      <c r="BL1240" s="13"/>
      <c r="BM1240" s="13"/>
      <c r="BN1240" s="13"/>
    </row>
    <row r="1241" spans="1:66" x14ac:dyDescent="0.25">
      <c r="A1241" s="10"/>
      <c r="B1241" s="10"/>
      <c r="C1241" s="10"/>
      <c r="D1241" s="18"/>
      <c r="E1241" s="10"/>
      <c r="F1241" s="10"/>
      <c r="G1241" s="10"/>
      <c r="H1241" s="10"/>
      <c r="I1241" s="10"/>
      <c r="J1241" s="10"/>
      <c r="K1241" s="11"/>
      <c r="L1241" s="11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3"/>
      <c r="BK1241" s="13"/>
      <c r="BL1241" s="13"/>
      <c r="BM1241" s="13"/>
      <c r="BN1241" s="13"/>
    </row>
    <row r="1242" spans="1:66" x14ac:dyDescent="0.25">
      <c r="A1242" s="10"/>
      <c r="B1242" s="10"/>
      <c r="C1242" s="10"/>
      <c r="D1242" s="18"/>
      <c r="E1242" s="10"/>
      <c r="F1242" s="10"/>
      <c r="G1242" s="10"/>
      <c r="H1242" s="10"/>
      <c r="I1242" s="10"/>
      <c r="J1242" s="10"/>
      <c r="K1242" s="11"/>
      <c r="L1242" s="11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3"/>
      <c r="BK1242" s="13"/>
      <c r="BL1242" s="13"/>
      <c r="BM1242" s="13"/>
      <c r="BN1242" s="13"/>
    </row>
    <row r="1243" spans="1:66" x14ac:dyDescent="0.25">
      <c r="A1243" s="10"/>
      <c r="B1243" s="10"/>
      <c r="C1243" s="10"/>
      <c r="D1243" s="18"/>
      <c r="E1243" s="10"/>
      <c r="F1243" s="10"/>
      <c r="G1243" s="10"/>
      <c r="H1243" s="10"/>
      <c r="I1243" s="10"/>
      <c r="J1243" s="10"/>
      <c r="K1243" s="11"/>
      <c r="L1243" s="11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3"/>
      <c r="BK1243" s="13"/>
      <c r="BL1243" s="13"/>
      <c r="BM1243" s="13"/>
      <c r="BN1243" s="13"/>
    </row>
    <row r="1244" spans="1:66" x14ac:dyDescent="0.25">
      <c r="A1244" s="10"/>
      <c r="B1244" s="10"/>
      <c r="C1244" s="10"/>
      <c r="D1244" s="18"/>
      <c r="E1244" s="10"/>
      <c r="F1244" s="10"/>
      <c r="G1244" s="10"/>
      <c r="H1244" s="10"/>
      <c r="I1244" s="10"/>
      <c r="J1244" s="10"/>
      <c r="K1244" s="11"/>
      <c r="L1244" s="11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3"/>
      <c r="BK1244" s="13"/>
      <c r="BL1244" s="13"/>
      <c r="BM1244" s="13"/>
      <c r="BN1244" s="13"/>
    </row>
    <row r="1245" spans="1:66" x14ac:dyDescent="0.25">
      <c r="A1245" s="10"/>
      <c r="B1245" s="10"/>
      <c r="C1245" s="10"/>
      <c r="D1245" s="18"/>
      <c r="E1245" s="10"/>
      <c r="F1245" s="10"/>
      <c r="G1245" s="10"/>
      <c r="H1245" s="10"/>
      <c r="I1245" s="10"/>
      <c r="J1245" s="10"/>
      <c r="K1245" s="11"/>
      <c r="L1245" s="11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3"/>
      <c r="BK1245" s="13"/>
      <c r="BL1245" s="13"/>
      <c r="BM1245" s="13"/>
      <c r="BN1245" s="13"/>
    </row>
    <row r="1246" spans="1:66" x14ac:dyDescent="0.25">
      <c r="A1246" s="10"/>
      <c r="B1246" s="10"/>
      <c r="C1246" s="10"/>
      <c r="D1246" s="18"/>
      <c r="E1246" s="10"/>
      <c r="F1246" s="10"/>
      <c r="G1246" s="10"/>
      <c r="H1246" s="10"/>
      <c r="I1246" s="10"/>
      <c r="J1246" s="10"/>
      <c r="K1246" s="11"/>
      <c r="L1246" s="11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3"/>
      <c r="BK1246" s="13"/>
      <c r="BL1246" s="13"/>
      <c r="BM1246" s="13"/>
      <c r="BN1246" s="13"/>
    </row>
    <row r="1247" spans="1:66" x14ac:dyDescent="0.25">
      <c r="A1247" s="10"/>
      <c r="B1247" s="10"/>
      <c r="C1247" s="10"/>
      <c r="D1247" s="18"/>
      <c r="E1247" s="10"/>
      <c r="F1247" s="10"/>
      <c r="G1247" s="10"/>
      <c r="H1247" s="10"/>
      <c r="I1247" s="10"/>
      <c r="J1247" s="10"/>
      <c r="K1247" s="11"/>
      <c r="L1247" s="11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3"/>
      <c r="BK1247" s="13"/>
      <c r="BL1247" s="13"/>
      <c r="BM1247" s="13"/>
      <c r="BN1247" s="13"/>
    </row>
    <row r="1248" spans="1:66" x14ac:dyDescent="0.25">
      <c r="A1248" s="10"/>
      <c r="B1248" s="10"/>
      <c r="C1248" s="10"/>
      <c r="D1248" s="18"/>
      <c r="E1248" s="10"/>
      <c r="F1248" s="10"/>
      <c r="G1248" s="10"/>
      <c r="H1248" s="10"/>
      <c r="I1248" s="10"/>
      <c r="J1248" s="10"/>
      <c r="K1248" s="11"/>
      <c r="L1248" s="11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3"/>
      <c r="BK1248" s="13"/>
      <c r="BL1248" s="13"/>
      <c r="BM1248" s="13"/>
      <c r="BN1248" s="13"/>
    </row>
    <row r="1249" spans="1:66" x14ac:dyDescent="0.25">
      <c r="A1249" s="10"/>
      <c r="B1249" s="10"/>
      <c r="C1249" s="10"/>
      <c r="D1249" s="18"/>
      <c r="E1249" s="10"/>
      <c r="F1249" s="10"/>
      <c r="G1249" s="10"/>
      <c r="H1249" s="10"/>
      <c r="I1249" s="10"/>
      <c r="J1249" s="10"/>
      <c r="K1249" s="11"/>
      <c r="L1249" s="11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3"/>
      <c r="BK1249" s="13"/>
      <c r="BL1249" s="13"/>
      <c r="BM1249" s="13"/>
      <c r="BN1249" s="13"/>
    </row>
    <row r="1250" spans="1:66" x14ac:dyDescent="0.25">
      <c r="A1250" s="10"/>
      <c r="B1250" s="10"/>
      <c r="C1250" s="10"/>
      <c r="D1250" s="18"/>
      <c r="E1250" s="10"/>
      <c r="F1250" s="10"/>
      <c r="G1250" s="10"/>
      <c r="H1250" s="10"/>
      <c r="I1250" s="10"/>
      <c r="J1250" s="10"/>
      <c r="K1250" s="11"/>
      <c r="L1250" s="11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3"/>
      <c r="BK1250" s="13"/>
      <c r="BL1250" s="13"/>
      <c r="BM1250" s="13"/>
      <c r="BN1250" s="13"/>
    </row>
    <row r="1251" spans="1:66" s="14" customFormat="1" x14ac:dyDescent="0.25">
      <c r="A1251" s="10"/>
      <c r="B1251" s="10"/>
      <c r="C1251" s="10"/>
      <c r="D1251" s="18"/>
      <c r="E1251" s="10"/>
      <c r="F1251" s="10"/>
      <c r="G1251" s="10"/>
      <c r="H1251" s="10"/>
      <c r="I1251" s="10"/>
      <c r="J1251" s="10"/>
      <c r="K1251" s="11"/>
      <c r="L1251" s="11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3"/>
      <c r="BK1251" s="13"/>
      <c r="BL1251" s="13"/>
      <c r="BM1251" s="13"/>
      <c r="BN1251" s="13"/>
    </row>
    <row r="1252" spans="1:66" x14ac:dyDescent="0.25">
      <c r="A1252" s="10"/>
      <c r="B1252" s="10"/>
      <c r="C1252" s="10"/>
      <c r="D1252" s="18"/>
      <c r="E1252" s="10"/>
      <c r="F1252" s="10"/>
      <c r="G1252" s="10"/>
      <c r="H1252" s="10"/>
      <c r="I1252" s="10"/>
      <c r="J1252" s="10"/>
      <c r="K1252" s="11"/>
      <c r="L1252" s="11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3"/>
      <c r="BK1252" s="13"/>
      <c r="BL1252" s="13"/>
      <c r="BM1252" s="13"/>
      <c r="BN1252" s="13"/>
    </row>
    <row r="1253" spans="1:66" x14ac:dyDescent="0.25">
      <c r="A1253" s="10"/>
      <c r="B1253" s="10"/>
      <c r="C1253" s="10"/>
      <c r="D1253" s="18"/>
      <c r="E1253" s="10"/>
      <c r="F1253" s="10"/>
      <c r="G1253" s="10"/>
      <c r="H1253" s="10"/>
      <c r="I1253" s="10"/>
      <c r="J1253" s="10"/>
      <c r="K1253" s="11"/>
      <c r="L1253" s="11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3"/>
      <c r="BK1253" s="13"/>
      <c r="BL1253" s="13"/>
      <c r="BM1253" s="13"/>
      <c r="BN1253" s="13"/>
    </row>
    <row r="1254" spans="1:66" x14ac:dyDescent="0.25">
      <c r="A1254" s="10"/>
      <c r="B1254" s="10"/>
      <c r="C1254" s="10"/>
      <c r="D1254" s="18"/>
      <c r="E1254" s="10"/>
      <c r="F1254" s="10"/>
      <c r="G1254" s="10"/>
      <c r="H1254" s="10"/>
      <c r="I1254" s="10"/>
      <c r="J1254" s="10"/>
      <c r="K1254" s="11"/>
      <c r="L1254" s="11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3"/>
      <c r="BK1254" s="13"/>
      <c r="BL1254" s="13"/>
      <c r="BM1254" s="13"/>
      <c r="BN1254" s="13"/>
    </row>
    <row r="1255" spans="1:66" x14ac:dyDescent="0.25">
      <c r="A1255" s="10"/>
      <c r="B1255" s="10"/>
      <c r="C1255" s="10"/>
      <c r="D1255" s="18"/>
      <c r="E1255" s="10"/>
      <c r="F1255" s="10"/>
      <c r="G1255" s="10"/>
      <c r="H1255" s="10"/>
      <c r="I1255" s="10"/>
      <c r="J1255" s="10"/>
      <c r="K1255" s="11"/>
      <c r="L1255" s="11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3"/>
      <c r="BK1255" s="13"/>
      <c r="BL1255" s="13"/>
      <c r="BM1255" s="13"/>
      <c r="BN1255" s="13"/>
    </row>
    <row r="1256" spans="1:66" x14ac:dyDescent="0.25">
      <c r="A1256" s="10"/>
      <c r="B1256" s="10"/>
      <c r="C1256" s="10"/>
      <c r="D1256" s="18"/>
      <c r="E1256" s="10"/>
      <c r="F1256" s="10"/>
      <c r="G1256" s="10"/>
      <c r="H1256" s="10"/>
      <c r="I1256" s="10"/>
      <c r="J1256" s="10"/>
      <c r="K1256" s="11"/>
      <c r="L1256" s="11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3"/>
      <c r="BK1256" s="13"/>
      <c r="BL1256" s="13"/>
      <c r="BM1256" s="13"/>
      <c r="BN1256" s="13"/>
    </row>
    <row r="1257" spans="1:66" x14ac:dyDescent="0.25">
      <c r="A1257" s="10"/>
      <c r="B1257" s="10"/>
      <c r="C1257" s="10"/>
      <c r="D1257" s="18"/>
      <c r="E1257" s="10"/>
      <c r="F1257" s="10"/>
      <c r="G1257" s="10"/>
      <c r="H1257" s="10"/>
      <c r="I1257" s="10"/>
      <c r="J1257" s="10"/>
      <c r="K1257" s="11"/>
      <c r="L1257" s="11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3"/>
      <c r="BK1257" s="13"/>
      <c r="BL1257" s="13"/>
      <c r="BM1257" s="13"/>
      <c r="BN1257" s="13"/>
    </row>
    <row r="1258" spans="1:66" x14ac:dyDescent="0.25">
      <c r="A1258" s="10"/>
      <c r="B1258" s="10"/>
      <c r="C1258" s="10"/>
      <c r="D1258" s="18"/>
      <c r="E1258" s="10"/>
      <c r="F1258" s="10"/>
      <c r="G1258" s="10"/>
      <c r="H1258" s="10"/>
      <c r="I1258" s="10"/>
      <c r="J1258" s="10"/>
      <c r="K1258" s="11"/>
      <c r="L1258" s="11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3"/>
      <c r="BK1258" s="13"/>
      <c r="BL1258" s="13"/>
      <c r="BM1258" s="13"/>
      <c r="BN1258" s="13"/>
    </row>
    <row r="1259" spans="1:66" x14ac:dyDescent="0.25">
      <c r="A1259" s="10"/>
      <c r="B1259" s="10"/>
      <c r="C1259" s="10"/>
      <c r="D1259" s="18"/>
      <c r="E1259" s="10"/>
      <c r="F1259" s="10"/>
      <c r="G1259" s="10"/>
      <c r="H1259" s="10"/>
      <c r="I1259" s="10"/>
      <c r="J1259" s="10"/>
      <c r="K1259" s="11"/>
      <c r="L1259" s="11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3"/>
      <c r="BK1259" s="13"/>
      <c r="BL1259" s="13"/>
      <c r="BM1259" s="13"/>
      <c r="BN1259" s="13"/>
    </row>
    <row r="1260" spans="1:66" x14ac:dyDescent="0.25">
      <c r="A1260" s="10"/>
      <c r="B1260" s="10"/>
      <c r="C1260" s="10"/>
      <c r="D1260" s="18"/>
      <c r="E1260" s="10"/>
      <c r="F1260" s="10"/>
      <c r="G1260" s="10"/>
      <c r="H1260" s="10"/>
      <c r="I1260" s="10"/>
      <c r="J1260" s="10"/>
      <c r="K1260" s="11"/>
      <c r="L1260" s="11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3"/>
      <c r="BK1260" s="13"/>
      <c r="BL1260" s="13"/>
      <c r="BM1260" s="13"/>
      <c r="BN1260" s="13"/>
    </row>
    <row r="1261" spans="1:66" x14ac:dyDescent="0.25">
      <c r="A1261" s="10"/>
      <c r="B1261" s="10"/>
      <c r="C1261" s="10"/>
      <c r="D1261" s="18"/>
      <c r="E1261" s="10"/>
      <c r="F1261" s="10"/>
      <c r="G1261" s="10"/>
      <c r="H1261" s="10"/>
      <c r="I1261" s="10"/>
      <c r="J1261" s="10"/>
      <c r="K1261" s="11"/>
      <c r="L1261" s="11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3"/>
      <c r="BK1261" s="13"/>
      <c r="BL1261" s="13"/>
      <c r="BM1261" s="13"/>
      <c r="BN1261" s="13"/>
    </row>
    <row r="1262" spans="1:66" x14ac:dyDescent="0.25">
      <c r="A1262" s="10"/>
      <c r="B1262" s="10"/>
      <c r="C1262" s="10"/>
      <c r="D1262" s="18"/>
      <c r="E1262" s="10"/>
      <c r="F1262" s="10"/>
      <c r="G1262" s="10"/>
      <c r="H1262" s="10"/>
      <c r="I1262" s="10"/>
      <c r="J1262" s="10"/>
      <c r="K1262" s="11"/>
      <c r="L1262" s="11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3"/>
      <c r="BK1262" s="13"/>
      <c r="BL1262" s="13"/>
      <c r="BM1262" s="13"/>
      <c r="BN1262" s="13"/>
    </row>
    <row r="1263" spans="1:66" x14ac:dyDescent="0.25">
      <c r="A1263" s="10"/>
      <c r="B1263" s="10"/>
      <c r="C1263" s="10"/>
      <c r="D1263" s="18"/>
      <c r="E1263" s="10"/>
      <c r="F1263" s="10"/>
      <c r="G1263" s="10"/>
      <c r="H1263" s="10"/>
      <c r="I1263" s="10"/>
      <c r="J1263" s="10"/>
      <c r="K1263" s="11"/>
      <c r="L1263" s="11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3"/>
      <c r="BK1263" s="13"/>
      <c r="BL1263" s="13"/>
      <c r="BM1263" s="13"/>
      <c r="BN1263" s="13"/>
    </row>
    <row r="1264" spans="1:66" x14ac:dyDescent="0.25">
      <c r="A1264" s="10"/>
      <c r="B1264" s="10"/>
      <c r="C1264" s="10"/>
      <c r="D1264" s="18"/>
      <c r="E1264" s="10"/>
      <c r="F1264" s="10"/>
      <c r="G1264" s="10"/>
      <c r="H1264" s="10"/>
      <c r="I1264" s="10"/>
      <c r="J1264" s="10"/>
      <c r="K1264" s="11"/>
      <c r="L1264" s="11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3"/>
      <c r="BK1264" s="13"/>
      <c r="BL1264" s="13"/>
      <c r="BM1264" s="13"/>
      <c r="BN1264" s="13"/>
    </row>
    <row r="1265" spans="1:66" x14ac:dyDescent="0.25">
      <c r="A1265" s="10"/>
      <c r="B1265" s="10"/>
      <c r="C1265" s="10"/>
      <c r="D1265" s="18"/>
      <c r="E1265" s="10"/>
      <c r="F1265" s="10"/>
      <c r="G1265" s="10"/>
      <c r="H1265" s="10"/>
      <c r="I1265" s="10"/>
      <c r="J1265" s="10"/>
      <c r="K1265" s="11"/>
      <c r="L1265" s="11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3"/>
      <c r="BK1265" s="13"/>
      <c r="BL1265" s="13"/>
      <c r="BM1265" s="13"/>
      <c r="BN1265" s="13"/>
    </row>
    <row r="1266" spans="1:66" x14ac:dyDescent="0.25">
      <c r="A1266" s="10"/>
      <c r="B1266" s="10"/>
      <c r="C1266" s="10"/>
      <c r="D1266" s="18"/>
      <c r="E1266" s="10"/>
      <c r="F1266" s="10"/>
      <c r="G1266" s="10"/>
      <c r="H1266" s="10"/>
      <c r="I1266" s="10"/>
      <c r="J1266" s="10"/>
      <c r="K1266" s="11"/>
      <c r="L1266" s="11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3"/>
      <c r="BK1266" s="13"/>
      <c r="BL1266" s="13"/>
      <c r="BM1266" s="13"/>
      <c r="BN1266" s="13"/>
    </row>
    <row r="1267" spans="1:66" x14ac:dyDescent="0.25">
      <c r="A1267" s="10"/>
      <c r="B1267" s="10"/>
      <c r="C1267" s="10"/>
      <c r="D1267" s="18"/>
      <c r="E1267" s="10"/>
      <c r="F1267" s="10"/>
      <c r="G1267" s="10"/>
      <c r="H1267" s="10"/>
      <c r="I1267" s="10"/>
      <c r="J1267" s="10"/>
      <c r="K1267" s="11"/>
      <c r="L1267" s="11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3"/>
      <c r="BK1267" s="13"/>
      <c r="BL1267" s="13"/>
      <c r="BM1267" s="13"/>
      <c r="BN1267" s="13"/>
    </row>
    <row r="1268" spans="1:66" x14ac:dyDescent="0.25">
      <c r="A1268" s="10"/>
      <c r="B1268" s="10"/>
      <c r="C1268" s="10"/>
      <c r="D1268" s="18"/>
      <c r="E1268" s="10"/>
      <c r="F1268" s="10"/>
      <c r="G1268" s="10"/>
      <c r="H1268" s="10"/>
      <c r="I1268" s="10"/>
      <c r="J1268" s="10"/>
      <c r="K1268" s="11"/>
      <c r="L1268" s="11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3"/>
      <c r="BK1268" s="13"/>
      <c r="BL1268" s="13"/>
      <c r="BM1268" s="13"/>
      <c r="BN1268" s="13"/>
    </row>
    <row r="1269" spans="1:66" x14ac:dyDescent="0.25">
      <c r="A1269" s="10"/>
      <c r="B1269" s="10"/>
      <c r="C1269" s="10"/>
      <c r="D1269" s="18"/>
      <c r="E1269" s="10"/>
      <c r="F1269" s="10"/>
      <c r="G1269" s="10"/>
      <c r="H1269" s="10"/>
      <c r="I1269" s="10"/>
      <c r="J1269" s="10"/>
      <c r="K1269" s="11"/>
      <c r="L1269" s="11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3"/>
      <c r="BK1269" s="13"/>
      <c r="BL1269" s="13"/>
      <c r="BM1269" s="13"/>
      <c r="BN1269" s="13"/>
    </row>
    <row r="1270" spans="1:66" x14ac:dyDescent="0.25">
      <c r="A1270" s="10"/>
      <c r="B1270" s="10"/>
      <c r="C1270" s="10"/>
      <c r="D1270" s="18"/>
      <c r="E1270" s="10"/>
      <c r="F1270" s="10"/>
      <c r="G1270" s="10"/>
      <c r="H1270" s="10"/>
      <c r="I1270" s="10"/>
      <c r="J1270" s="10"/>
      <c r="K1270" s="11"/>
      <c r="L1270" s="11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3"/>
      <c r="BK1270" s="13"/>
      <c r="BL1270" s="13"/>
      <c r="BM1270" s="13"/>
      <c r="BN1270" s="13"/>
    </row>
    <row r="1271" spans="1:66" x14ac:dyDescent="0.25">
      <c r="A1271" s="10"/>
      <c r="B1271" s="10"/>
      <c r="C1271" s="10"/>
      <c r="D1271" s="18"/>
      <c r="E1271" s="10"/>
      <c r="F1271" s="10"/>
      <c r="G1271" s="10"/>
      <c r="H1271" s="10"/>
      <c r="I1271" s="10"/>
      <c r="J1271" s="10"/>
      <c r="K1271" s="11"/>
      <c r="L1271" s="11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3"/>
      <c r="BK1271" s="13"/>
      <c r="BL1271" s="13"/>
      <c r="BM1271" s="13"/>
      <c r="BN1271" s="13"/>
    </row>
    <row r="1272" spans="1:66" x14ac:dyDescent="0.25">
      <c r="A1272" s="10"/>
      <c r="B1272" s="10"/>
      <c r="C1272" s="10"/>
      <c r="D1272" s="18"/>
      <c r="E1272" s="10"/>
      <c r="F1272" s="10"/>
      <c r="G1272" s="10"/>
      <c r="H1272" s="10"/>
      <c r="I1272" s="10"/>
      <c r="J1272" s="10"/>
      <c r="K1272" s="11"/>
      <c r="L1272" s="11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3"/>
      <c r="BK1272" s="13"/>
      <c r="BL1272" s="13"/>
      <c r="BM1272" s="13"/>
      <c r="BN1272" s="13"/>
    </row>
    <row r="1273" spans="1:66" x14ac:dyDescent="0.25">
      <c r="A1273" s="10"/>
      <c r="B1273" s="10"/>
      <c r="C1273" s="10"/>
      <c r="D1273" s="18"/>
      <c r="E1273" s="10"/>
      <c r="F1273" s="10"/>
      <c r="G1273" s="10"/>
      <c r="H1273" s="10"/>
      <c r="I1273" s="10"/>
      <c r="J1273" s="10"/>
      <c r="K1273" s="11"/>
      <c r="L1273" s="11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3"/>
      <c r="BK1273" s="13"/>
      <c r="BL1273" s="13"/>
      <c r="BM1273" s="13"/>
      <c r="BN1273" s="13"/>
    </row>
    <row r="1274" spans="1:66" x14ac:dyDescent="0.25">
      <c r="A1274" s="10"/>
      <c r="B1274" s="10"/>
      <c r="C1274" s="10"/>
      <c r="D1274" s="18"/>
      <c r="E1274" s="10"/>
      <c r="F1274" s="10"/>
      <c r="G1274" s="10"/>
      <c r="H1274" s="10"/>
      <c r="I1274" s="10"/>
      <c r="J1274" s="10"/>
      <c r="K1274" s="11"/>
      <c r="L1274" s="11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3"/>
      <c r="BK1274" s="13"/>
      <c r="BL1274" s="13"/>
      <c r="BM1274" s="13"/>
      <c r="BN1274" s="13"/>
    </row>
    <row r="1275" spans="1:66" x14ac:dyDescent="0.25">
      <c r="A1275" s="10"/>
      <c r="B1275" s="10"/>
      <c r="C1275" s="10"/>
      <c r="D1275" s="18"/>
      <c r="E1275" s="10"/>
      <c r="F1275" s="10"/>
      <c r="G1275" s="10"/>
      <c r="H1275" s="10"/>
      <c r="I1275" s="10"/>
      <c r="J1275" s="10"/>
      <c r="K1275" s="11"/>
      <c r="L1275" s="11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3"/>
      <c r="BK1275" s="13"/>
      <c r="BL1275" s="13"/>
      <c r="BM1275" s="13"/>
      <c r="BN1275" s="13"/>
    </row>
    <row r="1276" spans="1:66" x14ac:dyDescent="0.25">
      <c r="A1276" s="10"/>
      <c r="B1276" s="10"/>
      <c r="C1276" s="10"/>
      <c r="D1276" s="18"/>
      <c r="E1276" s="10"/>
      <c r="F1276" s="10"/>
      <c r="G1276" s="10"/>
      <c r="H1276" s="10"/>
      <c r="I1276" s="10"/>
      <c r="J1276" s="10"/>
      <c r="K1276" s="11"/>
      <c r="L1276" s="11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3"/>
      <c r="BK1276" s="13"/>
      <c r="BL1276" s="13"/>
      <c r="BM1276" s="13"/>
      <c r="BN1276" s="13"/>
    </row>
    <row r="1277" spans="1:66" x14ac:dyDescent="0.25">
      <c r="A1277" s="10"/>
      <c r="B1277" s="10"/>
      <c r="C1277" s="10"/>
      <c r="D1277" s="18"/>
      <c r="E1277" s="10"/>
      <c r="F1277" s="10"/>
      <c r="G1277" s="10"/>
      <c r="H1277" s="10"/>
      <c r="I1277" s="10"/>
      <c r="J1277" s="10"/>
      <c r="K1277" s="11"/>
      <c r="L1277" s="11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3"/>
      <c r="BK1277" s="13"/>
      <c r="BL1277" s="13"/>
      <c r="BM1277" s="13"/>
      <c r="BN1277" s="13"/>
    </row>
    <row r="1278" spans="1:66" x14ac:dyDescent="0.25">
      <c r="A1278" s="10"/>
      <c r="B1278" s="10"/>
      <c r="C1278" s="10"/>
      <c r="D1278" s="18"/>
      <c r="E1278" s="10"/>
      <c r="F1278" s="10"/>
      <c r="G1278" s="10"/>
      <c r="H1278" s="10"/>
      <c r="I1278" s="10"/>
      <c r="J1278" s="10"/>
      <c r="K1278" s="11"/>
      <c r="L1278" s="11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3"/>
      <c r="BK1278" s="13"/>
      <c r="BL1278" s="13"/>
      <c r="BM1278" s="13"/>
      <c r="BN1278" s="13"/>
    </row>
    <row r="1279" spans="1:66" x14ac:dyDescent="0.25">
      <c r="A1279" s="10"/>
      <c r="B1279" s="10"/>
      <c r="C1279" s="10"/>
      <c r="D1279" s="18"/>
      <c r="E1279" s="10"/>
      <c r="F1279" s="10"/>
      <c r="G1279" s="10"/>
      <c r="H1279" s="10"/>
      <c r="I1279" s="10"/>
      <c r="J1279" s="10"/>
      <c r="K1279" s="11"/>
      <c r="L1279" s="11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3"/>
      <c r="BK1279" s="13"/>
      <c r="BL1279" s="13"/>
      <c r="BM1279" s="13"/>
      <c r="BN1279" s="13"/>
    </row>
    <row r="1280" spans="1:66" x14ac:dyDescent="0.25">
      <c r="A1280" s="10"/>
      <c r="B1280" s="10"/>
      <c r="C1280" s="10"/>
      <c r="D1280" s="18"/>
      <c r="E1280" s="10"/>
      <c r="F1280" s="10"/>
      <c r="G1280" s="10"/>
      <c r="H1280" s="10"/>
      <c r="I1280" s="10"/>
      <c r="J1280" s="10"/>
      <c r="K1280" s="11"/>
      <c r="L1280" s="11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3"/>
      <c r="BK1280" s="13"/>
      <c r="BL1280" s="13"/>
      <c r="BM1280" s="13"/>
      <c r="BN1280" s="13"/>
    </row>
    <row r="1281" spans="1:66" x14ac:dyDescent="0.25">
      <c r="A1281" s="10"/>
      <c r="B1281" s="10"/>
      <c r="C1281" s="10"/>
      <c r="D1281" s="18"/>
      <c r="E1281" s="10"/>
      <c r="F1281" s="10"/>
      <c r="G1281" s="10"/>
      <c r="H1281" s="10"/>
      <c r="I1281" s="10"/>
      <c r="J1281" s="10"/>
      <c r="K1281" s="11"/>
      <c r="L1281" s="11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3"/>
      <c r="BK1281" s="13"/>
      <c r="BL1281" s="13"/>
      <c r="BM1281" s="13"/>
      <c r="BN1281" s="13"/>
    </row>
    <row r="1282" spans="1:66" x14ac:dyDescent="0.25">
      <c r="A1282" s="10"/>
      <c r="B1282" s="10"/>
      <c r="C1282" s="10"/>
      <c r="D1282" s="18"/>
      <c r="E1282" s="10"/>
      <c r="F1282" s="10"/>
      <c r="G1282" s="10"/>
      <c r="H1282" s="10"/>
      <c r="I1282" s="10"/>
      <c r="J1282" s="10"/>
      <c r="K1282" s="11"/>
      <c r="L1282" s="11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3"/>
      <c r="BK1282" s="13"/>
      <c r="BL1282" s="13"/>
      <c r="BM1282" s="13"/>
      <c r="BN1282" s="13"/>
    </row>
    <row r="1283" spans="1:66" x14ac:dyDescent="0.25">
      <c r="A1283" s="10"/>
      <c r="B1283" s="10"/>
      <c r="C1283" s="10"/>
      <c r="D1283" s="18"/>
      <c r="E1283" s="10"/>
      <c r="F1283" s="10"/>
      <c r="G1283" s="10"/>
      <c r="H1283" s="10"/>
      <c r="I1283" s="10"/>
      <c r="J1283" s="10"/>
      <c r="K1283" s="11"/>
      <c r="L1283" s="11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3"/>
      <c r="BK1283" s="13"/>
      <c r="BL1283" s="13"/>
      <c r="BM1283" s="13"/>
      <c r="BN1283" s="13"/>
    </row>
    <row r="1284" spans="1:66" x14ac:dyDescent="0.25">
      <c r="A1284" s="10"/>
      <c r="B1284" s="10"/>
      <c r="C1284" s="10"/>
      <c r="D1284" s="18"/>
      <c r="E1284" s="10"/>
      <c r="F1284" s="10"/>
      <c r="G1284" s="10"/>
      <c r="H1284" s="10"/>
      <c r="I1284" s="10"/>
      <c r="J1284" s="10"/>
      <c r="K1284" s="11"/>
      <c r="L1284" s="11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3"/>
      <c r="BK1284" s="13"/>
      <c r="BL1284" s="13"/>
      <c r="BM1284" s="13"/>
      <c r="BN1284" s="13"/>
    </row>
    <row r="1285" spans="1:66" x14ac:dyDescent="0.25">
      <c r="A1285" s="10"/>
      <c r="B1285" s="10"/>
      <c r="C1285" s="10"/>
      <c r="D1285" s="18"/>
      <c r="E1285" s="10"/>
      <c r="F1285" s="10"/>
      <c r="G1285" s="10"/>
      <c r="H1285" s="10"/>
      <c r="I1285" s="10"/>
      <c r="J1285" s="10"/>
      <c r="K1285" s="11"/>
      <c r="L1285" s="11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3"/>
      <c r="BK1285" s="13"/>
      <c r="BL1285" s="13"/>
      <c r="BM1285" s="13"/>
      <c r="BN1285" s="13"/>
    </row>
    <row r="1286" spans="1:66" x14ac:dyDescent="0.25">
      <c r="A1286" s="10"/>
      <c r="B1286" s="10"/>
      <c r="C1286" s="10"/>
      <c r="D1286" s="18"/>
      <c r="E1286" s="10"/>
      <c r="F1286" s="10"/>
      <c r="G1286" s="10"/>
      <c r="H1286" s="10"/>
      <c r="I1286" s="10"/>
      <c r="J1286" s="10"/>
      <c r="K1286" s="11"/>
      <c r="L1286" s="11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3"/>
      <c r="BK1286" s="13"/>
      <c r="BL1286" s="13"/>
      <c r="BM1286" s="13"/>
      <c r="BN1286" s="13"/>
    </row>
    <row r="1287" spans="1:66" x14ac:dyDescent="0.25">
      <c r="A1287" s="10"/>
      <c r="B1287" s="10"/>
      <c r="C1287" s="10"/>
      <c r="D1287" s="18"/>
      <c r="E1287" s="10"/>
      <c r="F1287" s="10"/>
      <c r="G1287" s="10"/>
      <c r="H1287" s="10"/>
      <c r="I1287" s="10"/>
      <c r="J1287" s="10"/>
      <c r="K1287" s="11"/>
      <c r="L1287" s="11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3"/>
      <c r="BK1287" s="13"/>
      <c r="BL1287" s="13"/>
      <c r="BM1287" s="13"/>
      <c r="BN1287" s="13"/>
    </row>
    <row r="1288" spans="1:66" x14ac:dyDescent="0.25">
      <c r="A1288" s="10"/>
      <c r="B1288" s="10"/>
      <c r="C1288" s="10"/>
      <c r="D1288" s="18"/>
      <c r="E1288" s="10"/>
      <c r="F1288" s="10"/>
      <c r="G1288" s="10"/>
      <c r="H1288" s="10"/>
      <c r="I1288" s="10"/>
      <c r="J1288" s="10"/>
      <c r="K1288" s="11"/>
      <c r="L1288" s="11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3"/>
      <c r="BK1288" s="13"/>
      <c r="BL1288" s="13"/>
      <c r="BM1288" s="13"/>
      <c r="BN1288" s="13"/>
    </row>
    <row r="1289" spans="1:66" x14ac:dyDescent="0.25">
      <c r="A1289" s="10"/>
      <c r="B1289" s="10"/>
      <c r="C1289" s="10"/>
      <c r="D1289" s="18"/>
      <c r="E1289" s="10"/>
      <c r="F1289" s="10"/>
      <c r="G1289" s="10"/>
      <c r="H1289" s="10"/>
      <c r="I1289" s="10"/>
      <c r="J1289" s="10"/>
      <c r="K1289" s="11"/>
      <c r="L1289" s="11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3"/>
      <c r="BK1289" s="13"/>
      <c r="BL1289" s="13"/>
      <c r="BM1289" s="13"/>
      <c r="BN1289" s="13"/>
    </row>
    <row r="1290" spans="1:66" x14ac:dyDescent="0.25">
      <c r="A1290" s="10"/>
      <c r="B1290" s="10"/>
      <c r="C1290" s="10"/>
      <c r="D1290" s="18"/>
      <c r="E1290" s="10"/>
      <c r="F1290" s="10"/>
      <c r="G1290" s="10"/>
      <c r="H1290" s="10"/>
      <c r="I1290" s="10"/>
      <c r="J1290" s="10"/>
      <c r="K1290" s="11"/>
      <c r="L1290" s="11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3"/>
      <c r="BK1290" s="13"/>
      <c r="BL1290" s="13"/>
      <c r="BM1290" s="13"/>
      <c r="BN1290" s="13"/>
    </row>
    <row r="1291" spans="1:66" x14ac:dyDescent="0.25">
      <c r="A1291" s="10"/>
      <c r="B1291" s="10"/>
      <c r="C1291" s="10"/>
      <c r="D1291" s="18"/>
      <c r="E1291" s="10"/>
      <c r="F1291" s="10"/>
      <c r="G1291" s="10"/>
      <c r="H1291" s="10"/>
      <c r="I1291" s="10"/>
      <c r="J1291" s="10"/>
      <c r="K1291" s="11"/>
      <c r="L1291" s="11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3"/>
      <c r="BK1291" s="13"/>
      <c r="BL1291" s="13"/>
      <c r="BM1291" s="13"/>
      <c r="BN1291" s="13"/>
    </row>
    <row r="1292" spans="1:66" x14ac:dyDescent="0.25">
      <c r="A1292" s="10"/>
      <c r="B1292" s="10"/>
      <c r="C1292" s="10"/>
      <c r="D1292" s="18"/>
      <c r="E1292" s="10"/>
      <c r="F1292" s="10"/>
      <c r="G1292" s="10"/>
      <c r="H1292" s="10"/>
      <c r="I1292" s="10"/>
      <c r="J1292" s="10"/>
      <c r="K1292" s="11"/>
      <c r="L1292" s="11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3"/>
      <c r="BK1292" s="13"/>
      <c r="BL1292" s="13"/>
      <c r="BM1292" s="13"/>
      <c r="BN1292" s="13"/>
    </row>
    <row r="1293" spans="1:66" x14ac:dyDescent="0.25">
      <c r="A1293" s="10"/>
      <c r="B1293" s="10"/>
      <c r="C1293" s="10"/>
      <c r="D1293" s="18"/>
      <c r="E1293" s="10"/>
      <c r="F1293" s="10"/>
      <c r="G1293" s="10"/>
      <c r="H1293" s="10"/>
      <c r="I1293" s="10"/>
      <c r="J1293" s="10"/>
      <c r="K1293" s="11"/>
      <c r="L1293" s="11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3"/>
      <c r="BK1293" s="13"/>
      <c r="BL1293" s="13"/>
      <c r="BM1293" s="13"/>
      <c r="BN1293" s="13"/>
    </row>
    <row r="1294" spans="1:66" x14ac:dyDescent="0.25">
      <c r="A1294" s="10"/>
      <c r="B1294" s="10"/>
      <c r="C1294" s="10"/>
      <c r="D1294" s="18"/>
      <c r="E1294" s="10"/>
      <c r="F1294" s="10"/>
      <c r="G1294" s="10"/>
      <c r="H1294" s="10"/>
      <c r="I1294" s="10"/>
      <c r="J1294" s="10"/>
      <c r="K1294" s="11"/>
      <c r="L1294" s="11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3"/>
      <c r="BK1294" s="13"/>
      <c r="BL1294" s="13"/>
      <c r="BM1294" s="13"/>
      <c r="BN1294" s="13"/>
    </row>
    <row r="1295" spans="1:66" x14ac:dyDescent="0.25">
      <c r="A1295" s="10"/>
      <c r="B1295" s="10"/>
      <c r="C1295" s="10"/>
      <c r="D1295" s="18"/>
      <c r="E1295" s="10"/>
      <c r="F1295" s="10"/>
      <c r="G1295" s="10"/>
      <c r="H1295" s="10"/>
      <c r="I1295" s="10"/>
      <c r="J1295" s="10"/>
      <c r="K1295" s="11"/>
      <c r="L1295" s="11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3"/>
      <c r="BK1295" s="13"/>
      <c r="BL1295" s="13"/>
      <c r="BM1295" s="13"/>
      <c r="BN1295" s="13"/>
    </row>
    <row r="1296" spans="1:66" x14ac:dyDescent="0.25">
      <c r="A1296" s="10"/>
      <c r="B1296" s="10"/>
      <c r="C1296" s="10"/>
      <c r="D1296" s="18"/>
      <c r="E1296" s="10"/>
      <c r="F1296" s="10"/>
      <c r="G1296" s="10"/>
      <c r="H1296" s="10"/>
      <c r="I1296" s="10"/>
      <c r="J1296" s="10"/>
      <c r="K1296" s="11"/>
      <c r="L1296" s="11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3"/>
      <c r="BK1296" s="13"/>
      <c r="BL1296" s="13"/>
      <c r="BM1296" s="13"/>
      <c r="BN1296" s="13"/>
    </row>
    <row r="1297" spans="1:66" x14ac:dyDescent="0.25">
      <c r="A1297" s="10"/>
      <c r="B1297" s="10"/>
      <c r="C1297" s="10"/>
      <c r="D1297" s="18"/>
      <c r="E1297" s="10"/>
      <c r="F1297" s="10"/>
      <c r="G1297" s="10"/>
      <c r="H1297" s="10"/>
      <c r="I1297" s="10"/>
      <c r="J1297" s="10"/>
      <c r="K1297" s="11"/>
      <c r="L1297" s="11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3"/>
      <c r="BK1297" s="13"/>
      <c r="BL1297" s="13"/>
      <c r="BM1297" s="13"/>
      <c r="BN1297" s="13"/>
    </row>
    <row r="1298" spans="1:66" x14ac:dyDescent="0.25">
      <c r="A1298" s="10"/>
      <c r="B1298" s="10"/>
      <c r="C1298" s="10"/>
      <c r="D1298" s="18"/>
      <c r="E1298" s="10"/>
      <c r="F1298" s="10"/>
      <c r="G1298" s="10"/>
      <c r="H1298" s="10"/>
      <c r="I1298" s="10"/>
      <c r="J1298" s="10"/>
      <c r="K1298" s="11"/>
      <c r="L1298" s="11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3"/>
      <c r="BK1298" s="13"/>
      <c r="BL1298" s="13"/>
      <c r="BM1298" s="13"/>
      <c r="BN1298" s="13"/>
    </row>
    <row r="1299" spans="1:66" x14ac:dyDescent="0.25">
      <c r="A1299" s="10"/>
      <c r="B1299" s="10"/>
      <c r="C1299" s="10"/>
      <c r="D1299" s="18"/>
      <c r="E1299" s="10"/>
      <c r="F1299" s="10"/>
      <c r="G1299" s="10"/>
      <c r="H1299" s="10"/>
      <c r="I1299" s="10"/>
      <c r="J1299" s="10"/>
      <c r="K1299" s="11"/>
      <c r="L1299" s="11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3"/>
      <c r="BK1299" s="13"/>
      <c r="BL1299" s="13"/>
      <c r="BM1299" s="13"/>
      <c r="BN1299" s="13"/>
    </row>
    <row r="1300" spans="1:66" x14ac:dyDescent="0.25">
      <c r="A1300" s="10"/>
      <c r="B1300" s="10"/>
      <c r="C1300" s="10"/>
      <c r="D1300" s="18"/>
      <c r="E1300" s="10"/>
      <c r="F1300" s="10"/>
      <c r="G1300" s="10"/>
      <c r="H1300" s="10"/>
      <c r="I1300" s="10"/>
      <c r="J1300" s="10"/>
      <c r="K1300" s="11"/>
      <c r="L1300" s="11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3"/>
      <c r="BK1300" s="13"/>
      <c r="BL1300" s="13"/>
      <c r="BM1300" s="13"/>
      <c r="BN1300" s="13"/>
    </row>
    <row r="1301" spans="1:66" x14ac:dyDescent="0.25">
      <c r="A1301" s="10"/>
      <c r="B1301" s="10"/>
      <c r="C1301" s="10"/>
      <c r="D1301" s="18"/>
      <c r="E1301" s="10"/>
      <c r="F1301" s="10"/>
      <c r="G1301" s="10"/>
      <c r="H1301" s="10"/>
      <c r="I1301" s="10"/>
      <c r="J1301" s="10"/>
      <c r="K1301" s="11"/>
      <c r="L1301" s="11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3"/>
      <c r="BK1301" s="13"/>
      <c r="BL1301" s="13"/>
      <c r="BM1301" s="13"/>
      <c r="BN1301" s="13"/>
    </row>
    <row r="1302" spans="1:66" x14ac:dyDescent="0.25">
      <c r="A1302" s="10"/>
      <c r="B1302" s="10"/>
      <c r="C1302" s="10"/>
      <c r="D1302" s="18"/>
      <c r="E1302" s="10"/>
      <c r="F1302" s="10"/>
      <c r="G1302" s="10"/>
      <c r="H1302" s="10"/>
      <c r="I1302" s="10"/>
      <c r="J1302" s="10"/>
      <c r="K1302" s="11"/>
      <c r="L1302" s="11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3"/>
      <c r="BK1302" s="13"/>
      <c r="BL1302" s="13"/>
      <c r="BM1302" s="13"/>
      <c r="BN1302" s="13"/>
    </row>
    <row r="1303" spans="1:66" x14ac:dyDescent="0.25">
      <c r="A1303" s="10"/>
      <c r="B1303" s="10"/>
      <c r="C1303" s="10"/>
      <c r="D1303" s="18"/>
      <c r="E1303" s="10"/>
      <c r="F1303" s="10"/>
      <c r="G1303" s="10"/>
      <c r="H1303" s="10"/>
      <c r="I1303" s="10"/>
      <c r="J1303" s="10"/>
      <c r="K1303" s="11"/>
      <c r="L1303" s="11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3"/>
      <c r="BK1303" s="13"/>
      <c r="BL1303" s="13"/>
      <c r="BM1303" s="13"/>
      <c r="BN1303" s="13"/>
    </row>
    <row r="1304" spans="1:66" x14ac:dyDescent="0.25">
      <c r="A1304" s="10"/>
      <c r="B1304" s="10"/>
      <c r="C1304" s="10"/>
      <c r="D1304" s="18"/>
      <c r="E1304" s="10"/>
      <c r="F1304" s="10"/>
      <c r="G1304" s="10"/>
      <c r="H1304" s="10"/>
      <c r="I1304" s="10"/>
      <c r="J1304" s="10"/>
      <c r="K1304" s="11"/>
      <c r="L1304" s="11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3"/>
      <c r="BK1304" s="13"/>
      <c r="BL1304" s="13"/>
      <c r="BM1304" s="13"/>
      <c r="BN1304" s="13"/>
    </row>
    <row r="1305" spans="1:66" x14ac:dyDescent="0.25">
      <c r="A1305" s="10"/>
      <c r="B1305" s="10"/>
      <c r="C1305" s="10"/>
      <c r="D1305" s="18"/>
      <c r="E1305" s="10"/>
      <c r="F1305" s="10"/>
      <c r="G1305" s="10"/>
      <c r="H1305" s="10"/>
      <c r="I1305" s="10"/>
      <c r="J1305" s="10"/>
      <c r="K1305" s="11"/>
      <c r="L1305" s="11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3"/>
      <c r="BK1305" s="13"/>
      <c r="BL1305" s="13"/>
      <c r="BM1305" s="13"/>
      <c r="BN1305" s="13"/>
    </row>
    <row r="1306" spans="1:66" x14ac:dyDescent="0.25">
      <c r="A1306" s="10"/>
      <c r="B1306" s="10"/>
      <c r="C1306" s="10"/>
      <c r="D1306" s="18"/>
      <c r="E1306" s="10"/>
      <c r="F1306" s="10"/>
      <c r="G1306" s="10"/>
      <c r="H1306" s="10"/>
      <c r="I1306" s="10"/>
      <c r="J1306" s="10"/>
      <c r="K1306" s="11"/>
      <c r="L1306" s="11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3"/>
      <c r="BK1306" s="13"/>
      <c r="BL1306" s="13"/>
      <c r="BM1306" s="13"/>
      <c r="BN1306" s="13"/>
    </row>
    <row r="1307" spans="1:66" x14ac:dyDescent="0.25">
      <c r="A1307" s="10"/>
      <c r="B1307" s="10"/>
      <c r="C1307" s="10"/>
      <c r="D1307" s="18"/>
      <c r="E1307" s="10"/>
      <c r="F1307" s="10"/>
      <c r="G1307" s="10"/>
      <c r="H1307" s="10"/>
      <c r="I1307" s="10"/>
      <c r="J1307" s="10"/>
      <c r="K1307" s="11"/>
      <c r="L1307" s="11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3"/>
      <c r="BK1307" s="13"/>
      <c r="BL1307" s="13"/>
      <c r="BM1307" s="13"/>
      <c r="BN1307" s="13"/>
    </row>
    <row r="1308" spans="1:66" x14ac:dyDescent="0.25">
      <c r="A1308" s="10"/>
      <c r="B1308" s="10"/>
      <c r="C1308" s="10"/>
      <c r="D1308" s="18"/>
      <c r="E1308" s="10"/>
      <c r="F1308" s="10"/>
      <c r="G1308" s="10"/>
      <c r="H1308" s="10"/>
      <c r="I1308" s="10"/>
      <c r="J1308" s="10"/>
      <c r="K1308" s="11"/>
      <c r="L1308" s="11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3"/>
      <c r="BK1308" s="13"/>
      <c r="BL1308" s="13"/>
      <c r="BM1308" s="13"/>
      <c r="BN1308" s="13"/>
    </row>
    <row r="1309" spans="1:66" x14ac:dyDescent="0.25">
      <c r="A1309" s="10"/>
      <c r="B1309" s="10"/>
      <c r="C1309" s="10"/>
      <c r="D1309" s="18"/>
      <c r="E1309" s="10"/>
      <c r="F1309" s="10"/>
      <c r="G1309" s="10"/>
      <c r="H1309" s="10"/>
      <c r="I1309" s="10"/>
      <c r="J1309" s="10"/>
      <c r="K1309" s="11"/>
      <c r="L1309" s="11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3"/>
      <c r="BK1309" s="13"/>
      <c r="BL1309" s="13"/>
      <c r="BM1309" s="13"/>
      <c r="BN1309" s="13"/>
    </row>
    <row r="1310" spans="1:66" x14ac:dyDescent="0.25">
      <c r="A1310" s="10"/>
      <c r="B1310" s="10"/>
      <c r="C1310" s="10"/>
      <c r="D1310" s="18"/>
      <c r="E1310" s="10"/>
      <c r="F1310" s="10"/>
      <c r="G1310" s="10"/>
      <c r="H1310" s="10"/>
      <c r="I1310" s="10"/>
      <c r="J1310" s="10"/>
      <c r="K1310" s="11"/>
      <c r="L1310" s="11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3"/>
      <c r="BK1310" s="13"/>
      <c r="BL1310" s="13"/>
      <c r="BM1310" s="13"/>
      <c r="BN1310" s="13"/>
    </row>
    <row r="1311" spans="1:66" x14ac:dyDescent="0.25">
      <c r="A1311" s="10"/>
      <c r="B1311" s="10"/>
      <c r="C1311" s="10"/>
      <c r="D1311" s="18"/>
      <c r="E1311" s="10"/>
      <c r="F1311" s="10"/>
      <c r="G1311" s="10"/>
      <c r="H1311" s="10"/>
      <c r="I1311" s="10"/>
      <c r="J1311" s="10"/>
      <c r="K1311" s="11"/>
      <c r="L1311" s="11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3"/>
      <c r="BK1311" s="13"/>
      <c r="BL1311" s="13"/>
      <c r="BM1311" s="13"/>
      <c r="BN1311" s="13"/>
    </row>
    <row r="1312" spans="1:66" x14ac:dyDescent="0.25">
      <c r="A1312" s="10"/>
      <c r="B1312" s="10"/>
      <c r="C1312" s="10"/>
      <c r="D1312" s="18"/>
      <c r="E1312" s="10"/>
      <c r="F1312" s="10"/>
      <c r="G1312" s="10"/>
      <c r="H1312" s="10"/>
      <c r="I1312" s="10"/>
      <c r="J1312" s="10"/>
      <c r="K1312" s="11"/>
      <c r="L1312" s="11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3"/>
      <c r="BK1312" s="13"/>
      <c r="BL1312" s="13"/>
      <c r="BM1312" s="13"/>
      <c r="BN1312" s="13"/>
    </row>
    <row r="1313" spans="1:66" x14ac:dyDescent="0.25">
      <c r="A1313" s="10"/>
      <c r="B1313" s="10"/>
      <c r="C1313" s="10"/>
      <c r="D1313" s="18"/>
      <c r="E1313" s="10"/>
      <c r="F1313" s="10"/>
      <c r="G1313" s="10"/>
      <c r="H1313" s="10"/>
      <c r="I1313" s="10"/>
      <c r="J1313" s="10"/>
      <c r="K1313" s="11"/>
      <c r="L1313" s="11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3"/>
      <c r="BK1313" s="13"/>
      <c r="BL1313" s="13"/>
      <c r="BM1313" s="13"/>
      <c r="BN1313" s="13"/>
    </row>
    <row r="1314" spans="1:66" x14ac:dyDescent="0.25">
      <c r="A1314" s="10"/>
      <c r="B1314" s="10"/>
      <c r="C1314" s="10"/>
      <c r="D1314" s="18"/>
      <c r="E1314" s="10"/>
      <c r="F1314" s="10"/>
      <c r="G1314" s="10"/>
      <c r="H1314" s="10"/>
      <c r="I1314" s="10"/>
      <c r="J1314" s="10"/>
      <c r="K1314" s="11"/>
      <c r="L1314" s="11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3"/>
      <c r="BK1314" s="13"/>
      <c r="BL1314" s="13"/>
      <c r="BM1314" s="13"/>
      <c r="BN1314" s="13"/>
    </row>
    <row r="1315" spans="1:66" x14ac:dyDescent="0.25">
      <c r="A1315" s="10"/>
      <c r="B1315" s="10"/>
      <c r="C1315" s="10"/>
      <c r="D1315" s="18"/>
      <c r="E1315" s="10"/>
      <c r="F1315" s="10"/>
      <c r="G1315" s="10"/>
      <c r="H1315" s="10"/>
      <c r="I1315" s="10"/>
      <c r="J1315" s="10"/>
      <c r="K1315" s="11"/>
      <c r="L1315" s="11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3"/>
      <c r="BK1315" s="13"/>
      <c r="BL1315" s="13"/>
      <c r="BM1315" s="13"/>
      <c r="BN1315" s="13"/>
    </row>
    <row r="1316" spans="1:66" x14ac:dyDescent="0.25">
      <c r="A1316" s="10"/>
      <c r="B1316" s="10"/>
      <c r="C1316" s="10"/>
      <c r="D1316" s="18"/>
      <c r="E1316" s="10"/>
      <c r="F1316" s="10"/>
      <c r="G1316" s="10"/>
      <c r="H1316" s="10"/>
      <c r="I1316" s="10"/>
      <c r="J1316" s="10"/>
      <c r="K1316" s="11"/>
      <c r="L1316" s="11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3"/>
      <c r="BK1316" s="13"/>
      <c r="BL1316" s="13"/>
      <c r="BM1316" s="13"/>
      <c r="BN1316" s="13"/>
    </row>
    <row r="1317" spans="1:66" x14ac:dyDescent="0.25">
      <c r="A1317" s="10"/>
      <c r="B1317" s="10"/>
      <c r="C1317" s="10"/>
      <c r="D1317" s="18"/>
      <c r="E1317" s="10"/>
      <c r="F1317" s="10"/>
      <c r="G1317" s="10"/>
      <c r="H1317" s="10"/>
      <c r="I1317" s="10"/>
      <c r="J1317" s="10"/>
      <c r="K1317" s="11"/>
      <c r="L1317" s="11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3"/>
      <c r="BK1317" s="13"/>
      <c r="BL1317" s="13"/>
      <c r="BM1317" s="13"/>
      <c r="BN1317" s="13"/>
    </row>
    <row r="1318" spans="1:66" x14ac:dyDescent="0.25">
      <c r="A1318" s="10"/>
      <c r="B1318" s="10"/>
      <c r="C1318" s="10"/>
      <c r="D1318" s="18"/>
      <c r="E1318" s="10"/>
      <c r="F1318" s="10"/>
      <c r="G1318" s="10"/>
      <c r="H1318" s="10"/>
      <c r="I1318" s="10"/>
      <c r="J1318" s="10"/>
      <c r="K1318" s="11"/>
      <c r="L1318" s="11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3"/>
      <c r="BK1318" s="13"/>
      <c r="BL1318" s="13"/>
      <c r="BM1318" s="13"/>
      <c r="BN1318" s="13"/>
    </row>
    <row r="1319" spans="1:66" x14ac:dyDescent="0.25">
      <c r="A1319" s="10"/>
      <c r="B1319" s="10"/>
      <c r="C1319" s="10"/>
      <c r="D1319" s="18"/>
      <c r="E1319" s="10"/>
      <c r="F1319" s="10"/>
      <c r="G1319" s="10"/>
      <c r="H1319" s="10"/>
      <c r="I1319" s="10"/>
      <c r="J1319" s="10"/>
      <c r="K1319" s="11"/>
      <c r="L1319" s="11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3"/>
      <c r="BK1319" s="13"/>
      <c r="BL1319" s="13"/>
      <c r="BM1319" s="13"/>
      <c r="BN1319" s="13"/>
    </row>
    <row r="1320" spans="1:66" x14ac:dyDescent="0.25">
      <c r="A1320" s="10"/>
      <c r="B1320" s="10"/>
      <c r="C1320" s="10"/>
      <c r="D1320" s="18"/>
      <c r="E1320" s="10"/>
      <c r="F1320" s="10"/>
      <c r="G1320" s="10"/>
      <c r="H1320" s="10"/>
      <c r="I1320" s="10"/>
      <c r="J1320" s="10"/>
      <c r="K1320" s="11"/>
      <c r="L1320" s="11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3"/>
      <c r="BK1320" s="13"/>
      <c r="BL1320" s="13"/>
      <c r="BM1320" s="13"/>
      <c r="BN1320" s="13"/>
    </row>
    <row r="1321" spans="1:66" x14ac:dyDescent="0.25">
      <c r="A1321" s="10"/>
      <c r="B1321" s="10"/>
      <c r="C1321" s="10"/>
      <c r="D1321" s="18"/>
      <c r="E1321" s="10"/>
      <c r="F1321" s="10"/>
      <c r="G1321" s="10"/>
      <c r="H1321" s="10"/>
      <c r="I1321" s="10"/>
      <c r="J1321" s="10"/>
      <c r="K1321" s="11"/>
      <c r="L1321" s="11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3"/>
      <c r="BK1321" s="13"/>
      <c r="BL1321" s="13"/>
      <c r="BM1321" s="13"/>
      <c r="BN1321" s="13"/>
    </row>
    <row r="1322" spans="1:66" x14ac:dyDescent="0.25">
      <c r="A1322" s="10"/>
      <c r="B1322" s="10"/>
      <c r="C1322" s="10"/>
      <c r="D1322" s="18"/>
      <c r="E1322" s="10"/>
      <c r="F1322" s="10"/>
      <c r="G1322" s="10"/>
      <c r="H1322" s="10"/>
      <c r="I1322" s="10"/>
      <c r="J1322" s="10"/>
      <c r="K1322" s="11"/>
      <c r="L1322" s="11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3"/>
      <c r="BK1322" s="13"/>
      <c r="BL1322" s="13"/>
      <c r="BM1322" s="13"/>
      <c r="BN1322" s="13"/>
    </row>
    <row r="1323" spans="1:66" x14ac:dyDescent="0.25">
      <c r="A1323" s="10"/>
      <c r="B1323" s="10"/>
      <c r="C1323" s="10"/>
      <c r="D1323" s="18"/>
      <c r="E1323" s="10"/>
      <c r="F1323" s="10"/>
      <c r="G1323" s="10"/>
      <c r="H1323" s="10"/>
      <c r="I1323" s="10"/>
      <c r="J1323" s="10"/>
      <c r="K1323" s="11"/>
      <c r="L1323" s="11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3"/>
      <c r="BK1323" s="13"/>
      <c r="BL1323" s="13"/>
      <c r="BM1323" s="13"/>
      <c r="BN1323" s="13"/>
    </row>
    <row r="1324" spans="1:66" x14ac:dyDescent="0.25">
      <c r="A1324" s="10"/>
      <c r="B1324" s="10"/>
      <c r="C1324" s="10"/>
      <c r="D1324" s="18"/>
      <c r="E1324" s="10"/>
      <c r="F1324" s="10"/>
      <c r="G1324" s="10"/>
      <c r="H1324" s="10"/>
      <c r="I1324" s="10"/>
      <c r="J1324" s="10"/>
      <c r="K1324" s="11"/>
      <c r="L1324" s="11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3"/>
      <c r="BK1324" s="13"/>
      <c r="BL1324" s="13"/>
      <c r="BM1324" s="13"/>
      <c r="BN1324" s="13"/>
    </row>
    <row r="1325" spans="1:66" x14ac:dyDescent="0.25">
      <c r="A1325" s="10"/>
      <c r="B1325" s="10"/>
      <c r="C1325" s="10"/>
      <c r="D1325" s="18"/>
      <c r="E1325" s="10"/>
      <c r="F1325" s="10"/>
      <c r="G1325" s="10"/>
      <c r="H1325" s="10"/>
      <c r="I1325" s="10"/>
      <c r="J1325" s="10"/>
      <c r="K1325" s="11"/>
      <c r="L1325" s="11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3"/>
      <c r="BK1325" s="13"/>
      <c r="BL1325" s="13"/>
      <c r="BM1325" s="13"/>
      <c r="BN1325" s="13"/>
    </row>
    <row r="1326" spans="1:66" x14ac:dyDescent="0.25">
      <c r="A1326" s="10"/>
      <c r="B1326" s="10"/>
      <c r="C1326" s="10"/>
      <c r="D1326" s="18"/>
      <c r="E1326" s="10"/>
      <c r="F1326" s="10"/>
      <c r="G1326" s="10"/>
      <c r="H1326" s="10"/>
      <c r="I1326" s="10"/>
      <c r="J1326" s="10"/>
      <c r="K1326" s="11"/>
      <c r="L1326" s="11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3"/>
      <c r="BK1326" s="13"/>
      <c r="BL1326" s="13"/>
      <c r="BM1326" s="13"/>
      <c r="BN1326" s="13"/>
    </row>
    <row r="1327" spans="1:66" x14ac:dyDescent="0.25">
      <c r="A1327" s="10"/>
      <c r="B1327" s="10"/>
      <c r="C1327" s="10"/>
      <c r="D1327" s="18"/>
      <c r="E1327" s="10"/>
      <c r="F1327" s="10"/>
      <c r="G1327" s="10"/>
      <c r="H1327" s="10"/>
      <c r="I1327" s="10"/>
      <c r="J1327" s="10"/>
      <c r="K1327" s="11"/>
      <c r="L1327" s="11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3"/>
      <c r="BK1327" s="13"/>
      <c r="BL1327" s="13"/>
      <c r="BM1327" s="13"/>
      <c r="BN1327" s="13"/>
    </row>
    <row r="1328" spans="1:66" x14ac:dyDescent="0.25">
      <c r="A1328" s="10"/>
      <c r="B1328" s="10"/>
      <c r="C1328" s="10"/>
      <c r="D1328" s="18"/>
      <c r="E1328" s="10"/>
      <c r="F1328" s="10"/>
      <c r="G1328" s="10"/>
      <c r="H1328" s="10"/>
      <c r="I1328" s="10"/>
      <c r="J1328" s="10"/>
      <c r="K1328" s="11"/>
      <c r="L1328" s="11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3"/>
      <c r="BK1328" s="13"/>
      <c r="BL1328" s="13"/>
      <c r="BM1328" s="13"/>
      <c r="BN1328" s="13"/>
    </row>
    <row r="1329" spans="1:66" x14ac:dyDescent="0.25">
      <c r="A1329" s="10"/>
      <c r="B1329" s="10"/>
      <c r="C1329" s="10"/>
      <c r="D1329" s="18"/>
      <c r="E1329" s="10"/>
      <c r="F1329" s="10"/>
      <c r="G1329" s="10"/>
      <c r="H1329" s="10"/>
      <c r="I1329" s="10"/>
      <c r="J1329" s="10"/>
      <c r="K1329" s="11"/>
      <c r="L1329" s="11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3"/>
      <c r="BK1329" s="13"/>
      <c r="BL1329" s="13"/>
      <c r="BM1329" s="13"/>
      <c r="BN1329" s="13"/>
    </row>
    <row r="1330" spans="1:66" x14ac:dyDescent="0.25">
      <c r="A1330" s="10"/>
      <c r="B1330" s="10"/>
      <c r="C1330" s="10"/>
      <c r="D1330" s="18"/>
      <c r="E1330" s="10"/>
      <c r="F1330" s="10"/>
      <c r="G1330" s="10"/>
      <c r="H1330" s="10"/>
      <c r="I1330" s="10"/>
      <c r="J1330" s="10"/>
      <c r="K1330" s="11"/>
      <c r="L1330" s="11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3"/>
      <c r="BK1330" s="13"/>
      <c r="BL1330" s="13"/>
      <c r="BM1330" s="13"/>
      <c r="BN1330" s="13"/>
    </row>
    <row r="1331" spans="1:66" x14ac:dyDescent="0.25">
      <c r="A1331" s="10"/>
      <c r="B1331" s="10"/>
      <c r="C1331" s="10"/>
      <c r="D1331" s="18"/>
      <c r="E1331" s="10"/>
      <c r="F1331" s="10"/>
      <c r="G1331" s="10"/>
      <c r="H1331" s="10"/>
      <c r="I1331" s="10"/>
      <c r="J1331" s="10"/>
      <c r="K1331" s="11"/>
      <c r="L1331" s="11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3"/>
      <c r="BK1331" s="13"/>
      <c r="BL1331" s="13"/>
      <c r="BM1331" s="13"/>
      <c r="BN1331" s="13"/>
    </row>
    <row r="1332" spans="1:66" x14ac:dyDescent="0.25">
      <c r="A1332" s="10"/>
      <c r="B1332" s="10"/>
      <c r="C1332" s="10"/>
      <c r="D1332" s="18"/>
      <c r="E1332" s="10"/>
      <c r="F1332" s="10"/>
      <c r="G1332" s="10"/>
      <c r="H1332" s="10"/>
      <c r="I1332" s="10"/>
      <c r="J1332" s="10"/>
      <c r="K1332" s="11"/>
      <c r="L1332" s="11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3"/>
      <c r="BK1332" s="13"/>
      <c r="BL1332" s="13"/>
      <c r="BM1332" s="13"/>
      <c r="BN1332" s="13"/>
    </row>
    <row r="1333" spans="1:66" s="14" customFormat="1" x14ac:dyDescent="0.25">
      <c r="A1333" s="10"/>
      <c r="B1333" s="10"/>
      <c r="C1333" s="10"/>
      <c r="D1333" s="18"/>
      <c r="E1333" s="10"/>
      <c r="F1333" s="10"/>
      <c r="G1333" s="10"/>
      <c r="H1333" s="10"/>
      <c r="I1333" s="10"/>
      <c r="J1333" s="10"/>
      <c r="K1333" s="11"/>
      <c r="L1333" s="11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3"/>
      <c r="BK1333" s="13"/>
      <c r="BL1333" s="13"/>
      <c r="BM1333" s="13"/>
      <c r="BN1333" s="13"/>
    </row>
    <row r="1334" spans="1:66" x14ac:dyDescent="0.25">
      <c r="A1334" s="10"/>
      <c r="B1334" s="10"/>
      <c r="C1334" s="10"/>
      <c r="D1334" s="18"/>
      <c r="E1334" s="10"/>
      <c r="F1334" s="10"/>
      <c r="G1334" s="10"/>
      <c r="H1334" s="10"/>
      <c r="I1334" s="10"/>
      <c r="J1334" s="10"/>
      <c r="K1334" s="11"/>
      <c r="L1334" s="11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3"/>
      <c r="BK1334" s="13"/>
      <c r="BL1334" s="13"/>
      <c r="BM1334" s="13"/>
      <c r="BN1334" s="13"/>
    </row>
    <row r="1335" spans="1:66" x14ac:dyDescent="0.25">
      <c r="A1335" s="10"/>
      <c r="B1335" s="10"/>
      <c r="C1335" s="10"/>
      <c r="D1335" s="18"/>
      <c r="E1335" s="10"/>
      <c r="F1335" s="10"/>
      <c r="G1335" s="10"/>
      <c r="H1335" s="10"/>
      <c r="I1335" s="10"/>
      <c r="J1335" s="10"/>
      <c r="K1335" s="11"/>
      <c r="L1335" s="11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3"/>
      <c r="BK1335" s="13"/>
      <c r="BL1335" s="13"/>
      <c r="BM1335" s="13"/>
      <c r="BN1335" s="13"/>
    </row>
    <row r="1336" spans="1:66" x14ac:dyDescent="0.25">
      <c r="A1336" s="10"/>
      <c r="B1336" s="10"/>
      <c r="C1336" s="10"/>
      <c r="D1336" s="18"/>
      <c r="E1336" s="10"/>
      <c r="F1336" s="10"/>
      <c r="G1336" s="10"/>
      <c r="H1336" s="10"/>
      <c r="I1336" s="10"/>
      <c r="J1336" s="10"/>
      <c r="K1336" s="11"/>
      <c r="L1336" s="11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3"/>
      <c r="BK1336" s="13"/>
      <c r="BL1336" s="13"/>
      <c r="BM1336" s="13"/>
      <c r="BN1336" s="13"/>
    </row>
    <row r="1337" spans="1:66" x14ac:dyDescent="0.25">
      <c r="A1337" s="10"/>
      <c r="B1337" s="10"/>
      <c r="C1337" s="10"/>
      <c r="D1337" s="18"/>
      <c r="E1337" s="10"/>
      <c r="F1337" s="10"/>
      <c r="G1337" s="10"/>
      <c r="H1337" s="10"/>
      <c r="I1337" s="10"/>
      <c r="J1337" s="10"/>
      <c r="K1337" s="11"/>
      <c r="L1337" s="11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3"/>
      <c r="BK1337" s="13"/>
      <c r="BL1337" s="13"/>
      <c r="BM1337" s="13"/>
      <c r="BN1337" s="13"/>
    </row>
    <row r="1338" spans="1:66" x14ac:dyDescent="0.25">
      <c r="A1338" s="10"/>
      <c r="B1338" s="10"/>
      <c r="C1338" s="10"/>
      <c r="D1338" s="18"/>
      <c r="E1338" s="10"/>
      <c r="F1338" s="10"/>
      <c r="G1338" s="10"/>
      <c r="H1338" s="10"/>
      <c r="I1338" s="10"/>
      <c r="J1338" s="10"/>
      <c r="K1338" s="11"/>
      <c r="L1338" s="11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3"/>
      <c r="BK1338" s="13"/>
      <c r="BL1338" s="13"/>
      <c r="BM1338" s="13"/>
      <c r="BN1338" s="13"/>
    </row>
    <row r="1339" spans="1:66" x14ac:dyDescent="0.25">
      <c r="A1339" s="10"/>
      <c r="B1339" s="10"/>
      <c r="C1339" s="10"/>
      <c r="D1339" s="18"/>
      <c r="E1339" s="10"/>
      <c r="F1339" s="10"/>
      <c r="G1339" s="10"/>
      <c r="H1339" s="10"/>
      <c r="I1339" s="10"/>
      <c r="J1339" s="10"/>
      <c r="K1339" s="11"/>
      <c r="L1339" s="11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3"/>
      <c r="BK1339" s="13"/>
      <c r="BL1339" s="13"/>
      <c r="BM1339" s="13"/>
      <c r="BN1339" s="13"/>
    </row>
    <row r="1340" spans="1:66" x14ac:dyDescent="0.25">
      <c r="A1340" s="10"/>
      <c r="B1340" s="10"/>
      <c r="C1340" s="10"/>
      <c r="D1340" s="18"/>
      <c r="E1340" s="10"/>
      <c r="F1340" s="10"/>
      <c r="G1340" s="10"/>
      <c r="H1340" s="10"/>
      <c r="I1340" s="10"/>
      <c r="J1340" s="10"/>
      <c r="K1340" s="11"/>
      <c r="L1340" s="11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3"/>
      <c r="BK1340" s="13"/>
      <c r="BL1340" s="13"/>
      <c r="BM1340" s="13"/>
      <c r="BN1340" s="13"/>
    </row>
    <row r="1341" spans="1:66" x14ac:dyDescent="0.25">
      <c r="A1341" s="10"/>
      <c r="B1341" s="10"/>
      <c r="C1341" s="10"/>
      <c r="D1341" s="18"/>
      <c r="E1341" s="10"/>
      <c r="F1341" s="10"/>
      <c r="G1341" s="10"/>
      <c r="H1341" s="10"/>
      <c r="I1341" s="10"/>
      <c r="J1341" s="10"/>
      <c r="K1341" s="11"/>
      <c r="L1341" s="11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3"/>
      <c r="BK1341" s="13"/>
      <c r="BL1341" s="13"/>
      <c r="BM1341" s="13"/>
      <c r="BN1341" s="13"/>
    </row>
    <row r="1342" spans="1:66" x14ac:dyDescent="0.25">
      <c r="A1342" s="10"/>
      <c r="B1342" s="10"/>
      <c r="C1342" s="10"/>
      <c r="D1342" s="18"/>
      <c r="E1342" s="10"/>
      <c r="F1342" s="10"/>
      <c r="G1342" s="10"/>
      <c r="H1342" s="10"/>
      <c r="I1342" s="10"/>
      <c r="J1342" s="10"/>
      <c r="K1342" s="11"/>
      <c r="L1342" s="11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3"/>
      <c r="BK1342" s="13"/>
      <c r="BL1342" s="13"/>
      <c r="BM1342" s="13"/>
      <c r="BN1342" s="13"/>
    </row>
    <row r="1343" spans="1:66" x14ac:dyDescent="0.25">
      <c r="A1343" s="10"/>
      <c r="B1343" s="10"/>
      <c r="C1343" s="10"/>
      <c r="D1343" s="18"/>
      <c r="E1343" s="10"/>
      <c r="F1343" s="10"/>
      <c r="G1343" s="10"/>
      <c r="H1343" s="10"/>
      <c r="I1343" s="10"/>
      <c r="J1343" s="10"/>
      <c r="K1343" s="11"/>
      <c r="L1343" s="11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3"/>
      <c r="BK1343" s="13"/>
      <c r="BL1343" s="13"/>
      <c r="BM1343" s="13"/>
      <c r="BN1343" s="13"/>
    </row>
    <row r="1344" spans="1:66" x14ac:dyDescent="0.25">
      <c r="A1344" s="10"/>
      <c r="B1344" s="10"/>
      <c r="C1344" s="10"/>
      <c r="D1344" s="18"/>
      <c r="E1344" s="10"/>
      <c r="F1344" s="10"/>
      <c r="G1344" s="10"/>
      <c r="H1344" s="10"/>
      <c r="I1344" s="10"/>
      <c r="J1344" s="10"/>
      <c r="K1344" s="11"/>
      <c r="L1344" s="11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3"/>
      <c r="BK1344" s="13"/>
      <c r="BL1344" s="13"/>
      <c r="BM1344" s="13"/>
      <c r="BN1344" s="13"/>
    </row>
    <row r="1345" spans="1:66" x14ac:dyDescent="0.25">
      <c r="A1345" s="10"/>
      <c r="B1345" s="10"/>
      <c r="C1345" s="10"/>
      <c r="D1345" s="18"/>
      <c r="E1345" s="10"/>
      <c r="F1345" s="10"/>
      <c r="G1345" s="10"/>
      <c r="H1345" s="10"/>
      <c r="I1345" s="10"/>
      <c r="J1345" s="10"/>
      <c r="K1345" s="11"/>
      <c r="L1345" s="11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3"/>
      <c r="BK1345" s="13"/>
      <c r="BL1345" s="13"/>
      <c r="BM1345" s="13"/>
      <c r="BN1345" s="13"/>
    </row>
    <row r="1346" spans="1:66" x14ac:dyDescent="0.25">
      <c r="A1346" s="10"/>
      <c r="B1346" s="10"/>
      <c r="C1346" s="10"/>
      <c r="D1346" s="18"/>
      <c r="E1346" s="10"/>
      <c r="F1346" s="10"/>
      <c r="G1346" s="10"/>
      <c r="H1346" s="10"/>
      <c r="I1346" s="10"/>
      <c r="J1346" s="10"/>
      <c r="K1346" s="11"/>
      <c r="L1346" s="11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3"/>
      <c r="BK1346" s="13"/>
      <c r="BL1346" s="13"/>
      <c r="BM1346" s="13"/>
      <c r="BN1346" s="13"/>
    </row>
    <row r="1347" spans="1:66" x14ac:dyDescent="0.25">
      <c r="A1347" s="10"/>
      <c r="B1347" s="10"/>
      <c r="C1347" s="10"/>
      <c r="D1347" s="18"/>
      <c r="E1347" s="10"/>
      <c r="F1347" s="10"/>
      <c r="G1347" s="10"/>
      <c r="H1347" s="10"/>
      <c r="I1347" s="10"/>
      <c r="J1347" s="10"/>
      <c r="K1347" s="11"/>
      <c r="L1347" s="11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3"/>
      <c r="BK1347" s="13"/>
      <c r="BL1347" s="13"/>
      <c r="BM1347" s="13"/>
      <c r="BN1347" s="13"/>
    </row>
    <row r="1348" spans="1:66" x14ac:dyDescent="0.25">
      <c r="A1348" s="10"/>
      <c r="B1348" s="10"/>
      <c r="C1348" s="10"/>
      <c r="D1348" s="18"/>
      <c r="E1348" s="10"/>
      <c r="F1348" s="10"/>
      <c r="G1348" s="10"/>
      <c r="H1348" s="10"/>
      <c r="I1348" s="10"/>
      <c r="J1348" s="10"/>
      <c r="K1348" s="11"/>
      <c r="L1348" s="11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3"/>
      <c r="BK1348" s="13"/>
      <c r="BL1348" s="13"/>
      <c r="BM1348" s="13"/>
      <c r="BN1348" s="13"/>
    </row>
    <row r="1349" spans="1:66" x14ac:dyDescent="0.25">
      <c r="A1349" s="10"/>
      <c r="B1349" s="10"/>
      <c r="C1349" s="10"/>
      <c r="D1349" s="18"/>
      <c r="E1349" s="10"/>
      <c r="F1349" s="10"/>
      <c r="G1349" s="10"/>
      <c r="H1349" s="10"/>
      <c r="I1349" s="10"/>
      <c r="J1349" s="10"/>
      <c r="K1349" s="11"/>
      <c r="L1349" s="11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3"/>
      <c r="BK1349" s="13"/>
      <c r="BL1349" s="13"/>
      <c r="BM1349" s="13"/>
      <c r="BN1349" s="13"/>
    </row>
    <row r="1350" spans="1:66" s="14" customFormat="1" x14ac:dyDescent="0.25">
      <c r="A1350" s="10"/>
      <c r="B1350" s="10"/>
      <c r="C1350" s="10"/>
      <c r="D1350" s="18"/>
      <c r="E1350" s="10"/>
      <c r="F1350" s="10"/>
      <c r="G1350" s="10"/>
      <c r="H1350" s="10"/>
      <c r="I1350" s="10"/>
      <c r="J1350" s="10"/>
      <c r="K1350" s="11"/>
      <c r="L1350" s="11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3"/>
      <c r="BK1350" s="13"/>
      <c r="BL1350" s="13"/>
      <c r="BM1350" s="13"/>
      <c r="BN1350" s="13"/>
    </row>
    <row r="1351" spans="1:66" x14ac:dyDescent="0.25">
      <c r="A1351" s="10"/>
      <c r="B1351" s="10"/>
      <c r="C1351" s="10"/>
      <c r="D1351" s="10"/>
      <c r="E1351" s="10"/>
      <c r="F1351" s="10"/>
      <c r="G1351" s="10"/>
      <c r="H1351" s="10"/>
      <c r="I1351" s="10"/>
      <c r="J1351" s="10"/>
      <c r="K1351" s="11"/>
      <c r="L1351" s="11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3"/>
      <c r="BK1351" s="13"/>
      <c r="BL1351" s="13"/>
      <c r="BM1351" s="13"/>
      <c r="BN1351" s="13"/>
    </row>
    <row r="1352" spans="1:66" x14ac:dyDescent="0.25">
      <c r="A1352" s="10"/>
      <c r="B1352" s="10"/>
      <c r="C1352" s="10"/>
      <c r="D1352" s="10"/>
      <c r="E1352" s="10"/>
      <c r="F1352" s="10"/>
      <c r="G1352" s="10"/>
      <c r="H1352" s="10"/>
      <c r="I1352" s="10"/>
      <c r="J1352" s="10"/>
      <c r="K1352" s="11"/>
      <c r="L1352" s="11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3"/>
      <c r="BK1352" s="13"/>
      <c r="BL1352" s="13"/>
      <c r="BM1352" s="13"/>
      <c r="BN1352" s="13"/>
    </row>
    <row r="1353" spans="1:66" x14ac:dyDescent="0.25">
      <c r="A1353" s="10"/>
      <c r="B1353" s="10"/>
      <c r="C1353" s="10"/>
      <c r="D1353" s="10"/>
      <c r="E1353" s="10"/>
      <c r="F1353" s="10"/>
      <c r="G1353" s="10"/>
      <c r="H1353" s="10"/>
      <c r="I1353" s="10"/>
      <c r="J1353" s="10"/>
      <c r="K1353" s="11"/>
      <c r="L1353" s="11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3"/>
      <c r="BK1353" s="13"/>
      <c r="BL1353" s="13"/>
      <c r="BM1353" s="13"/>
      <c r="BN1353" s="13"/>
    </row>
    <row r="1354" spans="1:66" x14ac:dyDescent="0.25">
      <c r="A1354" s="10"/>
      <c r="B1354" s="10"/>
      <c r="C1354" s="10"/>
      <c r="D1354" s="10"/>
      <c r="E1354" s="10"/>
      <c r="F1354" s="10"/>
      <c r="G1354" s="10"/>
      <c r="H1354" s="10"/>
      <c r="I1354" s="10"/>
      <c r="J1354" s="10"/>
      <c r="K1354" s="11"/>
      <c r="L1354" s="11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3"/>
      <c r="BK1354" s="13"/>
      <c r="BL1354" s="13"/>
      <c r="BM1354" s="13"/>
      <c r="BN1354" s="13"/>
    </row>
    <row r="1355" spans="1:66" x14ac:dyDescent="0.25">
      <c r="A1355" s="10"/>
      <c r="B1355" s="10"/>
      <c r="C1355" s="10"/>
      <c r="D1355" s="10"/>
      <c r="E1355" s="10"/>
      <c r="F1355" s="10"/>
      <c r="G1355" s="10"/>
      <c r="H1355" s="10"/>
      <c r="I1355" s="10"/>
      <c r="J1355" s="10"/>
      <c r="K1355" s="11"/>
      <c r="L1355" s="11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3"/>
      <c r="BK1355" s="13"/>
      <c r="BL1355" s="13"/>
      <c r="BM1355" s="13"/>
      <c r="BN1355" s="13"/>
    </row>
    <row r="1356" spans="1:66" x14ac:dyDescent="0.25">
      <c r="A1356" s="10"/>
      <c r="B1356" s="10"/>
      <c r="C1356" s="10"/>
      <c r="D1356" s="10"/>
      <c r="E1356" s="10"/>
      <c r="F1356" s="10"/>
      <c r="G1356" s="10"/>
      <c r="H1356" s="10"/>
      <c r="I1356" s="10"/>
      <c r="J1356" s="10"/>
      <c r="K1356" s="11"/>
      <c r="L1356" s="11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3"/>
      <c r="BK1356" s="13"/>
      <c r="BL1356" s="13"/>
      <c r="BM1356" s="13"/>
      <c r="BN1356" s="13"/>
    </row>
    <row r="1357" spans="1:66" x14ac:dyDescent="0.25">
      <c r="A1357" s="10"/>
      <c r="B1357" s="10"/>
      <c r="C1357" s="10"/>
      <c r="D1357" s="10"/>
      <c r="E1357" s="10"/>
      <c r="F1357" s="10"/>
      <c r="G1357" s="10"/>
      <c r="H1357" s="10"/>
      <c r="I1357" s="10"/>
      <c r="J1357" s="10"/>
      <c r="K1357" s="11"/>
      <c r="L1357" s="11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3"/>
      <c r="BK1357" s="13"/>
      <c r="BL1357" s="13"/>
      <c r="BM1357" s="13"/>
      <c r="BN1357" s="13"/>
    </row>
    <row r="1358" spans="1:66" x14ac:dyDescent="0.25">
      <c r="A1358" s="10"/>
      <c r="B1358" s="10"/>
      <c r="C1358" s="10"/>
      <c r="D1358" s="10"/>
      <c r="E1358" s="10"/>
      <c r="F1358" s="10"/>
      <c r="G1358" s="10"/>
      <c r="H1358" s="10"/>
      <c r="I1358" s="10"/>
      <c r="J1358" s="10"/>
      <c r="K1358" s="11"/>
      <c r="L1358" s="11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3"/>
      <c r="BK1358" s="13"/>
      <c r="BL1358" s="13"/>
      <c r="BM1358" s="13"/>
      <c r="BN1358" s="13"/>
    </row>
    <row r="1359" spans="1:66" x14ac:dyDescent="0.25">
      <c r="A1359" s="10"/>
      <c r="B1359" s="10"/>
      <c r="C1359" s="10"/>
      <c r="D1359" s="10"/>
      <c r="E1359" s="10"/>
      <c r="F1359" s="10"/>
      <c r="G1359" s="10"/>
      <c r="H1359" s="10"/>
      <c r="I1359" s="10"/>
      <c r="J1359" s="10"/>
      <c r="K1359" s="11"/>
      <c r="L1359" s="11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3"/>
      <c r="BK1359" s="13"/>
      <c r="BL1359" s="13"/>
      <c r="BM1359" s="13"/>
      <c r="BN1359" s="13"/>
    </row>
    <row r="1360" spans="1:66" x14ac:dyDescent="0.25">
      <c r="A1360" s="10"/>
      <c r="B1360" s="10"/>
      <c r="C1360" s="10"/>
      <c r="D1360" s="10"/>
      <c r="E1360" s="10"/>
      <c r="F1360" s="10"/>
      <c r="G1360" s="10"/>
      <c r="H1360" s="10"/>
      <c r="I1360" s="10"/>
      <c r="J1360" s="10"/>
      <c r="K1360" s="11"/>
      <c r="L1360" s="11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3"/>
      <c r="BK1360" s="13"/>
      <c r="BL1360" s="13"/>
      <c r="BM1360" s="13"/>
      <c r="BN1360" s="13"/>
    </row>
    <row r="1361" spans="1:66" x14ac:dyDescent="0.25">
      <c r="A1361" s="10"/>
      <c r="B1361" s="10"/>
      <c r="C1361" s="10"/>
      <c r="D1361" s="10"/>
      <c r="E1361" s="10"/>
      <c r="F1361" s="10"/>
      <c r="G1361" s="10"/>
      <c r="H1361" s="10"/>
      <c r="I1361" s="10"/>
      <c r="J1361" s="10"/>
      <c r="K1361" s="11"/>
      <c r="L1361" s="11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3"/>
      <c r="BK1361" s="13"/>
      <c r="BL1361" s="13"/>
      <c r="BM1361" s="13"/>
      <c r="BN1361" s="13"/>
    </row>
    <row r="1362" spans="1:66" x14ac:dyDescent="0.25">
      <c r="A1362" s="10"/>
      <c r="B1362" s="10"/>
      <c r="C1362" s="10"/>
      <c r="D1362" s="10"/>
      <c r="E1362" s="10"/>
      <c r="F1362" s="10"/>
      <c r="G1362" s="10"/>
      <c r="H1362" s="10"/>
      <c r="I1362" s="10"/>
      <c r="J1362" s="10"/>
      <c r="K1362" s="11"/>
      <c r="L1362" s="11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3"/>
      <c r="BK1362" s="13"/>
      <c r="BL1362" s="13"/>
      <c r="BM1362" s="13"/>
      <c r="BN1362" s="13"/>
    </row>
    <row r="1363" spans="1:66" x14ac:dyDescent="0.25">
      <c r="A1363" s="10"/>
      <c r="B1363" s="10"/>
      <c r="C1363" s="10"/>
      <c r="D1363" s="10"/>
      <c r="E1363" s="10"/>
      <c r="F1363" s="10"/>
      <c r="G1363" s="10"/>
      <c r="H1363" s="10"/>
      <c r="I1363" s="10"/>
      <c r="J1363" s="10"/>
      <c r="K1363" s="11"/>
      <c r="L1363" s="11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3"/>
      <c r="BK1363" s="13"/>
      <c r="BL1363" s="13"/>
      <c r="BM1363" s="13"/>
      <c r="BN1363" s="13"/>
    </row>
    <row r="1364" spans="1:66" x14ac:dyDescent="0.25">
      <c r="A1364" s="10"/>
      <c r="B1364" s="10"/>
      <c r="C1364" s="10"/>
      <c r="D1364" s="10"/>
      <c r="E1364" s="10"/>
      <c r="F1364" s="10"/>
      <c r="G1364" s="10"/>
      <c r="H1364" s="10"/>
      <c r="I1364" s="10"/>
      <c r="J1364" s="10"/>
      <c r="K1364" s="11"/>
      <c r="L1364" s="11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3"/>
      <c r="BK1364" s="13"/>
      <c r="BL1364" s="13"/>
      <c r="BM1364" s="13"/>
      <c r="BN1364" s="13"/>
    </row>
    <row r="1365" spans="1:66" x14ac:dyDescent="0.25">
      <c r="A1365" s="10"/>
      <c r="B1365" s="10"/>
      <c r="C1365" s="10"/>
      <c r="D1365" s="10"/>
      <c r="E1365" s="10"/>
      <c r="F1365" s="10"/>
      <c r="G1365" s="10"/>
      <c r="H1365" s="10"/>
      <c r="I1365" s="10"/>
      <c r="J1365" s="10"/>
      <c r="K1365" s="11"/>
      <c r="L1365" s="11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3"/>
      <c r="BK1365" s="13"/>
      <c r="BL1365" s="13"/>
      <c r="BM1365" s="13"/>
      <c r="BN1365" s="13"/>
    </row>
    <row r="1366" spans="1:66" x14ac:dyDescent="0.25">
      <c r="A1366" s="10"/>
      <c r="B1366" s="10"/>
      <c r="C1366" s="10"/>
      <c r="D1366" s="10"/>
      <c r="E1366" s="10"/>
      <c r="F1366" s="10"/>
      <c r="G1366" s="10"/>
      <c r="H1366" s="10"/>
      <c r="I1366" s="10"/>
      <c r="J1366" s="10"/>
      <c r="K1366" s="11"/>
      <c r="L1366" s="11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3"/>
      <c r="BK1366" s="13"/>
      <c r="BL1366" s="13"/>
      <c r="BM1366" s="13"/>
      <c r="BN1366" s="13"/>
    </row>
    <row r="1367" spans="1:66" x14ac:dyDescent="0.25">
      <c r="A1367" s="10"/>
      <c r="B1367" s="10"/>
      <c r="C1367" s="10"/>
      <c r="D1367" s="10"/>
      <c r="E1367" s="10"/>
      <c r="F1367" s="10"/>
      <c r="G1367" s="10"/>
      <c r="H1367" s="10"/>
      <c r="I1367" s="10"/>
      <c r="J1367" s="10"/>
      <c r="K1367" s="11"/>
      <c r="L1367" s="11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3"/>
      <c r="BK1367" s="13"/>
      <c r="BL1367" s="13"/>
      <c r="BM1367" s="13"/>
      <c r="BN1367" s="13"/>
    </row>
    <row r="1368" spans="1:66" x14ac:dyDescent="0.25">
      <c r="A1368" s="10"/>
      <c r="B1368" s="10"/>
      <c r="C1368" s="10"/>
      <c r="D1368" s="10"/>
      <c r="E1368" s="10"/>
      <c r="F1368" s="10"/>
      <c r="G1368" s="10"/>
      <c r="H1368" s="10"/>
      <c r="I1368" s="10"/>
      <c r="J1368" s="10"/>
      <c r="K1368" s="11"/>
      <c r="L1368" s="11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3"/>
      <c r="BK1368" s="13"/>
      <c r="BL1368" s="13"/>
      <c r="BM1368" s="13"/>
      <c r="BN1368" s="13"/>
    </row>
    <row r="1369" spans="1:66" x14ac:dyDescent="0.25">
      <c r="A1369" s="10"/>
      <c r="B1369" s="10"/>
      <c r="C1369" s="10"/>
      <c r="D1369" s="10"/>
      <c r="E1369" s="10"/>
      <c r="F1369" s="10"/>
      <c r="G1369" s="10"/>
      <c r="H1369" s="10"/>
      <c r="I1369" s="10"/>
      <c r="J1369" s="10"/>
      <c r="K1369" s="11"/>
      <c r="L1369" s="11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3"/>
      <c r="BK1369" s="13"/>
      <c r="BL1369" s="13"/>
      <c r="BM1369" s="13"/>
      <c r="BN1369" s="13"/>
    </row>
    <row r="1370" spans="1:66" x14ac:dyDescent="0.25">
      <c r="A1370" s="10"/>
      <c r="B1370" s="10"/>
      <c r="C1370" s="10"/>
      <c r="D1370" s="10"/>
      <c r="E1370" s="10"/>
      <c r="F1370" s="10"/>
      <c r="G1370" s="10"/>
      <c r="H1370" s="10"/>
      <c r="I1370" s="10"/>
      <c r="J1370" s="10"/>
      <c r="K1370" s="11"/>
      <c r="L1370" s="11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3"/>
      <c r="BK1370" s="13"/>
      <c r="BL1370" s="13"/>
      <c r="BM1370" s="13"/>
      <c r="BN1370" s="13"/>
    </row>
    <row r="1371" spans="1:66" x14ac:dyDescent="0.25">
      <c r="A1371" s="10"/>
      <c r="B1371" s="10"/>
      <c r="C1371" s="10"/>
      <c r="D1371" s="10"/>
      <c r="E1371" s="10"/>
      <c r="F1371" s="10"/>
      <c r="G1371" s="10"/>
      <c r="H1371" s="10"/>
      <c r="I1371" s="10"/>
      <c r="J1371" s="10"/>
      <c r="K1371" s="11"/>
      <c r="L1371" s="11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3"/>
      <c r="BK1371" s="13"/>
      <c r="BL1371" s="13"/>
      <c r="BM1371" s="13"/>
      <c r="BN1371" s="13"/>
    </row>
    <row r="1372" spans="1:66" x14ac:dyDescent="0.25">
      <c r="A1372" s="10"/>
      <c r="B1372" s="10"/>
      <c r="C1372" s="10"/>
      <c r="D1372" s="10"/>
      <c r="E1372" s="10"/>
      <c r="F1372" s="10"/>
      <c r="G1372" s="10"/>
      <c r="H1372" s="10"/>
      <c r="I1372" s="10"/>
      <c r="J1372" s="10"/>
      <c r="K1372" s="11"/>
      <c r="L1372" s="11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3"/>
      <c r="BK1372" s="13"/>
      <c r="BL1372" s="13"/>
      <c r="BM1372" s="13"/>
      <c r="BN1372" s="13"/>
    </row>
    <row r="1373" spans="1:66" x14ac:dyDescent="0.25">
      <c r="A1373" s="10"/>
      <c r="B1373" s="10"/>
      <c r="C1373" s="10"/>
      <c r="D1373" s="10"/>
      <c r="E1373" s="10"/>
      <c r="F1373" s="10"/>
      <c r="G1373" s="10"/>
      <c r="H1373" s="10"/>
      <c r="I1373" s="10"/>
      <c r="J1373" s="10"/>
      <c r="K1373" s="11"/>
      <c r="L1373" s="11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3"/>
      <c r="BK1373" s="13"/>
      <c r="BL1373" s="13"/>
      <c r="BM1373" s="13"/>
      <c r="BN1373" s="13"/>
    </row>
    <row r="1374" spans="1:66" x14ac:dyDescent="0.25">
      <c r="A1374" s="10"/>
      <c r="B1374" s="10"/>
      <c r="C1374" s="10"/>
      <c r="D1374" s="10"/>
      <c r="E1374" s="10"/>
      <c r="F1374" s="10"/>
      <c r="G1374" s="10"/>
      <c r="H1374" s="10"/>
      <c r="I1374" s="10"/>
      <c r="J1374" s="10"/>
      <c r="K1374" s="11"/>
      <c r="L1374" s="11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3"/>
      <c r="BK1374" s="13"/>
      <c r="BL1374" s="13"/>
      <c r="BM1374" s="13"/>
      <c r="BN1374" s="13"/>
    </row>
    <row r="1375" spans="1:66" x14ac:dyDescent="0.25">
      <c r="A1375" s="10"/>
      <c r="B1375" s="10"/>
      <c r="C1375" s="10"/>
      <c r="D1375" s="10"/>
      <c r="E1375" s="10"/>
      <c r="F1375" s="10"/>
      <c r="G1375" s="10"/>
      <c r="H1375" s="10"/>
      <c r="I1375" s="10"/>
      <c r="J1375" s="10"/>
      <c r="K1375" s="11"/>
      <c r="L1375" s="11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3"/>
      <c r="BK1375" s="13"/>
      <c r="BL1375" s="13"/>
      <c r="BM1375" s="13"/>
      <c r="BN1375" s="13"/>
    </row>
    <row r="1376" spans="1:66" x14ac:dyDescent="0.25">
      <c r="A1376" s="10"/>
      <c r="B1376" s="10"/>
      <c r="C1376" s="10"/>
      <c r="D1376" s="10"/>
      <c r="E1376" s="10"/>
      <c r="F1376" s="10"/>
      <c r="G1376" s="10"/>
      <c r="H1376" s="10"/>
      <c r="I1376" s="10"/>
      <c r="J1376" s="10"/>
      <c r="K1376" s="11"/>
      <c r="L1376" s="11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3"/>
      <c r="BK1376" s="13"/>
      <c r="BL1376" s="13"/>
      <c r="BM1376" s="13"/>
      <c r="BN1376" s="13"/>
    </row>
    <row r="1377" spans="1:66" x14ac:dyDescent="0.25">
      <c r="A1377" s="10"/>
      <c r="B1377" s="10"/>
      <c r="C1377" s="10"/>
      <c r="D1377" s="10"/>
      <c r="E1377" s="10"/>
      <c r="F1377" s="10"/>
      <c r="G1377" s="10"/>
      <c r="H1377" s="10"/>
      <c r="I1377" s="10"/>
      <c r="J1377" s="10"/>
      <c r="K1377" s="11"/>
      <c r="L1377" s="11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3"/>
      <c r="BK1377" s="13"/>
      <c r="BL1377" s="13"/>
      <c r="BM1377" s="13"/>
      <c r="BN1377" s="13"/>
    </row>
    <row r="1378" spans="1:66" x14ac:dyDescent="0.25">
      <c r="A1378" s="10"/>
      <c r="B1378" s="10"/>
      <c r="C1378" s="10"/>
      <c r="D1378" s="10"/>
      <c r="E1378" s="10"/>
      <c r="F1378" s="10"/>
      <c r="G1378" s="10"/>
      <c r="H1378" s="10"/>
      <c r="I1378" s="10"/>
      <c r="J1378" s="10"/>
      <c r="K1378" s="11"/>
      <c r="L1378" s="11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3"/>
      <c r="BK1378" s="13"/>
      <c r="BL1378" s="13"/>
      <c r="BM1378" s="13"/>
      <c r="BN1378" s="13"/>
    </row>
    <row r="1379" spans="1:66" x14ac:dyDescent="0.25">
      <c r="A1379" s="10"/>
      <c r="B1379" s="10"/>
      <c r="C1379" s="10"/>
      <c r="D1379" s="10"/>
      <c r="E1379" s="10"/>
      <c r="F1379" s="10"/>
      <c r="G1379" s="10"/>
      <c r="H1379" s="10"/>
      <c r="I1379" s="10"/>
      <c r="J1379" s="10"/>
      <c r="K1379" s="11"/>
      <c r="L1379" s="11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3"/>
      <c r="BK1379" s="13"/>
      <c r="BL1379" s="13"/>
      <c r="BM1379" s="13"/>
      <c r="BN1379" s="13"/>
    </row>
    <row r="1380" spans="1:66" x14ac:dyDescent="0.25">
      <c r="A1380" s="10"/>
      <c r="B1380" s="10"/>
      <c r="C1380" s="10"/>
      <c r="D1380" s="10"/>
      <c r="E1380" s="10"/>
      <c r="F1380" s="10"/>
      <c r="G1380" s="10"/>
      <c r="H1380" s="10"/>
      <c r="I1380" s="10"/>
      <c r="J1380" s="10"/>
      <c r="K1380" s="11"/>
      <c r="L1380" s="11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3"/>
      <c r="BK1380" s="13"/>
      <c r="BL1380" s="13"/>
      <c r="BM1380" s="13"/>
      <c r="BN1380" s="13"/>
    </row>
    <row r="1381" spans="1:66" x14ac:dyDescent="0.25">
      <c r="A1381" s="10"/>
      <c r="B1381" s="10"/>
      <c r="C1381" s="10"/>
      <c r="D1381" s="10"/>
      <c r="E1381" s="10"/>
      <c r="F1381" s="10"/>
      <c r="G1381" s="10"/>
      <c r="H1381" s="10"/>
      <c r="I1381" s="10"/>
      <c r="J1381" s="10"/>
      <c r="K1381" s="11"/>
      <c r="L1381" s="11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3"/>
      <c r="BK1381" s="13"/>
      <c r="BL1381" s="13"/>
      <c r="BM1381" s="13"/>
      <c r="BN1381" s="13"/>
    </row>
    <row r="1382" spans="1:66" x14ac:dyDescent="0.25">
      <c r="A1382" s="10"/>
      <c r="B1382" s="10"/>
      <c r="C1382" s="10"/>
      <c r="D1382" s="10"/>
      <c r="E1382" s="10"/>
      <c r="F1382" s="10"/>
      <c r="G1382" s="10"/>
      <c r="H1382" s="10"/>
      <c r="I1382" s="10"/>
      <c r="J1382" s="10"/>
      <c r="K1382" s="11"/>
      <c r="L1382" s="11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3"/>
      <c r="BK1382" s="13"/>
      <c r="BL1382" s="13"/>
      <c r="BM1382" s="13"/>
      <c r="BN1382" s="13"/>
    </row>
    <row r="1383" spans="1:66" x14ac:dyDescent="0.25">
      <c r="A1383" s="10"/>
      <c r="B1383" s="10"/>
      <c r="C1383" s="10"/>
      <c r="D1383" s="10"/>
      <c r="E1383" s="10"/>
      <c r="F1383" s="10"/>
      <c r="G1383" s="10"/>
      <c r="H1383" s="10"/>
      <c r="I1383" s="10"/>
      <c r="J1383" s="10"/>
      <c r="K1383" s="11"/>
      <c r="L1383" s="11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3"/>
      <c r="BK1383" s="13"/>
      <c r="BL1383" s="13"/>
      <c r="BM1383" s="13"/>
      <c r="BN1383" s="13"/>
    </row>
    <row r="1384" spans="1:66" x14ac:dyDescent="0.25">
      <c r="A1384" s="10"/>
      <c r="B1384" s="10"/>
      <c r="C1384" s="10"/>
      <c r="D1384" s="10"/>
      <c r="E1384" s="10"/>
      <c r="F1384" s="10"/>
      <c r="G1384" s="10"/>
      <c r="H1384" s="10"/>
      <c r="I1384" s="10"/>
      <c r="J1384" s="10"/>
      <c r="K1384" s="11"/>
      <c r="L1384" s="11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3"/>
      <c r="BK1384" s="13"/>
      <c r="BL1384" s="13"/>
      <c r="BM1384" s="13"/>
      <c r="BN1384" s="13"/>
    </row>
    <row r="1385" spans="1:66" x14ac:dyDescent="0.25">
      <c r="A1385" s="10"/>
      <c r="B1385" s="10"/>
      <c r="C1385" s="10"/>
      <c r="D1385" s="10"/>
      <c r="E1385" s="10"/>
      <c r="F1385" s="10"/>
      <c r="G1385" s="10"/>
      <c r="H1385" s="10"/>
      <c r="I1385" s="10"/>
      <c r="J1385" s="10"/>
      <c r="K1385" s="11"/>
      <c r="L1385" s="11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3"/>
      <c r="BK1385" s="13"/>
      <c r="BL1385" s="13"/>
      <c r="BM1385" s="13"/>
      <c r="BN1385" s="13"/>
    </row>
    <row r="1386" spans="1:66" x14ac:dyDescent="0.25">
      <c r="A1386" s="10"/>
      <c r="B1386" s="10"/>
      <c r="C1386" s="10"/>
      <c r="D1386" s="10"/>
      <c r="E1386" s="10"/>
      <c r="F1386" s="10"/>
      <c r="G1386" s="10"/>
      <c r="H1386" s="10"/>
      <c r="I1386" s="10"/>
      <c r="J1386" s="10"/>
      <c r="K1386" s="11"/>
      <c r="L1386" s="11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3"/>
      <c r="BK1386" s="13"/>
      <c r="BL1386" s="13"/>
      <c r="BM1386" s="13"/>
      <c r="BN1386" s="13"/>
    </row>
    <row r="1387" spans="1:66" x14ac:dyDescent="0.25">
      <c r="A1387" s="10"/>
      <c r="B1387" s="10"/>
      <c r="C1387" s="10"/>
      <c r="D1387" s="10"/>
      <c r="E1387" s="10"/>
      <c r="F1387" s="10"/>
      <c r="G1387" s="10"/>
      <c r="H1387" s="10"/>
      <c r="I1387" s="10"/>
      <c r="J1387" s="10"/>
      <c r="K1387" s="11"/>
      <c r="L1387" s="11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3"/>
      <c r="BK1387" s="13"/>
      <c r="BL1387" s="13"/>
      <c r="BM1387" s="13"/>
      <c r="BN1387" s="13"/>
    </row>
    <row r="1388" spans="1:66" x14ac:dyDescent="0.25">
      <c r="A1388" s="10"/>
      <c r="B1388" s="10"/>
      <c r="C1388" s="10"/>
      <c r="D1388" s="10"/>
      <c r="E1388" s="10"/>
      <c r="F1388" s="10"/>
      <c r="G1388" s="10"/>
      <c r="H1388" s="10"/>
      <c r="I1388" s="10"/>
      <c r="J1388" s="10"/>
      <c r="K1388" s="11"/>
      <c r="L1388" s="11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3"/>
      <c r="BK1388" s="13"/>
      <c r="BL1388" s="13"/>
      <c r="BM1388" s="13"/>
      <c r="BN1388" s="13"/>
    </row>
    <row r="1389" spans="1:66" x14ac:dyDescent="0.25">
      <c r="A1389" s="10"/>
      <c r="B1389" s="10"/>
      <c r="C1389" s="10"/>
      <c r="D1389" s="10"/>
      <c r="E1389" s="10"/>
      <c r="F1389" s="10"/>
      <c r="G1389" s="10"/>
      <c r="H1389" s="10"/>
      <c r="I1389" s="10"/>
      <c r="J1389" s="10"/>
      <c r="K1389" s="11"/>
      <c r="L1389" s="11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3"/>
      <c r="BK1389" s="13"/>
      <c r="BL1389" s="13"/>
      <c r="BM1389" s="13"/>
      <c r="BN1389" s="13"/>
    </row>
    <row r="1390" spans="1:66" x14ac:dyDescent="0.25">
      <c r="A1390" s="10"/>
      <c r="B1390" s="10"/>
      <c r="C1390" s="10"/>
      <c r="D1390" s="10"/>
      <c r="E1390" s="10"/>
      <c r="F1390" s="10"/>
      <c r="G1390" s="10"/>
      <c r="H1390" s="10"/>
      <c r="I1390" s="10"/>
      <c r="J1390" s="10"/>
      <c r="K1390" s="11"/>
      <c r="L1390" s="11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3"/>
      <c r="BK1390" s="13"/>
      <c r="BL1390" s="13"/>
      <c r="BM1390" s="13"/>
      <c r="BN1390" s="13"/>
    </row>
    <row r="1391" spans="1:66" x14ac:dyDescent="0.25">
      <c r="A1391" s="10"/>
      <c r="B1391" s="10"/>
      <c r="C1391" s="10"/>
      <c r="D1391" s="10"/>
      <c r="E1391" s="10"/>
      <c r="F1391" s="10"/>
      <c r="G1391" s="10"/>
      <c r="H1391" s="10"/>
      <c r="I1391" s="10"/>
      <c r="J1391" s="10"/>
      <c r="K1391" s="11"/>
      <c r="L1391" s="11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3"/>
      <c r="BK1391" s="13"/>
      <c r="BL1391" s="13"/>
      <c r="BM1391" s="13"/>
      <c r="BN1391" s="13"/>
    </row>
    <row r="1392" spans="1:66" x14ac:dyDescent="0.25">
      <c r="A1392" s="10"/>
      <c r="B1392" s="10"/>
      <c r="C1392" s="10"/>
      <c r="D1392" s="10"/>
      <c r="E1392" s="10"/>
      <c r="F1392" s="10"/>
      <c r="G1392" s="10"/>
      <c r="H1392" s="10"/>
      <c r="I1392" s="10"/>
      <c r="J1392" s="10"/>
      <c r="K1392" s="11"/>
      <c r="L1392" s="11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3"/>
      <c r="BK1392" s="13"/>
      <c r="BL1392" s="13"/>
      <c r="BM1392" s="13"/>
      <c r="BN1392" s="13"/>
    </row>
    <row r="1393" spans="1:66" x14ac:dyDescent="0.25">
      <c r="A1393" s="10"/>
      <c r="B1393" s="10"/>
      <c r="C1393" s="10"/>
      <c r="D1393" s="10"/>
      <c r="E1393" s="10"/>
      <c r="F1393" s="10"/>
      <c r="G1393" s="10"/>
      <c r="H1393" s="10"/>
      <c r="I1393" s="10"/>
      <c r="J1393" s="10"/>
      <c r="K1393" s="11"/>
      <c r="L1393" s="11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3"/>
      <c r="BK1393" s="13"/>
      <c r="BL1393" s="13"/>
      <c r="BM1393" s="13"/>
      <c r="BN1393" s="13"/>
    </row>
    <row r="1394" spans="1:66" x14ac:dyDescent="0.25">
      <c r="A1394" s="10"/>
      <c r="B1394" s="10"/>
      <c r="C1394" s="10"/>
      <c r="D1394" s="10"/>
      <c r="E1394" s="10"/>
      <c r="F1394" s="10"/>
      <c r="G1394" s="10"/>
      <c r="H1394" s="10"/>
      <c r="I1394" s="10"/>
      <c r="J1394" s="10"/>
      <c r="K1394" s="11"/>
      <c r="L1394" s="11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3"/>
      <c r="BK1394" s="13"/>
      <c r="BL1394" s="13"/>
      <c r="BM1394" s="13"/>
      <c r="BN1394" s="13"/>
    </row>
    <row r="1395" spans="1:66" x14ac:dyDescent="0.25">
      <c r="A1395" s="10"/>
      <c r="B1395" s="10"/>
      <c r="C1395" s="10"/>
      <c r="D1395" s="10"/>
      <c r="E1395" s="10"/>
      <c r="F1395" s="10"/>
      <c r="G1395" s="10"/>
      <c r="H1395" s="10"/>
      <c r="I1395" s="10"/>
      <c r="J1395" s="10"/>
      <c r="K1395" s="11"/>
      <c r="L1395" s="11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3"/>
      <c r="BK1395" s="13"/>
      <c r="BL1395" s="13"/>
      <c r="BM1395" s="13"/>
      <c r="BN1395" s="13"/>
    </row>
    <row r="1396" spans="1:66" x14ac:dyDescent="0.25">
      <c r="A1396" s="10"/>
      <c r="B1396" s="10"/>
      <c r="C1396" s="10"/>
      <c r="D1396" s="10"/>
      <c r="E1396" s="10"/>
      <c r="F1396" s="10"/>
      <c r="G1396" s="10"/>
      <c r="H1396" s="10"/>
      <c r="I1396" s="10"/>
      <c r="J1396" s="10"/>
      <c r="K1396" s="11"/>
      <c r="L1396" s="11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3"/>
      <c r="BK1396" s="13"/>
      <c r="BL1396" s="13"/>
      <c r="BM1396" s="13"/>
      <c r="BN1396" s="13"/>
    </row>
    <row r="1397" spans="1:66" x14ac:dyDescent="0.25">
      <c r="A1397" s="10"/>
      <c r="B1397" s="10"/>
      <c r="C1397" s="10"/>
      <c r="D1397" s="10"/>
      <c r="E1397" s="10"/>
      <c r="F1397" s="10"/>
      <c r="G1397" s="10"/>
      <c r="H1397" s="10"/>
      <c r="I1397" s="10"/>
      <c r="J1397" s="10"/>
      <c r="K1397" s="11"/>
      <c r="L1397" s="11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3"/>
      <c r="BK1397" s="13"/>
      <c r="BL1397" s="13"/>
      <c r="BM1397" s="13"/>
      <c r="BN1397" s="13"/>
    </row>
    <row r="1398" spans="1:66" s="14" customFormat="1" x14ac:dyDescent="0.25">
      <c r="A1398" s="10"/>
      <c r="B1398" s="10"/>
      <c r="C1398" s="10"/>
      <c r="D1398" s="10"/>
      <c r="E1398" s="10"/>
      <c r="F1398" s="10"/>
      <c r="G1398" s="10"/>
      <c r="H1398" s="10"/>
      <c r="I1398" s="10"/>
      <c r="J1398" s="10"/>
      <c r="K1398" s="11"/>
      <c r="L1398" s="11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3"/>
      <c r="BK1398" s="13"/>
      <c r="BL1398" s="13"/>
      <c r="BM1398" s="13"/>
      <c r="BN1398" s="13"/>
    </row>
    <row r="1399" spans="1:66" x14ac:dyDescent="0.25">
      <c r="A1399" s="10"/>
      <c r="B1399" s="10"/>
      <c r="C1399" s="10"/>
      <c r="D1399" s="10"/>
      <c r="E1399" s="10"/>
      <c r="F1399" s="10"/>
      <c r="G1399" s="10"/>
      <c r="H1399" s="10"/>
      <c r="I1399" s="10"/>
      <c r="J1399" s="10"/>
      <c r="K1399" s="11"/>
      <c r="L1399" s="11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3"/>
      <c r="BK1399" s="13"/>
      <c r="BL1399" s="13"/>
      <c r="BM1399" s="13"/>
      <c r="BN1399" s="13"/>
    </row>
    <row r="1400" spans="1:66" x14ac:dyDescent="0.25">
      <c r="A1400" s="10"/>
      <c r="B1400" s="10"/>
      <c r="C1400" s="10"/>
      <c r="D1400" s="10"/>
      <c r="E1400" s="10"/>
      <c r="F1400" s="10"/>
      <c r="G1400" s="10"/>
      <c r="H1400" s="10"/>
      <c r="I1400" s="10"/>
      <c r="J1400" s="10"/>
      <c r="K1400" s="11"/>
      <c r="L1400" s="11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3"/>
      <c r="BK1400" s="13"/>
      <c r="BL1400" s="13"/>
      <c r="BM1400" s="13"/>
      <c r="BN1400" s="13"/>
    </row>
    <row r="1401" spans="1:66" x14ac:dyDescent="0.25">
      <c r="A1401" s="10"/>
      <c r="B1401" s="10"/>
      <c r="C1401" s="10"/>
      <c r="D1401" s="10"/>
      <c r="E1401" s="10"/>
      <c r="F1401" s="10"/>
      <c r="G1401" s="10"/>
      <c r="H1401" s="10"/>
      <c r="I1401" s="10"/>
      <c r="J1401" s="10"/>
      <c r="K1401" s="11"/>
      <c r="L1401" s="11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3"/>
      <c r="BK1401" s="13"/>
      <c r="BL1401" s="13"/>
      <c r="BM1401" s="13"/>
      <c r="BN1401" s="13"/>
    </row>
    <row r="1402" spans="1:66" x14ac:dyDescent="0.25">
      <c r="A1402" s="10"/>
      <c r="B1402" s="10"/>
      <c r="C1402" s="10"/>
      <c r="D1402" s="10"/>
      <c r="E1402" s="10"/>
      <c r="F1402" s="10"/>
      <c r="G1402" s="10"/>
      <c r="H1402" s="10"/>
      <c r="I1402" s="10"/>
      <c r="J1402" s="10"/>
      <c r="K1402" s="11"/>
      <c r="L1402" s="11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3"/>
      <c r="BK1402" s="13"/>
      <c r="BL1402" s="13"/>
      <c r="BM1402" s="13"/>
      <c r="BN1402" s="13"/>
    </row>
    <row r="1403" spans="1:66" x14ac:dyDescent="0.25">
      <c r="A1403" s="10"/>
      <c r="B1403" s="10"/>
      <c r="C1403" s="10"/>
      <c r="D1403" s="10"/>
      <c r="E1403" s="10"/>
      <c r="F1403" s="10"/>
      <c r="G1403" s="10"/>
      <c r="H1403" s="10"/>
      <c r="I1403" s="10"/>
      <c r="J1403" s="10"/>
      <c r="K1403" s="11"/>
      <c r="L1403" s="11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3"/>
      <c r="BK1403" s="13"/>
      <c r="BL1403" s="13"/>
      <c r="BM1403" s="13"/>
      <c r="BN1403" s="13"/>
    </row>
    <row r="1404" spans="1:66" x14ac:dyDescent="0.25">
      <c r="A1404" s="10"/>
      <c r="B1404" s="10"/>
      <c r="C1404" s="10"/>
      <c r="D1404" s="10"/>
      <c r="E1404" s="10"/>
      <c r="F1404" s="10"/>
      <c r="G1404" s="10"/>
      <c r="H1404" s="10"/>
      <c r="I1404" s="10"/>
      <c r="J1404" s="10"/>
      <c r="K1404" s="11"/>
      <c r="L1404" s="11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3"/>
      <c r="BK1404" s="13"/>
      <c r="BL1404" s="13"/>
      <c r="BM1404" s="13"/>
      <c r="BN1404" s="13"/>
    </row>
    <row r="1405" spans="1:66" x14ac:dyDescent="0.25">
      <c r="A1405" s="10"/>
      <c r="B1405" s="10"/>
      <c r="C1405" s="10"/>
      <c r="D1405" s="10"/>
      <c r="E1405" s="10"/>
      <c r="F1405" s="10"/>
      <c r="G1405" s="10"/>
      <c r="H1405" s="10"/>
      <c r="I1405" s="10"/>
      <c r="J1405" s="10"/>
      <c r="K1405" s="11"/>
      <c r="L1405" s="11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3"/>
      <c r="BK1405" s="13"/>
      <c r="BL1405" s="13"/>
      <c r="BM1405" s="13"/>
      <c r="BN1405" s="13"/>
    </row>
    <row r="1406" spans="1:66" x14ac:dyDescent="0.25">
      <c r="A1406" s="10"/>
      <c r="B1406" s="10"/>
      <c r="C1406" s="10"/>
      <c r="D1406" s="10"/>
      <c r="E1406" s="10"/>
      <c r="F1406" s="10"/>
      <c r="G1406" s="10"/>
      <c r="H1406" s="10"/>
      <c r="I1406" s="10"/>
      <c r="J1406" s="10"/>
      <c r="K1406" s="11"/>
      <c r="L1406" s="11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3"/>
      <c r="BK1406" s="13"/>
      <c r="BL1406" s="13"/>
      <c r="BM1406" s="13"/>
      <c r="BN1406" s="13"/>
    </row>
    <row r="1407" spans="1:66" x14ac:dyDescent="0.25">
      <c r="A1407" s="10"/>
      <c r="B1407" s="10"/>
      <c r="C1407" s="10"/>
      <c r="D1407" s="10"/>
      <c r="E1407" s="10"/>
      <c r="F1407" s="10"/>
      <c r="G1407" s="10"/>
      <c r="H1407" s="10"/>
      <c r="I1407" s="10"/>
      <c r="J1407" s="10"/>
      <c r="K1407" s="11"/>
      <c r="L1407" s="11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3"/>
      <c r="BK1407" s="13"/>
      <c r="BL1407" s="13"/>
      <c r="BM1407" s="13"/>
      <c r="BN1407" s="13"/>
    </row>
    <row r="1408" spans="1:66" x14ac:dyDescent="0.25">
      <c r="A1408" s="10"/>
      <c r="B1408" s="10"/>
      <c r="C1408" s="10"/>
      <c r="D1408" s="10"/>
      <c r="E1408" s="10"/>
      <c r="F1408" s="10"/>
      <c r="G1408" s="10"/>
      <c r="H1408" s="10"/>
      <c r="I1408" s="10"/>
      <c r="J1408" s="10"/>
      <c r="K1408" s="11"/>
      <c r="L1408" s="11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3"/>
      <c r="BK1408" s="13"/>
      <c r="BL1408" s="13"/>
      <c r="BM1408" s="13"/>
      <c r="BN1408" s="13"/>
    </row>
    <row r="1409" spans="1:66" x14ac:dyDescent="0.25">
      <c r="A1409" s="10"/>
      <c r="B1409" s="10"/>
      <c r="C1409" s="10"/>
      <c r="D1409" s="10"/>
      <c r="E1409" s="10"/>
      <c r="F1409" s="10"/>
      <c r="G1409" s="10"/>
      <c r="H1409" s="10"/>
      <c r="I1409" s="10"/>
      <c r="J1409" s="10"/>
      <c r="K1409" s="11"/>
      <c r="L1409" s="11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3"/>
      <c r="BK1409" s="13"/>
      <c r="BL1409" s="13"/>
      <c r="BM1409" s="13"/>
      <c r="BN1409" s="13"/>
    </row>
    <row r="1410" spans="1:66" x14ac:dyDescent="0.25">
      <c r="A1410" s="10"/>
      <c r="B1410" s="10"/>
      <c r="C1410" s="10"/>
      <c r="D1410" s="10"/>
      <c r="E1410" s="10"/>
      <c r="F1410" s="10"/>
      <c r="G1410" s="10"/>
      <c r="H1410" s="10"/>
      <c r="I1410" s="10"/>
      <c r="J1410" s="10"/>
      <c r="K1410" s="11"/>
      <c r="L1410" s="11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3"/>
      <c r="BK1410" s="13"/>
      <c r="BL1410" s="13"/>
      <c r="BM1410" s="13"/>
      <c r="BN1410" s="13"/>
    </row>
    <row r="1411" spans="1:66" x14ac:dyDescent="0.25">
      <c r="A1411" s="10"/>
      <c r="B1411" s="10"/>
      <c r="C1411" s="10"/>
      <c r="D1411" s="10"/>
      <c r="E1411" s="10"/>
      <c r="F1411" s="10"/>
      <c r="G1411" s="10"/>
      <c r="H1411" s="10"/>
      <c r="I1411" s="10"/>
      <c r="J1411" s="10"/>
      <c r="K1411" s="11"/>
      <c r="L1411" s="11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3"/>
      <c r="BK1411" s="13"/>
      <c r="BL1411" s="13"/>
      <c r="BM1411" s="13"/>
      <c r="BN1411" s="13"/>
    </row>
    <row r="1412" spans="1:66" x14ac:dyDescent="0.25">
      <c r="A1412" s="10"/>
      <c r="B1412" s="10"/>
      <c r="C1412" s="10"/>
      <c r="D1412" s="10"/>
      <c r="E1412" s="10"/>
      <c r="F1412" s="10"/>
      <c r="G1412" s="10"/>
      <c r="H1412" s="10"/>
      <c r="I1412" s="10"/>
      <c r="J1412" s="10"/>
      <c r="K1412" s="11"/>
      <c r="L1412" s="11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3"/>
      <c r="BK1412" s="13"/>
      <c r="BL1412" s="13"/>
      <c r="BM1412" s="13"/>
      <c r="BN1412" s="13"/>
    </row>
    <row r="1413" spans="1:66" x14ac:dyDescent="0.25">
      <c r="A1413" s="10"/>
      <c r="B1413" s="10"/>
      <c r="C1413" s="10"/>
      <c r="D1413" s="10"/>
      <c r="E1413" s="10"/>
      <c r="F1413" s="10"/>
      <c r="G1413" s="10"/>
      <c r="H1413" s="10"/>
      <c r="I1413" s="10"/>
      <c r="J1413" s="10"/>
      <c r="K1413" s="11"/>
      <c r="L1413" s="11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3"/>
      <c r="BK1413" s="13"/>
      <c r="BL1413" s="13"/>
      <c r="BM1413" s="13"/>
      <c r="BN1413" s="13"/>
    </row>
    <row r="1414" spans="1:66" x14ac:dyDescent="0.25">
      <c r="A1414" s="10"/>
      <c r="B1414" s="10"/>
      <c r="C1414" s="10"/>
      <c r="D1414" s="10"/>
      <c r="E1414" s="10"/>
      <c r="F1414" s="10"/>
      <c r="G1414" s="10"/>
      <c r="H1414" s="10"/>
      <c r="I1414" s="10"/>
      <c r="J1414" s="10"/>
      <c r="K1414" s="11"/>
      <c r="L1414" s="11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3"/>
      <c r="BK1414" s="13"/>
      <c r="BL1414" s="13"/>
      <c r="BM1414" s="13"/>
      <c r="BN1414" s="13"/>
    </row>
    <row r="1415" spans="1:66" x14ac:dyDescent="0.25">
      <c r="A1415" s="10"/>
      <c r="B1415" s="10"/>
      <c r="C1415" s="10"/>
      <c r="D1415" s="10"/>
      <c r="E1415" s="10"/>
      <c r="F1415" s="10"/>
      <c r="G1415" s="10"/>
      <c r="H1415" s="10"/>
      <c r="I1415" s="10"/>
      <c r="J1415" s="10"/>
      <c r="K1415" s="11"/>
      <c r="L1415" s="11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3"/>
      <c r="BK1415" s="13"/>
      <c r="BL1415" s="13"/>
      <c r="BM1415" s="13"/>
      <c r="BN1415" s="13"/>
    </row>
    <row r="1416" spans="1:66" x14ac:dyDescent="0.25">
      <c r="A1416" s="10"/>
      <c r="B1416" s="10"/>
      <c r="C1416" s="10"/>
      <c r="D1416" s="10"/>
      <c r="E1416" s="10"/>
      <c r="F1416" s="10"/>
      <c r="G1416" s="10"/>
      <c r="H1416" s="10"/>
      <c r="I1416" s="10"/>
      <c r="J1416" s="10"/>
      <c r="K1416" s="11"/>
      <c r="L1416" s="11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3"/>
      <c r="BK1416" s="13"/>
      <c r="BL1416" s="13"/>
      <c r="BM1416" s="13"/>
      <c r="BN1416" s="13"/>
    </row>
    <row r="1417" spans="1:66" x14ac:dyDescent="0.25">
      <c r="A1417" s="10"/>
      <c r="B1417" s="10"/>
      <c r="C1417" s="10"/>
      <c r="D1417" s="10"/>
      <c r="E1417" s="10"/>
      <c r="F1417" s="10"/>
      <c r="G1417" s="10"/>
      <c r="H1417" s="10"/>
      <c r="I1417" s="10"/>
      <c r="J1417" s="10"/>
      <c r="K1417" s="11"/>
      <c r="L1417" s="11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3"/>
      <c r="BK1417" s="13"/>
      <c r="BL1417" s="13"/>
      <c r="BM1417" s="13"/>
      <c r="BN1417" s="13"/>
    </row>
    <row r="1418" spans="1:66" x14ac:dyDescent="0.25">
      <c r="A1418" s="10"/>
      <c r="B1418" s="10"/>
      <c r="C1418" s="10"/>
      <c r="D1418" s="10"/>
      <c r="E1418" s="10"/>
      <c r="F1418" s="10"/>
      <c r="G1418" s="10"/>
      <c r="H1418" s="10"/>
      <c r="I1418" s="10"/>
      <c r="J1418" s="10"/>
      <c r="K1418" s="11"/>
      <c r="L1418" s="11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3"/>
      <c r="BK1418" s="13"/>
      <c r="BL1418" s="13"/>
      <c r="BM1418" s="13"/>
      <c r="BN1418" s="13"/>
    </row>
    <row r="1419" spans="1:66" x14ac:dyDescent="0.25">
      <c r="A1419" s="10"/>
      <c r="B1419" s="10"/>
      <c r="C1419" s="10"/>
      <c r="D1419" s="10"/>
      <c r="E1419" s="10"/>
      <c r="F1419" s="10"/>
      <c r="G1419" s="10"/>
      <c r="H1419" s="10"/>
      <c r="I1419" s="10"/>
      <c r="J1419" s="10"/>
      <c r="K1419" s="11"/>
      <c r="L1419" s="11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3"/>
      <c r="BK1419" s="13"/>
      <c r="BL1419" s="13"/>
      <c r="BM1419" s="13"/>
      <c r="BN1419" s="13"/>
    </row>
    <row r="1420" spans="1:66" x14ac:dyDescent="0.25">
      <c r="A1420" s="10"/>
      <c r="B1420" s="10"/>
      <c r="C1420" s="10"/>
      <c r="D1420" s="10"/>
      <c r="E1420" s="10"/>
      <c r="F1420" s="10"/>
      <c r="G1420" s="10"/>
      <c r="H1420" s="10"/>
      <c r="I1420" s="10"/>
      <c r="J1420" s="10"/>
      <c r="K1420" s="11"/>
      <c r="L1420" s="11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3"/>
      <c r="BK1420" s="13"/>
      <c r="BL1420" s="13"/>
      <c r="BM1420" s="13"/>
      <c r="BN1420" s="13"/>
    </row>
    <row r="1421" spans="1:66" x14ac:dyDescent="0.25">
      <c r="A1421" s="10"/>
      <c r="B1421" s="10"/>
      <c r="C1421" s="10"/>
      <c r="D1421" s="10"/>
      <c r="E1421" s="10"/>
      <c r="F1421" s="10"/>
      <c r="G1421" s="10"/>
      <c r="H1421" s="10"/>
      <c r="I1421" s="10"/>
      <c r="J1421" s="10"/>
      <c r="K1421" s="11"/>
      <c r="L1421" s="11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3"/>
      <c r="BK1421" s="13"/>
      <c r="BL1421" s="13"/>
      <c r="BM1421" s="13"/>
      <c r="BN1421" s="13"/>
    </row>
    <row r="1422" spans="1:66" x14ac:dyDescent="0.25">
      <c r="A1422" s="10"/>
      <c r="B1422" s="10"/>
      <c r="C1422" s="10"/>
      <c r="D1422" s="10"/>
      <c r="E1422" s="10"/>
      <c r="F1422" s="10"/>
      <c r="G1422" s="10"/>
      <c r="H1422" s="10"/>
      <c r="I1422" s="10"/>
      <c r="J1422" s="10"/>
      <c r="K1422" s="11"/>
      <c r="L1422" s="11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3"/>
      <c r="BK1422" s="13"/>
      <c r="BL1422" s="13"/>
      <c r="BM1422" s="13"/>
      <c r="BN1422" s="13"/>
    </row>
    <row r="1423" spans="1:66" x14ac:dyDescent="0.25">
      <c r="A1423" s="10"/>
      <c r="B1423" s="10"/>
      <c r="C1423" s="10"/>
      <c r="D1423" s="10"/>
      <c r="E1423" s="10"/>
      <c r="F1423" s="10"/>
      <c r="G1423" s="10"/>
      <c r="H1423" s="10"/>
      <c r="I1423" s="10"/>
      <c r="J1423" s="10"/>
      <c r="K1423" s="11"/>
      <c r="L1423" s="11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3"/>
      <c r="BK1423" s="13"/>
      <c r="BL1423" s="13"/>
      <c r="BM1423" s="13"/>
      <c r="BN1423" s="13"/>
    </row>
    <row r="1424" spans="1:66" x14ac:dyDescent="0.25">
      <c r="A1424" s="10"/>
      <c r="B1424" s="10"/>
      <c r="C1424" s="10"/>
      <c r="D1424" s="10"/>
      <c r="E1424" s="10"/>
      <c r="F1424" s="10"/>
      <c r="G1424" s="10"/>
      <c r="H1424" s="10"/>
      <c r="I1424" s="10"/>
      <c r="J1424" s="10"/>
      <c r="K1424" s="11"/>
      <c r="L1424" s="11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3"/>
      <c r="BK1424" s="13"/>
      <c r="BL1424" s="13"/>
      <c r="BM1424" s="13"/>
      <c r="BN1424" s="13"/>
    </row>
    <row r="1425" spans="1:66" x14ac:dyDescent="0.25">
      <c r="A1425" s="10"/>
      <c r="B1425" s="10"/>
      <c r="C1425" s="10"/>
      <c r="D1425" s="10"/>
      <c r="E1425" s="10"/>
      <c r="F1425" s="10"/>
      <c r="G1425" s="10"/>
      <c r="H1425" s="10"/>
      <c r="I1425" s="10"/>
      <c r="J1425" s="10"/>
      <c r="K1425" s="11"/>
      <c r="L1425" s="11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3"/>
      <c r="BK1425" s="13"/>
      <c r="BL1425" s="13"/>
      <c r="BM1425" s="13"/>
      <c r="BN1425" s="13"/>
    </row>
    <row r="1426" spans="1:66" x14ac:dyDescent="0.25">
      <c r="A1426" s="10"/>
      <c r="B1426" s="10"/>
      <c r="C1426" s="10"/>
      <c r="D1426" s="10"/>
      <c r="E1426" s="10"/>
      <c r="F1426" s="10"/>
      <c r="G1426" s="10"/>
      <c r="H1426" s="10"/>
      <c r="I1426" s="10"/>
      <c r="J1426" s="10"/>
      <c r="K1426" s="11"/>
      <c r="L1426" s="11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3"/>
      <c r="BK1426" s="13"/>
      <c r="BL1426" s="13"/>
      <c r="BM1426" s="13"/>
      <c r="BN1426" s="13"/>
    </row>
    <row r="1427" spans="1:66" x14ac:dyDescent="0.25">
      <c r="A1427" s="10"/>
      <c r="B1427" s="10"/>
      <c r="C1427" s="10"/>
      <c r="D1427" s="10"/>
      <c r="E1427" s="10"/>
      <c r="F1427" s="10"/>
      <c r="G1427" s="10"/>
      <c r="H1427" s="10"/>
      <c r="I1427" s="10"/>
      <c r="J1427" s="10"/>
      <c r="K1427" s="11"/>
      <c r="L1427" s="11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3"/>
      <c r="BK1427" s="13"/>
      <c r="BL1427" s="13"/>
      <c r="BM1427" s="13"/>
      <c r="BN1427" s="13"/>
    </row>
    <row r="1428" spans="1:66" x14ac:dyDescent="0.25">
      <c r="A1428" s="10"/>
      <c r="B1428" s="10"/>
      <c r="C1428" s="10"/>
      <c r="D1428" s="10"/>
      <c r="E1428" s="10"/>
      <c r="F1428" s="10"/>
      <c r="G1428" s="10"/>
      <c r="H1428" s="10"/>
      <c r="I1428" s="10"/>
      <c r="J1428" s="10"/>
      <c r="K1428" s="11"/>
      <c r="L1428" s="11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3"/>
      <c r="BK1428" s="13"/>
      <c r="BL1428" s="13"/>
      <c r="BM1428" s="13"/>
      <c r="BN1428" s="13"/>
    </row>
    <row r="1429" spans="1:66" x14ac:dyDescent="0.25">
      <c r="A1429" s="10"/>
      <c r="B1429" s="10"/>
      <c r="C1429" s="10"/>
      <c r="D1429" s="10"/>
      <c r="E1429" s="10"/>
      <c r="F1429" s="10"/>
      <c r="G1429" s="10"/>
      <c r="H1429" s="10"/>
      <c r="I1429" s="10"/>
      <c r="J1429" s="10"/>
      <c r="K1429" s="11"/>
      <c r="L1429" s="11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3"/>
      <c r="BK1429" s="13"/>
      <c r="BL1429" s="13"/>
      <c r="BM1429" s="13"/>
      <c r="BN1429" s="13"/>
    </row>
    <row r="1430" spans="1:66" x14ac:dyDescent="0.25">
      <c r="A1430" s="10"/>
      <c r="B1430" s="10"/>
      <c r="C1430" s="10"/>
      <c r="D1430" s="10"/>
      <c r="E1430" s="10"/>
      <c r="F1430" s="10"/>
      <c r="G1430" s="10"/>
      <c r="H1430" s="10"/>
      <c r="I1430" s="10"/>
      <c r="J1430" s="10"/>
      <c r="K1430" s="11"/>
      <c r="L1430" s="11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3"/>
      <c r="BK1430" s="13"/>
      <c r="BL1430" s="13"/>
      <c r="BM1430" s="13"/>
      <c r="BN1430" s="13"/>
    </row>
    <row r="1431" spans="1:66" x14ac:dyDescent="0.25">
      <c r="A1431" s="10"/>
      <c r="B1431" s="10"/>
      <c r="C1431" s="10"/>
      <c r="D1431" s="10"/>
      <c r="E1431" s="10"/>
      <c r="F1431" s="10"/>
      <c r="G1431" s="10"/>
      <c r="H1431" s="10"/>
      <c r="I1431" s="10"/>
      <c r="J1431" s="10"/>
      <c r="K1431" s="11"/>
      <c r="L1431" s="11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3"/>
      <c r="BK1431" s="13"/>
      <c r="BL1431" s="13"/>
      <c r="BM1431" s="13"/>
      <c r="BN1431" s="13"/>
    </row>
    <row r="1432" spans="1:66" x14ac:dyDescent="0.25">
      <c r="A1432" s="10"/>
      <c r="B1432" s="10"/>
      <c r="C1432" s="10"/>
      <c r="D1432" s="10"/>
      <c r="E1432" s="10"/>
      <c r="F1432" s="10"/>
      <c r="G1432" s="10"/>
      <c r="H1432" s="10"/>
      <c r="I1432" s="10"/>
      <c r="J1432" s="10"/>
      <c r="K1432" s="11"/>
      <c r="L1432" s="11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3"/>
      <c r="BK1432" s="13"/>
      <c r="BL1432" s="13"/>
      <c r="BM1432" s="13"/>
      <c r="BN1432" s="13"/>
    </row>
    <row r="1433" spans="1:66" x14ac:dyDescent="0.25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1"/>
      <c r="L1433" s="11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3"/>
      <c r="BK1433" s="13"/>
      <c r="BL1433" s="13"/>
      <c r="BM1433" s="13"/>
      <c r="BN1433" s="13"/>
    </row>
    <row r="1434" spans="1:66" x14ac:dyDescent="0.25">
      <c r="A1434" s="10"/>
      <c r="B1434" s="10"/>
      <c r="C1434" s="10"/>
      <c r="D1434" s="10"/>
      <c r="E1434" s="10"/>
      <c r="F1434" s="10"/>
      <c r="G1434" s="10"/>
      <c r="H1434" s="10"/>
      <c r="I1434" s="10"/>
      <c r="J1434" s="10"/>
      <c r="K1434" s="11"/>
      <c r="L1434" s="11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3"/>
      <c r="BK1434" s="13"/>
      <c r="BL1434" s="13"/>
      <c r="BM1434" s="13"/>
      <c r="BN1434" s="13"/>
    </row>
    <row r="1435" spans="1:66" x14ac:dyDescent="0.25">
      <c r="A1435" s="10"/>
      <c r="B1435" s="10"/>
      <c r="C1435" s="10"/>
      <c r="D1435" s="10"/>
      <c r="E1435" s="10"/>
      <c r="F1435" s="10"/>
      <c r="G1435" s="10"/>
      <c r="H1435" s="10"/>
      <c r="I1435" s="10"/>
      <c r="J1435" s="10"/>
      <c r="K1435" s="11"/>
      <c r="L1435" s="11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3"/>
      <c r="BK1435" s="13"/>
      <c r="BL1435" s="13"/>
      <c r="BM1435" s="13"/>
      <c r="BN1435" s="13"/>
    </row>
    <row r="1436" spans="1:66" x14ac:dyDescent="0.25">
      <c r="A1436" s="10"/>
      <c r="B1436" s="10"/>
      <c r="C1436" s="10"/>
      <c r="D1436" s="10"/>
      <c r="E1436" s="10"/>
      <c r="F1436" s="10"/>
      <c r="G1436" s="10"/>
      <c r="H1436" s="10"/>
      <c r="I1436" s="10"/>
      <c r="J1436" s="10"/>
      <c r="K1436" s="11"/>
      <c r="L1436" s="11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3"/>
      <c r="BK1436" s="13"/>
      <c r="BL1436" s="13"/>
      <c r="BM1436" s="13"/>
      <c r="BN1436" s="13"/>
    </row>
    <row r="1437" spans="1:66" x14ac:dyDescent="0.25">
      <c r="A1437" s="10"/>
      <c r="B1437" s="10"/>
      <c r="C1437" s="10"/>
      <c r="D1437" s="10"/>
      <c r="E1437" s="10"/>
      <c r="F1437" s="10"/>
      <c r="G1437" s="10"/>
      <c r="H1437" s="10"/>
      <c r="I1437" s="10"/>
      <c r="J1437" s="10"/>
      <c r="K1437" s="11"/>
      <c r="L1437" s="11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3"/>
      <c r="BK1437" s="13"/>
      <c r="BL1437" s="13"/>
      <c r="BM1437" s="13"/>
      <c r="BN1437" s="13"/>
    </row>
    <row r="1438" spans="1:66" x14ac:dyDescent="0.25">
      <c r="A1438" s="10"/>
      <c r="B1438" s="10"/>
      <c r="C1438" s="10"/>
      <c r="D1438" s="10"/>
      <c r="E1438" s="10"/>
      <c r="F1438" s="10"/>
      <c r="G1438" s="10"/>
      <c r="H1438" s="10"/>
      <c r="I1438" s="10"/>
      <c r="J1438" s="10"/>
      <c r="K1438" s="11"/>
      <c r="L1438" s="11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3"/>
      <c r="BK1438" s="13"/>
      <c r="BL1438" s="13"/>
      <c r="BM1438" s="13"/>
      <c r="BN1438" s="13"/>
    </row>
    <row r="1439" spans="1:66" x14ac:dyDescent="0.25">
      <c r="A1439" s="10"/>
      <c r="B1439" s="10"/>
      <c r="C1439" s="10"/>
      <c r="D1439" s="10"/>
      <c r="E1439" s="10"/>
      <c r="F1439" s="10"/>
      <c r="G1439" s="10"/>
      <c r="H1439" s="10"/>
      <c r="I1439" s="10"/>
      <c r="J1439" s="10"/>
      <c r="K1439" s="11"/>
      <c r="L1439" s="11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3"/>
      <c r="BK1439" s="13"/>
      <c r="BL1439" s="13"/>
      <c r="BM1439" s="13"/>
      <c r="BN1439" s="13"/>
    </row>
    <row r="1440" spans="1:66" x14ac:dyDescent="0.25">
      <c r="A1440" s="10"/>
      <c r="B1440" s="10"/>
      <c r="C1440" s="10"/>
      <c r="D1440" s="10"/>
      <c r="E1440" s="10"/>
      <c r="F1440" s="10"/>
      <c r="G1440" s="10"/>
      <c r="H1440" s="10"/>
      <c r="I1440" s="10"/>
      <c r="J1440" s="10"/>
      <c r="K1440" s="11"/>
      <c r="L1440" s="11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3"/>
      <c r="BK1440" s="13"/>
      <c r="BL1440" s="13"/>
      <c r="BM1440" s="13"/>
      <c r="BN1440" s="13"/>
    </row>
    <row r="1441" spans="1:66" x14ac:dyDescent="0.25">
      <c r="A1441" s="10"/>
      <c r="B1441" s="10"/>
      <c r="C1441" s="10"/>
      <c r="D1441" s="10"/>
      <c r="E1441" s="10"/>
      <c r="F1441" s="10"/>
      <c r="G1441" s="10"/>
      <c r="H1441" s="10"/>
      <c r="I1441" s="10"/>
      <c r="J1441" s="10"/>
      <c r="K1441" s="11"/>
      <c r="L1441" s="11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3"/>
      <c r="BK1441" s="13"/>
      <c r="BL1441" s="13"/>
      <c r="BM1441" s="13"/>
      <c r="BN1441" s="13"/>
    </row>
    <row r="1442" spans="1:66" x14ac:dyDescent="0.25">
      <c r="A1442" s="10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3"/>
      <c r="BK1442" s="13"/>
      <c r="BL1442" s="13"/>
      <c r="BM1442" s="13"/>
      <c r="BN1442" s="13"/>
    </row>
    <row r="1443" spans="1:66" x14ac:dyDescent="0.25">
      <c r="A1443" s="10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3"/>
      <c r="BK1443" s="13"/>
      <c r="BL1443" s="13"/>
      <c r="BM1443" s="13"/>
      <c r="BN1443" s="13"/>
    </row>
    <row r="1444" spans="1:66" x14ac:dyDescent="0.25">
      <c r="A1444" s="10"/>
      <c r="B1444" s="10"/>
      <c r="C1444" s="10"/>
      <c r="D1444" s="10"/>
      <c r="E1444" s="10"/>
      <c r="F1444" s="10"/>
      <c r="G1444" s="10"/>
      <c r="H1444" s="10"/>
      <c r="I1444" s="10"/>
      <c r="J1444" s="10"/>
      <c r="K1444" s="11"/>
      <c r="L1444" s="11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3"/>
      <c r="BK1444" s="13"/>
      <c r="BL1444" s="13"/>
      <c r="BM1444" s="13"/>
      <c r="BN1444" s="13"/>
    </row>
    <row r="1445" spans="1:66" x14ac:dyDescent="0.25">
      <c r="A1445" s="10"/>
      <c r="B1445" s="10"/>
      <c r="C1445" s="10"/>
      <c r="D1445" s="10"/>
      <c r="E1445" s="10"/>
      <c r="F1445" s="10"/>
      <c r="G1445" s="10"/>
      <c r="H1445" s="10"/>
      <c r="I1445" s="10"/>
      <c r="J1445" s="10"/>
      <c r="K1445" s="11"/>
      <c r="L1445" s="11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3"/>
      <c r="BK1445" s="13"/>
      <c r="BL1445" s="13"/>
      <c r="BM1445" s="13"/>
      <c r="BN1445" s="13"/>
    </row>
    <row r="1446" spans="1:66" x14ac:dyDescent="0.25">
      <c r="A1446" s="10"/>
      <c r="B1446" s="10"/>
      <c r="C1446" s="10"/>
      <c r="D1446" s="10"/>
      <c r="E1446" s="10"/>
      <c r="F1446" s="10"/>
      <c r="G1446" s="10"/>
      <c r="H1446" s="10"/>
      <c r="I1446" s="10"/>
      <c r="J1446" s="10"/>
      <c r="K1446" s="11"/>
      <c r="L1446" s="11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3"/>
      <c r="BK1446" s="13"/>
      <c r="BL1446" s="13"/>
      <c r="BM1446" s="13"/>
      <c r="BN1446" s="13"/>
    </row>
    <row r="1447" spans="1:66" x14ac:dyDescent="0.25">
      <c r="A1447" s="10"/>
      <c r="B1447" s="10"/>
      <c r="C1447" s="10"/>
      <c r="D1447" s="10"/>
      <c r="E1447" s="10"/>
      <c r="F1447" s="10"/>
      <c r="G1447" s="10"/>
      <c r="H1447" s="10"/>
      <c r="I1447" s="10"/>
      <c r="J1447" s="10"/>
      <c r="K1447" s="11"/>
      <c r="L1447" s="11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3"/>
      <c r="BK1447" s="13"/>
      <c r="BL1447" s="13"/>
      <c r="BM1447" s="13"/>
      <c r="BN1447" s="13"/>
    </row>
    <row r="1448" spans="1:66" x14ac:dyDescent="0.25">
      <c r="A1448" s="10"/>
      <c r="B1448" s="10"/>
      <c r="C1448" s="10"/>
      <c r="D1448" s="10"/>
      <c r="E1448" s="10"/>
      <c r="F1448" s="10"/>
      <c r="G1448" s="10"/>
      <c r="H1448" s="10"/>
      <c r="I1448" s="10"/>
      <c r="J1448" s="10"/>
      <c r="K1448" s="11"/>
      <c r="L1448" s="11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3"/>
      <c r="BK1448" s="13"/>
      <c r="BL1448" s="13"/>
      <c r="BM1448" s="13"/>
      <c r="BN1448" s="13"/>
    </row>
    <row r="1449" spans="1:66" x14ac:dyDescent="0.25">
      <c r="A1449" s="10"/>
      <c r="B1449" s="10"/>
      <c r="C1449" s="10"/>
      <c r="D1449" s="10"/>
      <c r="E1449" s="10"/>
      <c r="F1449" s="10"/>
      <c r="G1449" s="10"/>
      <c r="H1449" s="10"/>
      <c r="I1449" s="10"/>
      <c r="J1449" s="10"/>
      <c r="K1449" s="11"/>
      <c r="L1449" s="11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3"/>
      <c r="BK1449" s="13"/>
      <c r="BL1449" s="13"/>
      <c r="BM1449" s="13"/>
      <c r="BN1449" s="13"/>
    </row>
    <row r="1450" spans="1:66" x14ac:dyDescent="0.25">
      <c r="A1450" s="10"/>
      <c r="B1450" s="10"/>
      <c r="C1450" s="10"/>
      <c r="D1450" s="10"/>
      <c r="E1450" s="10"/>
      <c r="F1450" s="10"/>
      <c r="G1450" s="10"/>
      <c r="H1450" s="10"/>
      <c r="I1450" s="10"/>
      <c r="J1450" s="10"/>
      <c r="K1450" s="11"/>
      <c r="L1450" s="11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3"/>
      <c r="BK1450" s="13"/>
      <c r="BL1450" s="13"/>
      <c r="BM1450" s="13"/>
      <c r="BN1450" s="13"/>
    </row>
    <row r="1451" spans="1:66" x14ac:dyDescent="0.25">
      <c r="A1451" s="10"/>
      <c r="B1451" s="10"/>
      <c r="C1451" s="10"/>
      <c r="D1451" s="10"/>
      <c r="E1451" s="10"/>
      <c r="F1451" s="10"/>
      <c r="G1451" s="10"/>
      <c r="H1451" s="10"/>
      <c r="I1451" s="10"/>
      <c r="J1451" s="10"/>
      <c r="K1451" s="11"/>
      <c r="L1451" s="11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3"/>
      <c r="BK1451" s="13"/>
      <c r="BL1451" s="13"/>
      <c r="BM1451" s="13"/>
      <c r="BN1451" s="13"/>
    </row>
    <row r="1452" spans="1:66" x14ac:dyDescent="0.25">
      <c r="A1452" s="10"/>
      <c r="B1452" s="10"/>
      <c r="C1452" s="10"/>
      <c r="D1452" s="10"/>
      <c r="E1452" s="10"/>
      <c r="F1452" s="10"/>
      <c r="G1452" s="10"/>
      <c r="H1452" s="10"/>
      <c r="I1452" s="10"/>
      <c r="J1452" s="10"/>
      <c r="K1452" s="11"/>
      <c r="L1452" s="11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3"/>
      <c r="BK1452" s="13"/>
      <c r="BL1452" s="13"/>
      <c r="BM1452" s="13"/>
      <c r="BN1452" s="13"/>
    </row>
    <row r="1453" spans="1:66" x14ac:dyDescent="0.25">
      <c r="A1453" s="10"/>
      <c r="B1453" s="10"/>
      <c r="C1453" s="10"/>
      <c r="D1453" s="10"/>
      <c r="E1453" s="10"/>
      <c r="F1453" s="10"/>
      <c r="G1453" s="10"/>
      <c r="H1453" s="10"/>
      <c r="I1453" s="10"/>
      <c r="J1453" s="10"/>
      <c r="K1453" s="11"/>
      <c r="L1453" s="11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3"/>
      <c r="BK1453" s="13"/>
      <c r="BL1453" s="13"/>
      <c r="BM1453" s="13"/>
      <c r="BN1453" s="13"/>
    </row>
    <row r="1454" spans="1:66" x14ac:dyDescent="0.25">
      <c r="A1454" s="10"/>
      <c r="B1454" s="10"/>
      <c r="C1454" s="10"/>
      <c r="D1454" s="10"/>
      <c r="E1454" s="10"/>
      <c r="F1454" s="10"/>
      <c r="G1454" s="10"/>
      <c r="H1454" s="10"/>
      <c r="I1454" s="10"/>
      <c r="J1454" s="10"/>
      <c r="K1454" s="11"/>
      <c r="L1454" s="11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3"/>
      <c r="BK1454" s="13"/>
      <c r="BL1454" s="13"/>
      <c r="BM1454" s="13"/>
      <c r="BN1454" s="13"/>
    </row>
    <row r="1455" spans="1:66" x14ac:dyDescent="0.25">
      <c r="A1455" s="10"/>
      <c r="B1455" s="10"/>
      <c r="C1455" s="10"/>
      <c r="D1455" s="10"/>
      <c r="E1455" s="10"/>
      <c r="F1455" s="10"/>
      <c r="G1455" s="10"/>
      <c r="H1455" s="10"/>
      <c r="I1455" s="10"/>
      <c r="J1455" s="10"/>
      <c r="K1455" s="11"/>
      <c r="L1455" s="11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3"/>
      <c r="BK1455" s="13"/>
      <c r="BL1455" s="13"/>
      <c r="BM1455" s="13"/>
      <c r="BN1455" s="13"/>
    </row>
    <row r="1456" spans="1:66" x14ac:dyDescent="0.25">
      <c r="A1456" s="10"/>
      <c r="B1456" s="10"/>
      <c r="C1456" s="10"/>
      <c r="D1456" s="10"/>
      <c r="E1456" s="10"/>
      <c r="F1456" s="10"/>
      <c r="G1456" s="10"/>
      <c r="H1456" s="10"/>
      <c r="I1456" s="10"/>
      <c r="J1456" s="10"/>
      <c r="K1456" s="11"/>
      <c r="L1456" s="11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3"/>
      <c r="BK1456" s="13"/>
      <c r="BL1456" s="13"/>
      <c r="BM1456" s="13"/>
      <c r="BN1456" s="13"/>
    </row>
    <row r="1457" spans="1:66" x14ac:dyDescent="0.25">
      <c r="A1457" s="10"/>
      <c r="B1457" s="10"/>
      <c r="C1457" s="10"/>
      <c r="D1457" s="10"/>
      <c r="E1457" s="10"/>
      <c r="F1457" s="10"/>
      <c r="G1457" s="10"/>
      <c r="H1457" s="10"/>
      <c r="I1457" s="10"/>
      <c r="J1457" s="10"/>
      <c r="K1457" s="11"/>
      <c r="L1457" s="11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3"/>
      <c r="BK1457" s="13"/>
      <c r="BL1457" s="13"/>
      <c r="BM1457" s="13"/>
      <c r="BN1457" s="13"/>
    </row>
    <row r="1458" spans="1:66" x14ac:dyDescent="0.25">
      <c r="A1458" s="10"/>
      <c r="B1458" s="10"/>
      <c r="C1458" s="10"/>
      <c r="D1458" s="10"/>
      <c r="E1458" s="10"/>
      <c r="F1458" s="10"/>
      <c r="G1458" s="10"/>
      <c r="H1458" s="10"/>
      <c r="I1458" s="10"/>
      <c r="J1458" s="10"/>
      <c r="K1458" s="11"/>
      <c r="L1458" s="11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3"/>
      <c r="BK1458" s="13"/>
      <c r="BL1458" s="13"/>
      <c r="BM1458" s="13"/>
      <c r="BN1458" s="13"/>
    </row>
    <row r="1459" spans="1:66" x14ac:dyDescent="0.25">
      <c r="A1459" s="10"/>
      <c r="B1459" s="10"/>
      <c r="C1459" s="10"/>
      <c r="D1459" s="10"/>
      <c r="E1459" s="10"/>
      <c r="F1459" s="10"/>
      <c r="G1459" s="10"/>
      <c r="H1459" s="10"/>
      <c r="I1459" s="10"/>
      <c r="J1459" s="10"/>
      <c r="K1459" s="11"/>
      <c r="L1459" s="11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3"/>
      <c r="BK1459" s="13"/>
      <c r="BL1459" s="13"/>
      <c r="BM1459" s="13"/>
      <c r="BN1459" s="13"/>
    </row>
    <row r="1460" spans="1:66" x14ac:dyDescent="0.25">
      <c r="A1460" s="10"/>
      <c r="B1460" s="10"/>
      <c r="C1460" s="10"/>
      <c r="D1460" s="10"/>
      <c r="E1460" s="10"/>
      <c r="F1460" s="10"/>
      <c r="G1460" s="10"/>
      <c r="H1460" s="10"/>
      <c r="I1460" s="10"/>
      <c r="J1460" s="10"/>
      <c r="K1460" s="11"/>
      <c r="L1460" s="11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3"/>
      <c r="BK1460" s="13"/>
      <c r="BL1460" s="13"/>
      <c r="BM1460" s="13"/>
      <c r="BN1460" s="13"/>
    </row>
    <row r="1461" spans="1:66" x14ac:dyDescent="0.25">
      <c r="A1461" s="10"/>
      <c r="B1461" s="10"/>
      <c r="C1461" s="10"/>
      <c r="D1461" s="10"/>
      <c r="E1461" s="10"/>
      <c r="F1461" s="10"/>
      <c r="G1461" s="10"/>
      <c r="H1461" s="10"/>
      <c r="I1461" s="10"/>
      <c r="J1461" s="10"/>
      <c r="K1461" s="11"/>
      <c r="L1461" s="11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3"/>
      <c r="BK1461" s="13"/>
      <c r="BL1461" s="13"/>
      <c r="BM1461" s="13"/>
      <c r="BN1461" s="13"/>
    </row>
    <row r="1462" spans="1:66" x14ac:dyDescent="0.25">
      <c r="A1462" s="10"/>
      <c r="B1462" s="10"/>
      <c r="C1462" s="10"/>
      <c r="D1462" s="10"/>
      <c r="E1462" s="10"/>
      <c r="F1462" s="10"/>
      <c r="G1462" s="10"/>
      <c r="H1462" s="10"/>
      <c r="I1462" s="10"/>
      <c r="J1462" s="10"/>
      <c r="K1462" s="11"/>
      <c r="L1462" s="11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3"/>
      <c r="BK1462" s="13"/>
      <c r="BL1462" s="13"/>
      <c r="BM1462" s="13"/>
      <c r="BN1462" s="13"/>
    </row>
    <row r="1463" spans="1:66" x14ac:dyDescent="0.25">
      <c r="A1463" s="10"/>
      <c r="B1463" s="10"/>
      <c r="C1463" s="10"/>
      <c r="D1463" s="10"/>
      <c r="E1463" s="10"/>
      <c r="F1463" s="10"/>
      <c r="G1463" s="10"/>
      <c r="H1463" s="10"/>
      <c r="I1463" s="10"/>
      <c r="J1463" s="10"/>
      <c r="K1463" s="11"/>
      <c r="L1463" s="11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3"/>
      <c r="BK1463" s="13"/>
      <c r="BL1463" s="13"/>
      <c r="BM1463" s="13"/>
      <c r="BN1463" s="13"/>
    </row>
    <row r="1464" spans="1:66" x14ac:dyDescent="0.25">
      <c r="A1464" s="10"/>
      <c r="B1464" s="10"/>
      <c r="C1464" s="10"/>
      <c r="D1464" s="10"/>
      <c r="E1464" s="10"/>
      <c r="F1464" s="10"/>
      <c r="G1464" s="10"/>
      <c r="H1464" s="10"/>
      <c r="I1464" s="10"/>
      <c r="J1464" s="10"/>
      <c r="K1464" s="11"/>
      <c r="L1464" s="11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3"/>
      <c r="BK1464" s="13"/>
      <c r="BL1464" s="13"/>
      <c r="BM1464" s="13"/>
      <c r="BN1464" s="13"/>
    </row>
    <row r="1465" spans="1:66" x14ac:dyDescent="0.25">
      <c r="A1465" s="10"/>
      <c r="B1465" s="10"/>
      <c r="C1465" s="10"/>
      <c r="D1465" s="10"/>
      <c r="E1465" s="10"/>
      <c r="F1465" s="10"/>
      <c r="G1465" s="10"/>
      <c r="H1465" s="10"/>
      <c r="I1465" s="10"/>
      <c r="J1465" s="10"/>
      <c r="K1465" s="11"/>
      <c r="L1465" s="11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3"/>
      <c r="BK1465" s="13"/>
      <c r="BL1465" s="13"/>
      <c r="BM1465" s="13"/>
      <c r="BN1465" s="13"/>
    </row>
    <row r="1466" spans="1:66" x14ac:dyDescent="0.25">
      <c r="A1466" s="10"/>
      <c r="B1466" s="10"/>
      <c r="C1466" s="10"/>
      <c r="D1466" s="10"/>
      <c r="E1466" s="10"/>
      <c r="F1466" s="10"/>
      <c r="G1466" s="10"/>
      <c r="H1466" s="10"/>
      <c r="I1466" s="10"/>
      <c r="J1466" s="10"/>
      <c r="K1466" s="11"/>
      <c r="L1466" s="11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3"/>
      <c r="BK1466" s="13"/>
      <c r="BL1466" s="13"/>
      <c r="BM1466" s="13"/>
      <c r="BN1466" s="13"/>
    </row>
    <row r="1467" spans="1:66" x14ac:dyDescent="0.25">
      <c r="A1467" s="10"/>
      <c r="B1467" s="10"/>
      <c r="C1467" s="10"/>
      <c r="D1467" s="10"/>
      <c r="E1467" s="10"/>
      <c r="F1467" s="10"/>
      <c r="G1467" s="10"/>
      <c r="H1467" s="10"/>
      <c r="I1467" s="10"/>
      <c r="J1467" s="10"/>
      <c r="K1467" s="11"/>
      <c r="L1467" s="11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3"/>
      <c r="BK1467" s="13"/>
      <c r="BL1467" s="13"/>
      <c r="BM1467" s="13"/>
      <c r="BN1467" s="13"/>
    </row>
    <row r="1468" spans="1:66" x14ac:dyDescent="0.25">
      <c r="A1468" s="10"/>
      <c r="B1468" s="10"/>
      <c r="C1468" s="10"/>
      <c r="D1468" s="10"/>
      <c r="E1468" s="10"/>
      <c r="F1468" s="10"/>
      <c r="G1468" s="10"/>
      <c r="H1468" s="10"/>
      <c r="I1468" s="10"/>
      <c r="J1468" s="10"/>
      <c r="K1468" s="11"/>
      <c r="L1468" s="11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3"/>
      <c r="BK1468" s="13"/>
      <c r="BL1468" s="13"/>
      <c r="BM1468" s="13"/>
      <c r="BN1468" s="13"/>
    </row>
    <row r="1469" spans="1:66" x14ac:dyDescent="0.25">
      <c r="A1469" s="10"/>
      <c r="B1469" s="10"/>
      <c r="C1469" s="10"/>
      <c r="D1469" s="10"/>
      <c r="E1469" s="10"/>
      <c r="F1469" s="10"/>
      <c r="G1469" s="10"/>
      <c r="H1469" s="10"/>
      <c r="I1469" s="10"/>
      <c r="J1469" s="10"/>
      <c r="K1469" s="11"/>
      <c r="L1469" s="11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3"/>
      <c r="BK1469" s="13"/>
      <c r="BL1469" s="13"/>
      <c r="BM1469" s="13"/>
      <c r="BN1469" s="13"/>
    </row>
    <row r="1470" spans="1:66" x14ac:dyDescent="0.25">
      <c r="A1470" s="10"/>
      <c r="B1470" s="10"/>
      <c r="C1470" s="10"/>
      <c r="D1470" s="10"/>
      <c r="E1470" s="10"/>
      <c r="F1470" s="10"/>
      <c r="G1470" s="10"/>
      <c r="H1470" s="10"/>
      <c r="I1470" s="10"/>
      <c r="J1470" s="10"/>
      <c r="K1470" s="11"/>
      <c r="L1470" s="11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3"/>
      <c r="BK1470" s="13"/>
      <c r="BL1470" s="13"/>
      <c r="BM1470" s="13"/>
      <c r="BN1470" s="13"/>
    </row>
    <row r="1471" spans="1:66" x14ac:dyDescent="0.25">
      <c r="A1471" s="10"/>
      <c r="B1471" s="10"/>
      <c r="C1471" s="10"/>
      <c r="D1471" s="10"/>
      <c r="E1471" s="10"/>
      <c r="F1471" s="10"/>
      <c r="G1471" s="10"/>
      <c r="H1471" s="10"/>
      <c r="I1471" s="10"/>
      <c r="J1471" s="10"/>
      <c r="K1471" s="11"/>
      <c r="L1471" s="11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3"/>
      <c r="BK1471" s="13"/>
      <c r="BL1471" s="13"/>
      <c r="BM1471" s="13"/>
      <c r="BN1471" s="13"/>
    </row>
    <row r="1472" spans="1:66" x14ac:dyDescent="0.25">
      <c r="A1472" s="10"/>
      <c r="B1472" s="10"/>
      <c r="C1472" s="10"/>
      <c r="D1472" s="10"/>
      <c r="E1472" s="10"/>
      <c r="F1472" s="10"/>
      <c r="G1472" s="10"/>
      <c r="H1472" s="10"/>
      <c r="I1472" s="10"/>
      <c r="J1472" s="10"/>
      <c r="K1472" s="11"/>
      <c r="L1472" s="11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3"/>
      <c r="BK1472" s="13"/>
      <c r="BL1472" s="13"/>
      <c r="BM1472" s="13"/>
      <c r="BN1472" s="13"/>
    </row>
    <row r="1473" spans="1:66" x14ac:dyDescent="0.25">
      <c r="A1473" s="10"/>
      <c r="B1473" s="10"/>
      <c r="C1473" s="10"/>
      <c r="D1473" s="10"/>
      <c r="E1473" s="10"/>
      <c r="F1473" s="10"/>
      <c r="G1473" s="10"/>
      <c r="H1473" s="10"/>
      <c r="I1473" s="10"/>
      <c r="J1473" s="10"/>
      <c r="K1473" s="11"/>
      <c r="L1473" s="11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3"/>
      <c r="BK1473" s="13"/>
      <c r="BL1473" s="13"/>
      <c r="BM1473" s="13"/>
      <c r="BN1473" s="13"/>
    </row>
    <row r="1474" spans="1:66" x14ac:dyDescent="0.25">
      <c r="A1474" s="10"/>
      <c r="B1474" s="10"/>
      <c r="C1474" s="10"/>
      <c r="D1474" s="10"/>
      <c r="E1474" s="10"/>
      <c r="F1474" s="10"/>
      <c r="G1474" s="10"/>
      <c r="H1474" s="10"/>
      <c r="I1474" s="10"/>
      <c r="J1474" s="10"/>
      <c r="K1474" s="11"/>
      <c r="L1474" s="11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3"/>
      <c r="BK1474" s="13"/>
      <c r="BL1474" s="13"/>
      <c r="BM1474" s="13"/>
      <c r="BN1474" s="13"/>
    </row>
    <row r="1475" spans="1:66" x14ac:dyDescent="0.25">
      <c r="A1475" s="10"/>
      <c r="B1475" s="10"/>
      <c r="C1475" s="10"/>
      <c r="D1475" s="10"/>
      <c r="E1475" s="10"/>
      <c r="F1475" s="10"/>
      <c r="G1475" s="10"/>
      <c r="H1475" s="10"/>
      <c r="I1475" s="10"/>
      <c r="J1475" s="10"/>
      <c r="K1475" s="11"/>
      <c r="L1475" s="11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3"/>
      <c r="BK1475" s="13"/>
      <c r="BL1475" s="13"/>
      <c r="BM1475" s="13"/>
      <c r="BN1475" s="13"/>
    </row>
    <row r="1476" spans="1:66" x14ac:dyDescent="0.25">
      <c r="A1476" s="10"/>
      <c r="B1476" s="10"/>
      <c r="C1476" s="10"/>
      <c r="D1476" s="10"/>
      <c r="E1476" s="10"/>
      <c r="F1476" s="10"/>
      <c r="G1476" s="10"/>
      <c r="H1476" s="10"/>
      <c r="I1476" s="10"/>
      <c r="J1476" s="10"/>
      <c r="K1476" s="11"/>
      <c r="L1476" s="11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3"/>
      <c r="BK1476" s="13"/>
      <c r="BL1476" s="13"/>
      <c r="BM1476" s="13"/>
      <c r="BN1476" s="13"/>
    </row>
    <row r="1477" spans="1:66" x14ac:dyDescent="0.25">
      <c r="A1477" s="10"/>
      <c r="B1477" s="10"/>
      <c r="C1477" s="10"/>
      <c r="D1477" s="10"/>
      <c r="E1477" s="10"/>
      <c r="F1477" s="10"/>
      <c r="G1477" s="10"/>
      <c r="H1477" s="10"/>
      <c r="I1477" s="10"/>
      <c r="J1477" s="10"/>
      <c r="K1477" s="11"/>
      <c r="L1477" s="11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3"/>
      <c r="BK1477" s="13"/>
      <c r="BL1477" s="13"/>
      <c r="BM1477" s="13"/>
      <c r="BN1477" s="13"/>
    </row>
    <row r="1478" spans="1:66" x14ac:dyDescent="0.25">
      <c r="A1478" s="10"/>
      <c r="B1478" s="10"/>
      <c r="C1478" s="10"/>
      <c r="D1478" s="10"/>
      <c r="E1478" s="10"/>
      <c r="F1478" s="10"/>
      <c r="G1478" s="10"/>
      <c r="H1478" s="10"/>
      <c r="I1478" s="10"/>
      <c r="J1478" s="10"/>
      <c r="K1478" s="11"/>
      <c r="L1478" s="11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3"/>
      <c r="BK1478" s="13"/>
      <c r="BL1478" s="13"/>
      <c r="BM1478" s="13"/>
      <c r="BN1478" s="13"/>
    </row>
    <row r="1479" spans="1:66" x14ac:dyDescent="0.25">
      <c r="A1479" s="10"/>
      <c r="B1479" s="10"/>
      <c r="C1479" s="10"/>
      <c r="D1479" s="10"/>
      <c r="E1479" s="10"/>
      <c r="F1479" s="10"/>
      <c r="G1479" s="10"/>
      <c r="H1479" s="10"/>
      <c r="I1479" s="10"/>
      <c r="J1479" s="10"/>
      <c r="K1479" s="11"/>
      <c r="L1479" s="11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3"/>
      <c r="BK1479" s="13"/>
      <c r="BL1479" s="13"/>
      <c r="BM1479" s="13"/>
      <c r="BN1479" s="13"/>
    </row>
    <row r="1480" spans="1:66" x14ac:dyDescent="0.25">
      <c r="A1480" s="10"/>
      <c r="B1480" s="10"/>
      <c r="C1480" s="10"/>
      <c r="D1480" s="10"/>
      <c r="E1480" s="10"/>
      <c r="F1480" s="10"/>
      <c r="G1480" s="10"/>
      <c r="H1480" s="10"/>
      <c r="I1480" s="10"/>
      <c r="J1480" s="10"/>
      <c r="K1480" s="11"/>
      <c r="L1480" s="11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3"/>
      <c r="BK1480" s="13"/>
      <c r="BL1480" s="13"/>
      <c r="BM1480" s="13"/>
      <c r="BN1480" s="13"/>
    </row>
    <row r="1481" spans="1:66" x14ac:dyDescent="0.25">
      <c r="A1481" s="10"/>
      <c r="B1481" s="10"/>
      <c r="C1481" s="10"/>
      <c r="D1481" s="10"/>
      <c r="E1481" s="10"/>
      <c r="F1481" s="10"/>
      <c r="G1481" s="10"/>
      <c r="H1481" s="10"/>
      <c r="I1481" s="10"/>
      <c r="J1481" s="10"/>
      <c r="K1481" s="11"/>
      <c r="L1481" s="11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3"/>
      <c r="BK1481" s="13"/>
      <c r="BL1481" s="13"/>
      <c r="BM1481" s="13"/>
      <c r="BN1481" s="13"/>
    </row>
    <row r="1482" spans="1:66" x14ac:dyDescent="0.25">
      <c r="A1482" s="10"/>
      <c r="B1482" s="10"/>
      <c r="C1482" s="10"/>
      <c r="D1482" s="10"/>
      <c r="E1482" s="10"/>
      <c r="F1482" s="10"/>
      <c r="G1482" s="10"/>
      <c r="H1482" s="10"/>
      <c r="I1482" s="10"/>
      <c r="J1482" s="10"/>
      <c r="K1482" s="11"/>
      <c r="L1482" s="11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3"/>
      <c r="BK1482" s="13"/>
      <c r="BL1482" s="13"/>
      <c r="BM1482" s="13"/>
      <c r="BN1482" s="13"/>
    </row>
    <row r="1483" spans="1:66" x14ac:dyDescent="0.25">
      <c r="A1483" s="10"/>
      <c r="B1483" s="10"/>
      <c r="C1483" s="10"/>
      <c r="D1483" s="10"/>
      <c r="E1483" s="10"/>
      <c r="F1483" s="10"/>
      <c r="G1483" s="10"/>
      <c r="H1483" s="10"/>
      <c r="I1483" s="10"/>
      <c r="J1483" s="10"/>
      <c r="K1483" s="11"/>
      <c r="L1483" s="11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3"/>
      <c r="BK1483" s="13"/>
      <c r="BL1483" s="13"/>
      <c r="BM1483" s="13"/>
      <c r="BN1483" s="13"/>
    </row>
    <row r="1484" spans="1:66" x14ac:dyDescent="0.25">
      <c r="A1484" s="10"/>
      <c r="B1484" s="10"/>
      <c r="C1484" s="10"/>
      <c r="D1484" s="10"/>
      <c r="E1484" s="10"/>
      <c r="F1484" s="10"/>
      <c r="G1484" s="10"/>
      <c r="H1484" s="10"/>
      <c r="I1484" s="10"/>
      <c r="J1484" s="10"/>
      <c r="K1484" s="11"/>
      <c r="L1484" s="11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3"/>
      <c r="BK1484" s="13"/>
      <c r="BL1484" s="13"/>
      <c r="BM1484" s="13"/>
      <c r="BN1484" s="13"/>
    </row>
    <row r="1485" spans="1:66" x14ac:dyDescent="0.25">
      <c r="A1485" s="10"/>
      <c r="B1485" s="10"/>
      <c r="C1485" s="10"/>
      <c r="D1485" s="10"/>
      <c r="E1485" s="10"/>
      <c r="F1485" s="10"/>
      <c r="G1485" s="10"/>
      <c r="H1485" s="10"/>
      <c r="I1485" s="10"/>
      <c r="J1485" s="10"/>
      <c r="K1485" s="11"/>
      <c r="L1485" s="11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3"/>
      <c r="BK1485" s="13"/>
      <c r="BL1485" s="13"/>
      <c r="BM1485" s="13"/>
      <c r="BN1485" s="13"/>
    </row>
    <row r="1486" spans="1:66" x14ac:dyDescent="0.25">
      <c r="A1486" s="10"/>
      <c r="B1486" s="10"/>
      <c r="C1486" s="10"/>
      <c r="D1486" s="10"/>
      <c r="E1486" s="10"/>
      <c r="F1486" s="10"/>
      <c r="G1486" s="10"/>
      <c r="H1486" s="10"/>
      <c r="I1486" s="10"/>
      <c r="J1486" s="10"/>
      <c r="K1486" s="11"/>
      <c r="L1486" s="11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3"/>
      <c r="BK1486" s="13"/>
      <c r="BL1486" s="13"/>
      <c r="BM1486" s="13"/>
      <c r="BN1486" s="13"/>
    </row>
    <row r="1487" spans="1:66" x14ac:dyDescent="0.25">
      <c r="A1487" s="10"/>
      <c r="B1487" s="10"/>
      <c r="C1487" s="10"/>
      <c r="D1487" s="10"/>
      <c r="E1487" s="10"/>
      <c r="F1487" s="10"/>
      <c r="G1487" s="10"/>
      <c r="H1487" s="10"/>
      <c r="I1487" s="10"/>
      <c r="J1487" s="10"/>
      <c r="K1487" s="11"/>
      <c r="L1487" s="11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3"/>
      <c r="BK1487" s="13"/>
      <c r="BL1487" s="13"/>
      <c r="BM1487" s="13"/>
      <c r="BN1487" s="13"/>
    </row>
    <row r="1488" spans="1:66" x14ac:dyDescent="0.25">
      <c r="A1488" s="10"/>
      <c r="B1488" s="10"/>
      <c r="C1488" s="10"/>
      <c r="D1488" s="10"/>
      <c r="E1488" s="10"/>
      <c r="F1488" s="10"/>
      <c r="G1488" s="10"/>
      <c r="H1488" s="10"/>
      <c r="I1488" s="10"/>
      <c r="J1488" s="10"/>
      <c r="K1488" s="11"/>
      <c r="L1488" s="11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3"/>
      <c r="BK1488" s="13"/>
      <c r="BL1488" s="13"/>
      <c r="BM1488" s="13"/>
      <c r="BN1488" s="13"/>
    </row>
    <row r="1489" spans="1:66" x14ac:dyDescent="0.25">
      <c r="A1489" s="10"/>
      <c r="B1489" s="10"/>
      <c r="C1489" s="10"/>
      <c r="D1489" s="10"/>
      <c r="E1489" s="10"/>
      <c r="F1489" s="10"/>
      <c r="G1489" s="10"/>
      <c r="H1489" s="10"/>
      <c r="I1489" s="10"/>
      <c r="J1489" s="10"/>
      <c r="K1489" s="11"/>
      <c r="L1489" s="11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3"/>
      <c r="BK1489" s="13"/>
      <c r="BL1489" s="13"/>
      <c r="BM1489" s="13"/>
      <c r="BN1489" s="13"/>
    </row>
    <row r="1490" spans="1:66" x14ac:dyDescent="0.25">
      <c r="A1490" s="10"/>
      <c r="B1490" s="10"/>
      <c r="C1490" s="10"/>
      <c r="D1490" s="10"/>
      <c r="E1490" s="10"/>
      <c r="F1490" s="10"/>
      <c r="G1490" s="10"/>
      <c r="H1490" s="10"/>
      <c r="I1490" s="10"/>
      <c r="J1490" s="10"/>
      <c r="K1490" s="11"/>
      <c r="L1490" s="11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3"/>
      <c r="BK1490" s="13"/>
      <c r="BL1490" s="13"/>
      <c r="BM1490" s="13"/>
      <c r="BN1490" s="13"/>
    </row>
    <row r="1491" spans="1:66" x14ac:dyDescent="0.25">
      <c r="A1491" s="10"/>
      <c r="B1491" s="10"/>
      <c r="C1491" s="10"/>
      <c r="D1491" s="10"/>
      <c r="E1491" s="10"/>
      <c r="F1491" s="10"/>
      <c r="G1491" s="10"/>
      <c r="H1491" s="10"/>
      <c r="I1491" s="10"/>
      <c r="J1491" s="10"/>
      <c r="K1491" s="11"/>
      <c r="L1491" s="11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3"/>
      <c r="BK1491" s="13"/>
      <c r="BL1491" s="13"/>
      <c r="BM1491" s="13"/>
      <c r="BN1491" s="13"/>
    </row>
    <row r="1492" spans="1:66" x14ac:dyDescent="0.25">
      <c r="A1492" s="10"/>
      <c r="B1492" s="10"/>
      <c r="C1492" s="10"/>
      <c r="D1492" s="10"/>
      <c r="E1492" s="10"/>
      <c r="F1492" s="10"/>
      <c r="G1492" s="10"/>
      <c r="H1492" s="10"/>
      <c r="I1492" s="10"/>
      <c r="J1492" s="10"/>
      <c r="K1492" s="11"/>
      <c r="L1492" s="11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3"/>
      <c r="BK1492" s="13"/>
      <c r="BL1492" s="13"/>
      <c r="BM1492" s="13"/>
      <c r="BN1492" s="13"/>
    </row>
    <row r="1493" spans="1:66" x14ac:dyDescent="0.25">
      <c r="A1493" s="10"/>
      <c r="B1493" s="10"/>
      <c r="C1493" s="10"/>
      <c r="D1493" s="10"/>
      <c r="E1493" s="10"/>
      <c r="F1493" s="10"/>
      <c r="G1493" s="10"/>
      <c r="H1493" s="10"/>
      <c r="I1493" s="10"/>
      <c r="J1493" s="10"/>
      <c r="K1493" s="11"/>
      <c r="L1493" s="11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3"/>
      <c r="BK1493" s="13"/>
      <c r="BL1493" s="13"/>
      <c r="BM1493" s="13"/>
      <c r="BN1493" s="13"/>
    </row>
    <row r="1494" spans="1:66" x14ac:dyDescent="0.25">
      <c r="A1494" s="10"/>
      <c r="B1494" s="10"/>
      <c r="C1494" s="10"/>
      <c r="D1494" s="10"/>
      <c r="E1494" s="10"/>
      <c r="F1494" s="10"/>
      <c r="G1494" s="10"/>
      <c r="H1494" s="10"/>
      <c r="I1494" s="10"/>
      <c r="J1494" s="10"/>
      <c r="K1494" s="11"/>
      <c r="L1494" s="11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3"/>
      <c r="BK1494" s="13"/>
      <c r="BL1494" s="13"/>
      <c r="BM1494" s="13"/>
      <c r="BN1494" s="13"/>
    </row>
    <row r="1495" spans="1:66" x14ac:dyDescent="0.25">
      <c r="A1495" s="10"/>
      <c r="B1495" s="10"/>
      <c r="C1495" s="10"/>
      <c r="D1495" s="10"/>
      <c r="E1495" s="10"/>
      <c r="F1495" s="10"/>
      <c r="G1495" s="10"/>
      <c r="H1495" s="10"/>
      <c r="I1495" s="10"/>
      <c r="J1495" s="10"/>
      <c r="K1495" s="11"/>
      <c r="L1495" s="11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3"/>
      <c r="BK1495" s="13"/>
      <c r="BL1495" s="13"/>
      <c r="BM1495" s="13"/>
      <c r="BN1495" s="13"/>
    </row>
    <row r="1496" spans="1:66" x14ac:dyDescent="0.25">
      <c r="A1496" s="10"/>
      <c r="B1496" s="10"/>
      <c r="C1496" s="10"/>
      <c r="D1496" s="10"/>
      <c r="E1496" s="10"/>
      <c r="F1496" s="10"/>
      <c r="G1496" s="10"/>
      <c r="H1496" s="10"/>
      <c r="I1496" s="10"/>
      <c r="J1496" s="10"/>
      <c r="K1496" s="11"/>
      <c r="L1496" s="11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3"/>
      <c r="BK1496" s="13"/>
      <c r="BL1496" s="13"/>
      <c r="BM1496" s="13"/>
      <c r="BN1496" s="13"/>
    </row>
    <row r="1497" spans="1:66" x14ac:dyDescent="0.25">
      <c r="A1497" s="10"/>
      <c r="B1497" s="10"/>
      <c r="C1497" s="10"/>
      <c r="D1497" s="10"/>
      <c r="E1497" s="10"/>
      <c r="F1497" s="10"/>
      <c r="G1497" s="10"/>
      <c r="H1497" s="10"/>
      <c r="I1497" s="10"/>
      <c r="J1497" s="10"/>
      <c r="K1497" s="11"/>
      <c r="L1497" s="11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3"/>
      <c r="BK1497" s="13"/>
      <c r="BL1497" s="13"/>
      <c r="BM1497" s="13"/>
      <c r="BN1497" s="13"/>
    </row>
    <row r="1498" spans="1:66" x14ac:dyDescent="0.25">
      <c r="A1498" s="10"/>
      <c r="B1498" s="10"/>
      <c r="C1498" s="10"/>
      <c r="D1498" s="10"/>
      <c r="E1498" s="10"/>
      <c r="F1498" s="10"/>
      <c r="G1498" s="10"/>
      <c r="H1498" s="10"/>
      <c r="I1498" s="10"/>
      <c r="J1498" s="10"/>
      <c r="K1498" s="11"/>
      <c r="L1498" s="11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3"/>
      <c r="BK1498" s="13"/>
      <c r="BL1498" s="13"/>
      <c r="BM1498" s="13"/>
      <c r="BN1498" s="13"/>
    </row>
    <row r="1499" spans="1:66" x14ac:dyDescent="0.25">
      <c r="A1499" s="10"/>
      <c r="B1499" s="10"/>
      <c r="C1499" s="10"/>
      <c r="D1499" s="10"/>
      <c r="E1499" s="10"/>
      <c r="F1499" s="10"/>
      <c r="G1499" s="10"/>
      <c r="H1499" s="10"/>
      <c r="I1499" s="10"/>
      <c r="J1499" s="10"/>
      <c r="K1499" s="11"/>
      <c r="L1499" s="11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3"/>
      <c r="BK1499" s="13"/>
      <c r="BL1499" s="13"/>
      <c r="BM1499" s="13"/>
      <c r="BN1499" s="13"/>
    </row>
    <row r="1500" spans="1:66" x14ac:dyDescent="0.25">
      <c r="A1500" s="10"/>
      <c r="B1500" s="10"/>
      <c r="C1500" s="10"/>
      <c r="D1500" s="10"/>
      <c r="E1500" s="10"/>
      <c r="F1500" s="10"/>
      <c r="G1500" s="10"/>
      <c r="H1500" s="10"/>
      <c r="I1500" s="10"/>
      <c r="J1500" s="10"/>
      <c r="K1500" s="11"/>
      <c r="L1500" s="11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3"/>
      <c r="BK1500" s="13"/>
      <c r="BL1500" s="13"/>
      <c r="BM1500" s="13"/>
      <c r="BN1500" s="13"/>
    </row>
    <row r="1501" spans="1:66" x14ac:dyDescent="0.25">
      <c r="A1501" s="10"/>
      <c r="B1501" s="10"/>
      <c r="C1501" s="10"/>
      <c r="D1501" s="10"/>
      <c r="E1501" s="10"/>
      <c r="F1501" s="10"/>
      <c r="G1501" s="10"/>
      <c r="H1501" s="10"/>
      <c r="I1501" s="10"/>
      <c r="J1501" s="10"/>
      <c r="K1501" s="11"/>
      <c r="L1501" s="11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3"/>
      <c r="BK1501" s="13"/>
      <c r="BL1501" s="13"/>
      <c r="BM1501" s="13"/>
      <c r="BN1501" s="13"/>
    </row>
    <row r="1502" spans="1:66" x14ac:dyDescent="0.25">
      <c r="A1502" s="10"/>
      <c r="B1502" s="10"/>
      <c r="C1502" s="10"/>
      <c r="D1502" s="10"/>
      <c r="E1502" s="10"/>
      <c r="F1502" s="10"/>
      <c r="G1502" s="10"/>
      <c r="H1502" s="10"/>
      <c r="I1502" s="10"/>
      <c r="J1502" s="10"/>
      <c r="K1502" s="11"/>
      <c r="L1502" s="11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3"/>
      <c r="BK1502" s="13"/>
      <c r="BL1502" s="13"/>
      <c r="BM1502" s="13"/>
      <c r="BN1502" s="13"/>
    </row>
    <row r="1503" spans="1:66" x14ac:dyDescent="0.25">
      <c r="A1503" s="10"/>
      <c r="B1503" s="10"/>
      <c r="C1503" s="10"/>
      <c r="D1503" s="10"/>
      <c r="E1503" s="10"/>
      <c r="F1503" s="10"/>
      <c r="G1503" s="10"/>
      <c r="H1503" s="10"/>
      <c r="I1503" s="10"/>
      <c r="J1503" s="10"/>
      <c r="K1503" s="11"/>
      <c r="L1503" s="11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3"/>
      <c r="BK1503" s="13"/>
      <c r="BL1503" s="13"/>
      <c r="BM1503" s="13"/>
      <c r="BN1503" s="13"/>
    </row>
    <row r="1504" spans="1:66" x14ac:dyDescent="0.25">
      <c r="A1504" s="10"/>
      <c r="B1504" s="10"/>
      <c r="C1504" s="10"/>
      <c r="D1504" s="10"/>
      <c r="E1504" s="10"/>
      <c r="F1504" s="10"/>
      <c r="G1504" s="10"/>
      <c r="H1504" s="10"/>
      <c r="I1504" s="10"/>
      <c r="J1504" s="10"/>
      <c r="K1504" s="11"/>
      <c r="L1504" s="11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3"/>
      <c r="BK1504" s="13"/>
      <c r="BL1504" s="13"/>
      <c r="BM1504" s="13"/>
      <c r="BN1504" s="13"/>
    </row>
    <row r="1505" spans="1:66" x14ac:dyDescent="0.25">
      <c r="A1505" s="10"/>
      <c r="B1505" s="10"/>
      <c r="C1505" s="10"/>
      <c r="D1505" s="10"/>
      <c r="E1505" s="10"/>
      <c r="F1505" s="10"/>
      <c r="G1505" s="10"/>
      <c r="H1505" s="10"/>
      <c r="I1505" s="10"/>
      <c r="J1505" s="10"/>
      <c r="K1505" s="11"/>
      <c r="L1505" s="11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3"/>
      <c r="BK1505" s="13"/>
      <c r="BL1505" s="13"/>
      <c r="BM1505" s="13"/>
      <c r="BN1505" s="13"/>
    </row>
    <row r="1506" spans="1:66" x14ac:dyDescent="0.25">
      <c r="A1506" s="10"/>
      <c r="B1506" s="10"/>
      <c r="C1506" s="10"/>
      <c r="D1506" s="10"/>
      <c r="E1506" s="10"/>
      <c r="F1506" s="10"/>
      <c r="G1506" s="10"/>
      <c r="H1506" s="10"/>
      <c r="I1506" s="10"/>
      <c r="J1506" s="10"/>
      <c r="K1506" s="11"/>
      <c r="L1506" s="11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12"/>
      <c r="BI1506" s="12"/>
      <c r="BJ1506" s="13"/>
      <c r="BK1506" s="13"/>
      <c r="BL1506" s="13"/>
      <c r="BM1506" s="13"/>
      <c r="BN1506" s="13"/>
    </row>
    <row r="1507" spans="1:66" x14ac:dyDescent="0.25">
      <c r="A1507" s="10"/>
      <c r="B1507" s="10"/>
      <c r="C1507" s="10"/>
      <c r="D1507" s="10"/>
      <c r="E1507" s="10"/>
      <c r="F1507" s="10"/>
      <c r="G1507" s="10"/>
      <c r="H1507" s="10"/>
      <c r="I1507" s="10"/>
      <c r="J1507" s="10"/>
      <c r="K1507" s="11"/>
      <c r="L1507" s="11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3"/>
      <c r="BK1507" s="13"/>
      <c r="BL1507" s="13"/>
      <c r="BM1507" s="13"/>
      <c r="BN1507" s="13"/>
    </row>
    <row r="1508" spans="1:66" x14ac:dyDescent="0.25">
      <c r="A1508" s="10"/>
      <c r="B1508" s="10"/>
      <c r="C1508" s="10"/>
      <c r="D1508" s="10"/>
      <c r="E1508" s="10"/>
      <c r="F1508" s="10"/>
      <c r="G1508" s="10"/>
      <c r="H1508" s="10"/>
      <c r="I1508" s="10"/>
      <c r="J1508" s="10"/>
      <c r="K1508" s="11"/>
      <c r="L1508" s="11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3"/>
      <c r="BK1508" s="13"/>
      <c r="BL1508" s="13"/>
      <c r="BM1508" s="13"/>
      <c r="BN1508" s="13"/>
    </row>
    <row r="1509" spans="1:66" x14ac:dyDescent="0.25">
      <c r="A1509" s="10"/>
      <c r="B1509" s="10"/>
      <c r="C1509" s="10"/>
      <c r="D1509" s="10"/>
      <c r="E1509" s="10"/>
      <c r="F1509" s="10"/>
      <c r="G1509" s="10"/>
      <c r="H1509" s="10"/>
      <c r="I1509" s="10"/>
      <c r="J1509" s="10"/>
      <c r="K1509" s="11"/>
      <c r="L1509" s="11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3"/>
      <c r="BK1509" s="13"/>
      <c r="BL1509" s="13"/>
      <c r="BM1509" s="13"/>
      <c r="BN1509" s="13"/>
    </row>
    <row r="1510" spans="1:66" x14ac:dyDescent="0.25">
      <c r="A1510" s="10"/>
      <c r="B1510" s="10"/>
      <c r="C1510" s="10"/>
      <c r="D1510" s="10"/>
      <c r="E1510" s="10"/>
      <c r="F1510" s="10"/>
      <c r="G1510" s="10"/>
      <c r="H1510" s="10"/>
      <c r="I1510" s="10"/>
      <c r="J1510" s="10"/>
      <c r="K1510" s="11"/>
      <c r="L1510" s="11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3"/>
      <c r="BK1510" s="13"/>
      <c r="BL1510" s="13"/>
      <c r="BM1510" s="13"/>
      <c r="BN1510" s="13"/>
    </row>
    <row r="1511" spans="1:66" x14ac:dyDescent="0.25">
      <c r="A1511" s="10"/>
      <c r="B1511" s="10"/>
      <c r="C1511" s="10"/>
      <c r="D1511" s="10"/>
      <c r="E1511" s="10"/>
      <c r="F1511" s="10"/>
      <c r="G1511" s="10"/>
      <c r="H1511" s="10"/>
      <c r="I1511" s="10"/>
      <c r="J1511" s="10"/>
      <c r="K1511" s="11"/>
      <c r="L1511" s="11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3"/>
      <c r="BK1511" s="13"/>
      <c r="BL1511" s="13"/>
      <c r="BM1511" s="13"/>
      <c r="BN1511" s="13"/>
    </row>
    <row r="1512" spans="1:66" x14ac:dyDescent="0.25">
      <c r="A1512" s="10"/>
      <c r="B1512" s="10"/>
      <c r="C1512" s="10"/>
      <c r="D1512" s="10"/>
      <c r="E1512" s="10"/>
      <c r="F1512" s="10"/>
      <c r="G1512" s="10"/>
      <c r="H1512" s="10"/>
      <c r="I1512" s="10"/>
      <c r="J1512" s="10"/>
      <c r="K1512" s="11"/>
      <c r="L1512" s="11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3"/>
      <c r="BK1512" s="13"/>
      <c r="BL1512" s="13"/>
      <c r="BM1512" s="13"/>
      <c r="BN1512" s="13"/>
    </row>
    <row r="1513" spans="1:66" x14ac:dyDescent="0.25">
      <c r="A1513" s="10"/>
      <c r="B1513" s="10"/>
      <c r="C1513" s="10"/>
      <c r="D1513" s="10"/>
      <c r="E1513" s="10"/>
      <c r="F1513" s="10"/>
      <c r="G1513" s="10"/>
      <c r="H1513" s="10"/>
      <c r="I1513" s="10"/>
      <c r="J1513" s="10"/>
      <c r="K1513" s="11"/>
      <c r="L1513" s="11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3"/>
      <c r="BK1513" s="13"/>
      <c r="BL1513" s="13"/>
      <c r="BM1513" s="13"/>
      <c r="BN1513" s="13"/>
    </row>
    <row r="1514" spans="1:66" x14ac:dyDescent="0.25">
      <c r="A1514" s="10"/>
      <c r="B1514" s="10"/>
      <c r="C1514" s="10"/>
      <c r="D1514" s="10"/>
      <c r="E1514" s="10"/>
      <c r="F1514" s="10"/>
      <c r="G1514" s="10"/>
      <c r="H1514" s="10"/>
      <c r="I1514" s="10"/>
      <c r="J1514" s="10"/>
      <c r="K1514" s="11"/>
      <c r="L1514" s="11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3"/>
      <c r="BK1514" s="13"/>
      <c r="BL1514" s="13"/>
      <c r="BM1514" s="13"/>
      <c r="BN1514" s="13"/>
    </row>
    <row r="1515" spans="1:66" x14ac:dyDescent="0.25">
      <c r="A1515" s="10"/>
      <c r="B1515" s="10"/>
      <c r="C1515" s="10"/>
      <c r="D1515" s="10"/>
      <c r="E1515" s="10"/>
      <c r="F1515" s="10"/>
      <c r="G1515" s="10"/>
      <c r="H1515" s="10"/>
      <c r="I1515" s="10"/>
      <c r="J1515" s="10"/>
      <c r="K1515" s="11"/>
      <c r="L1515" s="11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3"/>
      <c r="BK1515" s="13"/>
      <c r="BL1515" s="13"/>
      <c r="BM1515" s="13"/>
      <c r="BN1515" s="13"/>
    </row>
    <row r="1516" spans="1:66" x14ac:dyDescent="0.25">
      <c r="A1516" s="10"/>
      <c r="B1516" s="10"/>
      <c r="C1516" s="10"/>
      <c r="D1516" s="10"/>
      <c r="E1516" s="10"/>
      <c r="F1516" s="10"/>
      <c r="G1516" s="10"/>
      <c r="H1516" s="10"/>
      <c r="I1516" s="10"/>
      <c r="J1516" s="10"/>
      <c r="K1516" s="11"/>
      <c r="L1516" s="11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3"/>
      <c r="BK1516" s="13"/>
      <c r="BL1516" s="13"/>
      <c r="BM1516" s="13"/>
      <c r="BN1516" s="13"/>
    </row>
    <row r="1517" spans="1:66" x14ac:dyDescent="0.25">
      <c r="A1517" s="10"/>
      <c r="B1517" s="10"/>
      <c r="C1517" s="10"/>
      <c r="D1517" s="10"/>
      <c r="E1517" s="10"/>
      <c r="F1517" s="10"/>
      <c r="G1517" s="10"/>
      <c r="H1517" s="10"/>
      <c r="I1517" s="10"/>
      <c r="J1517" s="10"/>
      <c r="K1517" s="11"/>
      <c r="L1517" s="11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3"/>
      <c r="BK1517" s="13"/>
      <c r="BL1517" s="13"/>
      <c r="BM1517" s="13"/>
      <c r="BN1517" s="13"/>
    </row>
    <row r="1518" spans="1:66" x14ac:dyDescent="0.25">
      <c r="A1518" s="10"/>
      <c r="B1518" s="10"/>
      <c r="C1518" s="10"/>
      <c r="D1518" s="10"/>
      <c r="E1518" s="10"/>
      <c r="F1518" s="10"/>
      <c r="G1518" s="10"/>
      <c r="H1518" s="10"/>
      <c r="I1518" s="10"/>
      <c r="J1518" s="10"/>
      <c r="K1518" s="11"/>
      <c r="L1518" s="11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3"/>
      <c r="BK1518" s="13"/>
      <c r="BL1518" s="13"/>
      <c r="BM1518" s="13"/>
      <c r="BN1518" s="13"/>
    </row>
    <row r="1519" spans="1:66" x14ac:dyDescent="0.25">
      <c r="A1519" s="10"/>
      <c r="B1519" s="10"/>
      <c r="C1519" s="10"/>
      <c r="D1519" s="10"/>
      <c r="E1519" s="10"/>
      <c r="F1519" s="10"/>
      <c r="G1519" s="10"/>
      <c r="H1519" s="10"/>
      <c r="I1519" s="10"/>
      <c r="J1519" s="10"/>
      <c r="K1519" s="11"/>
      <c r="L1519" s="11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3"/>
      <c r="BK1519" s="13"/>
      <c r="BL1519" s="13"/>
      <c r="BM1519" s="13"/>
      <c r="BN1519" s="13"/>
    </row>
    <row r="1520" spans="1:66" x14ac:dyDescent="0.25">
      <c r="A1520" s="10"/>
      <c r="B1520" s="10"/>
      <c r="C1520" s="10"/>
      <c r="D1520" s="10"/>
      <c r="E1520" s="10"/>
      <c r="F1520" s="10"/>
      <c r="G1520" s="10"/>
      <c r="H1520" s="10"/>
      <c r="I1520" s="10"/>
      <c r="J1520" s="10"/>
      <c r="K1520" s="11"/>
      <c r="L1520" s="11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3"/>
      <c r="BK1520" s="13"/>
      <c r="BL1520" s="13"/>
      <c r="BM1520" s="13"/>
      <c r="BN1520" s="13"/>
    </row>
    <row r="1521" spans="1:66" x14ac:dyDescent="0.25">
      <c r="A1521" s="10"/>
      <c r="B1521" s="10"/>
      <c r="C1521" s="10"/>
      <c r="D1521" s="10"/>
      <c r="E1521" s="10"/>
      <c r="F1521" s="10"/>
      <c r="G1521" s="10"/>
      <c r="H1521" s="10"/>
      <c r="I1521" s="10"/>
      <c r="J1521" s="10"/>
      <c r="K1521" s="11"/>
      <c r="L1521" s="11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3"/>
      <c r="BK1521" s="13"/>
      <c r="BL1521" s="13"/>
      <c r="BM1521" s="13"/>
      <c r="BN1521" s="13"/>
    </row>
    <row r="1522" spans="1:66" x14ac:dyDescent="0.25">
      <c r="A1522" s="10"/>
      <c r="B1522" s="10"/>
      <c r="C1522" s="10"/>
      <c r="D1522" s="10"/>
      <c r="E1522" s="10"/>
      <c r="F1522" s="10"/>
      <c r="G1522" s="10"/>
      <c r="H1522" s="10"/>
      <c r="I1522" s="10"/>
      <c r="J1522" s="10"/>
      <c r="K1522" s="11"/>
      <c r="L1522" s="11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3"/>
      <c r="BK1522" s="13"/>
      <c r="BL1522" s="13"/>
      <c r="BM1522" s="13"/>
      <c r="BN1522" s="13"/>
    </row>
    <row r="1523" spans="1:66" x14ac:dyDescent="0.25">
      <c r="A1523" s="10"/>
      <c r="B1523" s="10"/>
      <c r="C1523" s="10"/>
      <c r="D1523" s="10"/>
      <c r="E1523" s="10"/>
      <c r="F1523" s="10"/>
      <c r="G1523" s="10"/>
      <c r="H1523" s="10"/>
      <c r="I1523" s="10"/>
      <c r="J1523" s="10"/>
      <c r="K1523" s="11"/>
      <c r="L1523" s="11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3"/>
      <c r="BK1523" s="13"/>
      <c r="BL1523" s="13"/>
      <c r="BM1523" s="13"/>
      <c r="BN1523" s="13"/>
    </row>
    <row r="1524" spans="1:66" x14ac:dyDescent="0.25">
      <c r="A1524" s="10"/>
      <c r="B1524" s="10"/>
      <c r="C1524" s="10"/>
      <c r="D1524" s="10"/>
      <c r="E1524" s="10"/>
      <c r="F1524" s="10"/>
      <c r="G1524" s="10"/>
      <c r="H1524" s="10"/>
      <c r="I1524" s="10"/>
      <c r="J1524" s="10"/>
      <c r="K1524" s="11"/>
      <c r="L1524" s="11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3"/>
      <c r="BK1524" s="13"/>
      <c r="BL1524" s="13"/>
      <c r="BM1524" s="13"/>
      <c r="BN1524" s="13"/>
    </row>
    <row r="1525" spans="1:66" x14ac:dyDescent="0.25">
      <c r="A1525" s="10"/>
      <c r="B1525" s="10"/>
      <c r="C1525" s="10"/>
      <c r="D1525" s="10"/>
      <c r="E1525" s="10"/>
      <c r="F1525" s="10"/>
      <c r="G1525" s="10"/>
      <c r="H1525" s="10"/>
      <c r="I1525" s="10"/>
      <c r="J1525" s="10"/>
      <c r="K1525" s="11"/>
      <c r="L1525" s="11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3"/>
      <c r="BK1525" s="13"/>
      <c r="BL1525" s="13"/>
      <c r="BM1525" s="13"/>
      <c r="BN1525" s="13"/>
    </row>
    <row r="1526" spans="1:66" x14ac:dyDescent="0.25">
      <c r="A1526" s="10"/>
      <c r="B1526" s="10"/>
      <c r="C1526" s="10"/>
      <c r="D1526" s="10"/>
      <c r="E1526" s="10"/>
      <c r="F1526" s="10"/>
      <c r="G1526" s="10"/>
      <c r="H1526" s="10"/>
      <c r="I1526" s="10"/>
      <c r="J1526" s="10"/>
      <c r="K1526" s="11"/>
      <c r="L1526" s="11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3"/>
      <c r="BK1526" s="13"/>
      <c r="BL1526" s="13"/>
      <c r="BM1526" s="13"/>
      <c r="BN1526" s="13"/>
    </row>
    <row r="1527" spans="1:66" x14ac:dyDescent="0.25">
      <c r="A1527" s="10"/>
      <c r="B1527" s="10"/>
      <c r="C1527" s="10"/>
      <c r="D1527" s="10"/>
      <c r="E1527" s="10"/>
      <c r="F1527" s="10"/>
      <c r="G1527" s="10"/>
      <c r="H1527" s="10"/>
      <c r="I1527" s="10"/>
      <c r="J1527" s="10"/>
      <c r="K1527" s="11"/>
      <c r="L1527" s="11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3"/>
      <c r="BK1527" s="13"/>
      <c r="BL1527" s="13"/>
      <c r="BM1527" s="13"/>
      <c r="BN1527" s="13"/>
    </row>
    <row r="1528" spans="1:66" x14ac:dyDescent="0.25">
      <c r="A1528" s="10"/>
      <c r="B1528" s="10"/>
      <c r="C1528" s="10"/>
      <c r="D1528" s="10"/>
      <c r="E1528" s="10"/>
      <c r="F1528" s="10"/>
      <c r="G1528" s="10"/>
      <c r="H1528" s="10"/>
      <c r="I1528" s="10"/>
      <c r="J1528" s="10"/>
      <c r="K1528" s="11"/>
      <c r="L1528" s="11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3"/>
      <c r="BK1528" s="13"/>
      <c r="BL1528" s="13"/>
      <c r="BM1528" s="13"/>
      <c r="BN1528" s="13"/>
    </row>
    <row r="1529" spans="1:66" x14ac:dyDescent="0.25">
      <c r="A1529" s="10"/>
      <c r="B1529" s="10"/>
      <c r="C1529" s="10"/>
      <c r="D1529" s="10"/>
      <c r="E1529" s="10"/>
      <c r="F1529" s="10"/>
      <c r="G1529" s="10"/>
      <c r="H1529" s="10"/>
      <c r="I1529" s="10"/>
      <c r="J1529" s="10"/>
      <c r="K1529" s="11"/>
      <c r="L1529" s="11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3"/>
      <c r="BK1529" s="13"/>
      <c r="BL1529" s="13"/>
      <c r="BM1529" s="13"/>
      <c r="BN1529" s="13"/>
    </row>
    <row r="1530" spans="1:66" x14ac:dyDescent="0.25">
      <c r="A1530" s="10"/>
      <c r="B1530" s="10"/>
      <c r="C1530" s="10"/>
      <c r="D1530" s="10"/>
      <c r="E1530" s="10"/>
      <c r="F1530" s="10"/>
      <c r="G1530" s="10"/>
      <c r="H1530" s="10"/>
      <c r="I1530" s="10"/>
      <c r="J1530" s="10"/>
      <c r="K1530" s="11"/>
      <c r="L1530" s="11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3"/>
      <c r="BK1530" s="13"/>
      <c r="BL1530" s="13"/>
      <c r="BM1530" s="13"/>
      <c r="BN1530" s="13"/>
    </row>
    <row r="1531" spans="1:66" x14ac:dyDescent="0.25">
      <c r="A1531" s="10"/>
      <c r="B1531" s="10"/>
      <c r="C1531" s="10"/>
      <c r="D1531" s="10"/>
      <c r="E1531" s="10"/>
      <c r="F1531" s="10"/>
      <c r="G1531" s="10"/>
      <c r="H1531" s="10"/>
      <c r="I1531" s="10"/>
      <c r="J1531" s="10"/>
      <c r="K1531" s="11"/>
      <c r="L1531" s="11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3"/>
      <c r="BK1531" s="13"/>
      <c r="BL1531" s="13"/>
      <c r="BM1531" s="13"/>
      <c r="BN1531" s="13"/>
    </row>
    <row r="1532" spans="1:66" x14ac:dyDescent="0.25">
      <c r="A1532" s="10"/>
      <c r="B1532" s="10"/>
      <c r="C1532" s="10"/>
      <c r="D1532" s="10"/>
      <c r="E1532" s="10"/>
      <c r="F1532" s="10"/>
      <c r="G1532" s="10"/>
      <c r="H1532" s="10"/>
      <c r="I1532" s="10"/>
      <c r="J1532" s="10"/>
      <c r="K1532" s="11"/>
      <c r="L1532" s="11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3"/>
      <c r="BK1532" s="13"/>
      <c r="BL1532" s="13"/>
      <c r="BM1532" s="13"/>
      <c r="BN1532" s="13"/>
    </row>
    <row r="1533" spans="1:66" x14ac:dyDescent="0.25">
      <c r="A1533" s="10"/>
      <c r="B1533" s="10"/>
      <c r="C1533" s="10"/>
      <c r="D1533" s="10"/>
      <c r="E1533" s="10"/>
      <c r="F1533" s="10"/>
      <c r="G1533" s="10"/>
      <c r="H1533" s="10"/>
      <c r="I1533" s="10"/>
      <c r="J1533" s="10"/>
      <c r="K1533" s="11"/>
      <c r="L1533" s="11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3"/>
      <c r="BK1533" s="13"/>
      <c r="BL1533" s="13"/>
      <c r="BM1533" s="13"/>
      <c r="BN1533" s="13"/>
    </row>
    <row r="1534" spans="1:66" s="21" customFormat="1" x14ac:dyDescent="0.25">
      <c r="A1534" s="10"/>
      <c r="B1534" s="10"/>
      <c r="C1534" s="10"/>
      <c r="D1534" s="10"/>
      <c r="E1534" s="10"/>
      <c r="F1534" s="10"/>
      <c r="G1534" s="10"/>
      <c r="H1534" s="10"/>
      <c r="I1534" s="10"/>
      <c r="J1534" s="10"/>
      <c r="K1534" s="11"/>
      <c r="L1534" s="11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3"/>
      <c r="BK1534" s="13"/>
      <c r="BL1534" s="13"/>
      <c r="BM1534" s="13"/>
      <c r="BN1534" s="13"/>
    </row>
    <row r="1535" spans="1:66" x14ac:dyDescent="0.25">
      <c r="A1535" s="10"/>
      <c r="B1535" s="10"/>
      <c r="C1535" s="10"/>
      <c r="D1535" s="10"/>
      <c r="E1535" s="10"/>
      <c r="F1535" s="10"/>
      <c r="G1535" s="10"/>
      <c r="H1535" s="10"/>
      <c r="I1535" s="10"/>
      <c r="J1535" s="10"/>
      <c r="K1535" s="11"/>
      <c r="L1535" s="11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3"/>
      <c r="BK1535" s="13"/>
      <c r="BL1535" s="13"/>
      <c r="BM1535" s="13"/>
      <c r="BN1535" s="13"/>
    </row>
    <row r="1536" spans="1:66" x14ac:dyDescent="0.25">
      <c r="A1536" s="10"/>
      <c r="B1536" s="10"/>
      <c r="C1536" s="10"/>
      <c r="D1536" s="10"/>
      <c r="E1536" s="10"/>
      <c r="F1536" s="10"/>
      <c r="G1536" s="10"/>
      <c r="H1536" s="10"/>
      <c r="I1536" s="10"/>
      <c r="J1536" s="10"/>
      <c r="K1536" s="11"/>
      <c r="L1536" s="11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3"/>
      <c r="BK1536" s="13"/>
      <c r="BL1536" s="13"/>
      <c r="BM1536" s="13"/>
      <c r="BN1536" s="13"/>
    </row>
    <row r="1537" spans="1:66" x14ac:dyDescent="0.25">
      <c r="A1537" s="10"/>
      <c r="B1537" s="10"/>
      <c r="C1537" s="10"/>
      <c r="D1537" s="10"/>
      <c r="E1537" s="10"/>
      <c r="F1537" s="10"/>
      <c r="G1537" s="10"/>
      <c r="H1537" s="10"/>
      <c r="I1537" s="10"/>
      <c r="J1537" s="10"/>
      <c r="K1537" s="11"/>
      <c r="L1537" s="11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3"/>
      <c r="BK1537" s="13"/>
      <c r="BL1537" s="13"/>
      <c r="BM1537" s="13"/>
      <c r="BN1537" s="13"/>
    </row>
    <row r="1538" spans="1:66" x14ac:dyDescent="0.25">
      <c r="A1538" s="10"/>
      <c r="B1538" s="10"/>
      <c r="C1538" s="10"/>
      <c r="D1538" s="10"/>
      <c r="E1538" s="10"/>
      <c r="F1538" s="10"/>
      <c r="G1538" s="10"/>
      <c r="H1538" s="10"/>
      <c r="I1538" s="10"/>
      <c r="J1538" s="10"/>
      <c r="K1538" s="11"/>
      <c r="L1538" s="11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3"/>
      <c r="BK1538" s="13"/>
      <c r="BL1538" s="13"/>
      <c r="BM1538" s="13"/>
      <c r="BN1538" s="13"/>
    </row>
    <row r="1539" spans="1:66" x14ac:dyDescent="0.25">
      <c r="A1539" s="10"/>
      <c r="B1539" s="10"/>
      <c r="C1539" s="10"/>
      <c r="D1539" s="10"/>
      <c r="E1539" s="10"/>
      <c r="F1539" s="10"/>
      <c r="G1539" s="10"/>
      <c r="H1539" s="10"/>
      <c r="I1539" s="10"/>
      <c r="J1539" s="10"/>
      <c r="K1539" s="11"/>
      <c r="L1539" s="11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3"/>
      <c r="BK1539" s="13"/>
      <c r="BL1539" s="13"/>
      <c r="BM1539" s="13"/>
      <c r="BN1539" s="13"/>
    </row>
    <row r="1540" spans="1:66" x14ac:dyDescent="0.25">
      <c r="A1540" s="10"/>
      <c r="B1540" s="10"/>
      <c r="C1540" s="10"/>
      <c r="D1540" s="10"/>
      <c r="E1540" s="10"/>
      <c r="F1540" s="10"/>
      <c r="G1540" s="10"/>
      <c r="H1540" s="10"/>
      <c r="I1540" s="10"/>
      <c r="J1540" s="10"/>
      <c r="K1540" s="11"/>
      <c r="L1540" s="11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3"/>
      <c r="BK1540" s="13"/>
      <c r="BL1540" s="13"/>
      <c r="BM1540" s="13"/>
      <c r="BN1540" s="13"/>
    </row>
    <row r="1541" spans="1:66" x14ac:dyDescent="0.25">
      <c r="A1541" s="10"/>
      <c r="B1541" s="10"/>
      <c r="C1541" s="10"/>
      <c r="D1541" s="10"/>
      <c r="E1541" s="10"/>
      <c r="F1541" s="10"/>
      <c r="G1541" s="10"/>
      <c r="H1541" s="10"/>
      <c r="I1541" s="10"/>
      <c r="J1541" s="10"/>
      <c r="K1541" s="11"/>
      <c r="L1541" s="11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3"/>
      <c r="BK1541" s="13"/>
      <c r="BL1541" s="13"/>
      <c r="BM1541" s="13"/>
      <c r="BN1541" s="13"/>
    </row>
    <row r="1542" spans="1:66" x14ac:dyDescent="0.25">
      <c r="A1542" s="10"/>
      <c r="B1542" s="10"/>
      <c r="C1542" s="10"/>
      <c r="D1542" s="10"/>
      <c r="E1542" s="10"/>
      <c r="F1542" s="10"/>
      <c r="G1542" s="10"/>
      <c r="H1542" s="10"/>
      <c r="I1542" s="10"/>
      <c r="J1542" s="10"/>
      <c r="K1542" s="11"/>
      <c r="L1542" s="11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3"/>
      <c r="BK1542" s="13"/>
      <c r="BL1542" s="13"/>
      <c r="BM1542" s="13"/>
      <c r="BN1542" s="13"/>
    </row>
    <row r="1543" spans="1:66" x14ac:dyDescent="0.25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1"/>
      <c r="L1543" s="11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3"/>
      <c r="BK1543" s="13"/>
      <c r="BL1543" s="13"/>
      <c r="BM1543" s="13"/>
      <c r="BN1543" s="13"/>
    </row>
    <row r="1544" spans="1:66" x14ac:dyDescent="0.25">
      <c r="A1544" s="10"/>
      <c r="B1544" s="10"/>
      <c r="C1544" s="10"/>
      <c r="D1544" s="10"/>
      <c r="E1544" s="10"/>
      <c r="F1544" s="10"/>
      <c r="G1544" s="10"/>
      <c r="H1544" s="10"/>
      <c r="I1544" s="10"/>
      <c r="J1544" s="10"/>
      <c r="K1544" s="11"/>
      <c r="L1544" s="11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3"/>
      <c r="BK1544" s="13"/>
      <c r="BL1544" s="13"/>
      <c r="BM1544" s="13"/>
      <c r="BN1544" s="13"/>
    </row>
    <row r="1545" spans="1:66" x14ac:dyDescent="0.25">
      <c r="A1545" s="10"/>
      <c r="B1545" s="10"/>
      <c r="C1545" s="10"/>
      <c r="D1545" s="10"/>
      <c r="E1545" s="10"/>
      <c r="F1545" s="10"/>
      <c r="G1545" s="10"/>
      <c r="H1545" s="10"/>
      <c r="I1545" s="10"/>
      <c r="J1545" s="10"/>
      <c r="K1545" s="11"/>
      <c r="L1545" s="11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3"/>
      <c r="BK1545" s="13"/>
      <c r="BL1545" s="13"/>
      <c r="BM1545" s="13"/>
      <c r="BN1545" s="13"/>
    </row>
    <row r="1546" spans="1:66" x14ac:dyDescent="0.25">
      <c r="A1546" s="10"/>
      <c r="B1546" s="10"/>
      <c r="C1546" s="10"/>
      <c r="D1546" s="10"/>
      <c r="E1546" s="10"/>
      <c r="F1546" s="10"/>
      <c r="G1546" s="10"/>
      <c r="H1546" s="10"/>
      <c r="I1546" s="10"/>
      <c r="J1546" s="10"/>
      <c r="K1546" s="11"/>
      <c r="L1546" s="11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3"/>
      <c r="BK1546" s="13"/>
      <c r="BL1546" s="13"/>
      <c r="BM1546" s="13"/>
      <c r="BN1546" s="13"/>
    </row>
    <row r="1547" spans="1:66" x14ac:dyDescent="0.25">
      <c r="A1547" s="10"/>
      <c r="B1547" s="10"/>
      <c r="C1547" s="10"/>
      <c r="D1547" s="10"/>
      <c r="E1547" s="10"/>
      <c r="F1547" s="10"/>
      <c r="G1547" s="10"/>
      <c r="H1547" s="10"/>
      <c r="I1547" s="10"/>
      <c r="J1547" s="10"/>
      <c r="K1547" s="11"/>
      <c r="L1547" s="11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3"/>
      <c r="BK1547" s="13"/>
      <c r="BL1547" s="13"/>
      <c r="BM1547" s="13"/>
      <c r="BN1547" s="13"/>
    </row>
    <row r="1548" spans="1:66" x14ac:dyDescent="0.25">
      <c r="A1548" s="10"/>
      <c r="B1548" s="10"/>
      <c r="C1548" s="10"/>
      <c r="D1548" s="10"/>
      <c r="E1548" s="10"/>
      <c r="F1548" s="10"/>
      <c r="G1548" s="10"/>
      <c r="H1548" s="10"/>
      <c r="I1548" s="10"/>
      <c r="J1548" s="10"/>
      <c r="K1548" s="11"/>
      <c r="L1548" s="11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3"/>
      <c r="BK1548" s="13"/>
      <c r="BL1548" s="13"/>
      <c r="BM1548" s="13"/>
      <c r="BN1548" s="13"/>
    </row>
    <row r="1549" spans="1:66" x14ac:dyDescent="0.25">
      <c r="A1549" s="10"/>
      <c r="B1549" s="10"/>
      <c r="C1549" s="10"/>
      <c r="D1549" s="10"/>
      <c r="E1549" s="10"/>
      <c r="F1549" s="10"/>
      <c r="G1549" s="10"/>
      <c r="H1549" s="10"/>
      <c r="I1549" s="10"/>
      <c r="J1549" s="10"/>
      <c r="K1549" s="11"/>
      <c r="L1549" s="11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3"/>
      <c r="BK1549" s="13"/>
      <c r="BL1549" s="13"/>
      <c r="BM1549" s="13"/>
      <c r="BN1549" s="13"/>
    </row>
    <row r="1550" spans="1:66" x14ac:dyDescent="0.25">
      <c r="A1550" s="10"/>
      <c r="B1550" s="10"/>
      <c r="C1550" s="10"/>
      <c r="D1550" s="10"/>
      <c r="E1550" s="10"/>
      <c r="F1550" s="10"/>
      <c r="G1550" s="10"/>
      <c r="H1550" s="10"/>
      <c r="I1550" s="10"/>
      <c r="J1550" s="10"/>
      <c r="K1550" s="11"/>
      <c r="L1550" s="11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3"/>
      <c r="BK1550" s="13"/>
      <c r="BL1550" s="13"/>
      <c r="BM1550" s="13"/>
      <c r="BN1550" s="13"/>
    </row>
    <row r="1551" spans="1:66" x14ac:dyDescent="0.25">
      <c r="A1551" s="10"/>
      <c r="B1551" s="10"/>
      <c r="C1551" s="10"/>
      <c r="D1551" s="10"/>
      <c r="E1551" s="10"/>
      <c r="F1551" s="10"/>
      <c r="G1551" s="10"/>
      <c r="H1551" s="10"/>
      <c r="I1551" s="10"/>
      <c r="J1551" s="10"/>
      <c r="K1551" s="11"/>
      <c r="L1551" s="11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3"/>
      <c r="BK1551" s="13"/>
      <c r="BL1551" s="13"/>
      <c r="BM1551" s="13"/>
      <c r="BN1551" s="13"/>
    </row>
    <row r="1552" spans="1:66" x14ac:dyDescent="0.25">
      <c r="A1552" s="10"/>
      <c r="B1552" s="10"/>
      <c r="C1552" s="10"/>
      <c r="D1552" s="10"/>
      <c r="E1552" s="10"/>
      <c r="F1552" s="10"/>
      <c r="G1552" s="10"/>
      <c r="H1552" s="10"/>
      <c r="I1552" s="10"/>
      <c r="J1552" s="10"/>
      <c r="K1552" s="11"/>
      <c r="L1552" s="11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3"/>
      <c r="BK1552" s="13"/>
      <c r="BL1552" s="13"/>
      <c r="BM1552" s="13"/>
      <c r="BN1552" s="13"/>
    </row>
    <row r="1553" spans="1:66" x14ac:dyDescent="0.25">
      <c r="A1553" s="10"/>
      <c r="B1553" s="10"/>
      <c r="C1553" s="10"/>
      <c r="D1553" s="10"/>
      <c r="E1553" s="10"/>
      <c r="F1553" s="10"/>
      <c r="G1553" s="10"/>
      <c r="H1553" s="10"/>
      <c r="I1553" s="10"/>
      <c r="J1553" s="10"/>
      <c r="K1553" s="11"/>
      <c r="L1553" s="11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3"/>
      <c r="BK1553" s="13"/>
      <c r="BL1553" s="13"/>
      <c r="BM1553" s="13"/>
      <c r="BN1553" s="13"/>
    </row>
    <row r="1554" spans="1:66" x14ac:dyDescent="0.25">
      <c r="A1554" s="10"/>
      <c r="B1554" s="10"/>
      <c r="C1554" s="10"/>
      <c r="D1554" s="10"/>
      <c r="E1554" s="10"/>
      <c r="F1554" s="10"/>
      <c r="G1554" s="10"/>
      <c r="H1554" s="10"/>
      <c r="I1554" s="10"/>
      <c r="J1554" s="10"/>
      <c r="K1554" s="11"/>
      <c r="L1554" s="11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3"/>
      <c r="BK1554" s="13"/>
      <c r="BL1554" s="13"/>
      <c r="BM1554" s="13"/>
      <c r="BN1554" s="13"/>
    </row>
    <row r="1555" spans="1:66" x14ac:dyDescent="0.25">
      <c r="A1555" s="10"/>
      <c r="B1555" s="10"/>
      <c r="C1555" s="10"/>
      <c r="D1555" s="10"/>
      <c r="E1555" s="10"/>
      <c r="F1555" s="10"/>
      <c r="G1555" s="10"/>
      <c r="H1555" s="10"/>
      <c r="I1555" s="10"/>
      <c r="J1555" s="10"/>
      <c r="K1555" s="11"/>
      <c r="L1555" s="11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3"/>
      <c r="BK1555" s="13"/>
      <c r="BL1555" s="13"/>
      <c r="BM1555" s="13"/>
      <c r="BN1555" s="13"/>
    </row>
    <row r="1556" spans="1:66" x14ac:dyDescent="0.25">
      <c r="A1556" s="10"/>
      <c r="B1556" s="10"/>
      <c r="C1556" s="10"/>
      <c r="D1556" s="10"/>
      <c r="E1556" s="10"/>
      <c r="F1556" s="10"/>
      <c r="G1556" s="10"/>
      <c r="H1556" s="10"/>
      <c r="I1556" s="10"/>
      <c r="J1556" s="10"/>
      <c r="K1556" s="11"/>
      <c r="L1556" s="11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3"/>
      <c r="BK1556" s="13"/>
      <c r="BL1556" s="13"/>
      <c r="BM1556" s="13"/>
      <c r="BN1556" s="13"/>
    </row>
    <row r="1557" spans="1:66" x14ac:dyDescent="0.25">
      <c r="A1557" s="10"/>
      <c r="B1557" s="10"/>
      <c r="C1557" s="10"/>
      <c r="D1557" s="10"/>
      <c r="E1557" s="10"/>
      <c r="F1557" s="10"/>
      <c r="G1557" s="10"/>
      <c r="H1557" s="10"/>
      <c r="I1557" s="10"/>
      <c r="J1557" s="10"/>
      <c r="K1557" s="11"/>
      <c r="L1557" s="11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3"/>
      <c r="BK1557" s="13"/>
      <c r="BL1557" s="13"/>
      <c r="BM1557" s="13"/>
      <c r="BN1557" s="13"/>
    </row>
    <row r="1558" spans="1:66" x14ac:dyDescent="0.25">
      <c r="A1558" s="10"/>
      <c r="B1558" s="10"/>
      <c r="C1558" s="10"/>
      <c r="D1558" s="10"/>
      <c r="E1558" s="10"/>
      <c r="F1558" s="10"/>
      <c r="G1558" s="10"/>
      <c r="H1558" s="10"/>
      <c r="I1558" s="10"/>
      <c r="J1558" s="10"/>
      <c r="K1558" s="11"/>
      <c r="L1558" s="11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3"/>
      <c r="BK1558" s="13"/>
      <c r="BL1558" s="13"/>
      <c r="BM1558" s="13"/>
      <c r="BN1558" s="13"/>
    </row>
    <row r="1559" spans="1:66" x14ac:dyDescent="0.25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1"/>
      <c r="L1559" s="11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3"/>
      <c r="BK1559" s="13"/>
      <c r="BL1559" s="13"/>
      <c r="BM1559" s="13"/>
      <c r="BN1559" s="13"/>
    </row>
    <row r="1560" spans="1:66" x14ac:dyDescent="0.25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1"/>
      <c r="L1560" s="11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3"/>
      <c r="BK1560" s="13"/>
      <c r="BL1560" s="13"/>
      <c r="BM1560" s="13"/>
      <c r="BN1560" s="13"/>
    </row>
    <row r="1561" spans="1:66" x14ac:dyDescent="0.2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1"/>
      <c r="L1561" s="11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3"/>
      <c r="BK1561" s="13"/>
      <c r="BL1561" s="13"/>
      <c r="BM1561" s="13"/>
      <c r="BN1561" s="13"/>
    </row>
    <row r="1562" spans="1:66" x14ac:dyDescent="0.25">
      <c r="A1562" s="10"/>
      <c r="B1562" s="10"/>
      <c r="C1562" s="10"/>
      <c r="D1562" s="10"/>
      <c r="E1562" s="10"/>
      <c r="F1562" s="10"/>
      <c r="G1562" s="10"/>
      <c r="H1562" s="10"/>
      <c r="I1562" s="10"/>
      <c r="J1562" s="10"/>
      <c r="K1562" s="11"/>
      <c r="L1562" s="11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3"/>
      <c r="BK1562" s="13"/>
      <c r="BL1562" s="13"/>
      <c r="BM1562" s="13"/>
      <c r="BN1562" s="13"/>
    </row>
    <row r="1563" spans="1:66" x14ac:dyDescent="0.25">
      <c r="A1563" s="10"/>
      <c r="B1563" s="10"/>
      <c r="C1563" s="10"/>
      <c r="D1563" s="10"/>
      <c r="E1563" s="10"/>
      <c r="F1563" s="10"/>
      <c r="G1563" s="10"/>
      <c r="H1563" s="10"/>
      <c r="I1563" s="10"/>
      <c r="J1563" s="10"/>
      <c r="K1563" s="11"/>
      <c r="L1563" s="11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3"/>
      <c r="BK1563" s="13"/>
      <c r="BL1563" s="13"/>
      <c r="BM1563" s="13"/>
      <c r="BN1563" s="13"/>
    </row>
    <row r="1564" spans="1:66" x14ac:dyDescent="0.25">
      <c r="A1564" s="10"/>
      <c r="B1564" s="10"/>
      <c r="C1564" s="10"/>
      <c r="D1564" s="10"/>
      <c r="E1564" s="10"/>
      <c r="F1564" s="10"/>
      <c r="G1564" s="10"/>
      <c r="H1564" s="10"/>
      <c r="I1564" s="10"/>
      <c r="J1564" s="10"/>
      <c r="K1564" s="11"/>
      <c r="L1564" s="11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3"/>
      <c r="BK1564" s="13"/>
      <c r="BL1564" s="13"/>
      <c r="BM1564" s="13"/>
      <c r="BN1564" s="13"/>
    </row>
    <row r="1565" spans="1:66" x14ac:dyDescent="0.25">
      <c r="A1565" s="10"/>
      <c r="B1565" s="10"/>
      <c r="C1565" s="10"/>
      <c r="D1565" s="10"/>
      <c r="E1565" s="10"/>
      <c r="F1565" s="10"/>
      <c r="G1565" s="10"/>
      <c r="H1565" s="10"/>
      <c r="I1565" s="10"/>
      <c r="J1565" s="10"/>
      <c r="K1565" s="11"/>
      <c r="L1565" s="11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3"/>
      <c r="BK1565" s="13"/>
      <c r="BL1565" s="13"/>
      <c r="BM1565" s="13"/>
      <c r="BN1565" s="13"/>
    </row>
    <row r="1566" spans="1:66" x14ac:dyDescent="0.25">
      <c r="A1566" s="10"/>
      <c r="B1566" s="10"/>
      <c r="C1566" s="10"/>
      <c r="D1566" s="10"/>
      <c r="E1566" s="10"/>
      <c r="F1566" s="10"/>
      <c r="G1566" s="10"/>
      <c r="H1566" s="10"/>
      <c r="I1566" s="10"/>
      <c r="J1566" s="10"/>
      <c r="K1566" s="11"/>
      <c r="L1566" s="11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3"/>
      <c r="BK1566" s="13"/>
      <c r="BL1566" s="13"/>
      <c r="BM1566" s="13"/>
      <c r="BN1566" s="13"/>
    </row>
    <row r="1567" spans="1:66" x14ac:dyDescent="0.25">
      <c r="A1567" s="10"/>
      <c r="B1567" s="10"/>
      <c r="C1567" s="10"/>
      <c r="D1567" s="10"/>
      <c r="E1567" s="10"/>
      <c r="F1567" s="10"/>
      <c r="G1567" s="10"/>
      <c r="H1567" s="10"/>
      <c r="I1567" s="10"/>
      <c r="J1567" s="10"/>
      <c r="K1567" s="11"/>
      <c r="L1567" s="11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3"/>
      <c r="BK1567" s="13"/>
      <c r="BL1567" s="13"/>
      <c r="BM1567" s="13"/>
      <c r="BN1567" s="13"/>
    </row>
    <row r="1568" spans="1:66" x14ac:dyDescent="0.25">
      <c r="A1568" s="10"/>
      <c r="B1568" s="10"/>
      <c r="C1568" s="10"/>
      <c r="D1568" s="10"/>
      <c r="E1568" s="10"/>
      <c r="F1568" s="10"/>
      <c r="G1568" s="10"/>
      <c r="H1568" s="10"/>
      <c r="I1568" s="10"/>
      <c r="J1568" s="10"/>
      <c r="K1568" s="11"/>
      <c r="L1568" s="11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3"/>
      <c r="BK1568" s="13"/>
      <c r="BL1568" s="13"/>
      <c r="BM1568" s="13"/>
      <c r="BN1568" s="13"/>
    </row>
    <row r="1569" spans="1:66" x14ac:dyDescent="0.25">
      <c r="A1569" s="10"/>
      <c r="B1569" s="10"/>
      <c r="C1569" s="10"/>
      <c r="D1569" s="10"/>
      <c r="E1569" s="10"/>
      <c r="F1569" s="10"/>
      <c r="G1569" s="10"/>
      <c r="H1569" s="10"/>
      <c r="I1569" s="10"/>
      <c r="J1569" s="10"/>
      <c r="K1569" s="11"/>
      <c r="L1569" s="11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3"/>
      <c r="BK1569" s="13"/>
      <c r="BL1569" s="13"/>
      <c r="BM1569" s="13"/>
      <c r="BN1569" s="13"/>
    </row>
    <row r="1570" spans="1:66" x14ac:dyDescent="0.25">
      <c r="A1570" s="10"/>
      <c r="B1570" s="10"/>
      <c r="C1570" s="10"/>
      <c r="D1570" s="10"/>
      <c r="E1570" s="10"/>
      <c r="F1570" s="10"/>
      <c r="G1570" s="10"/>
      <c r="H1570" s="10"/>
      <c r="I1570" s="10"/>
      <c r="J1570" s="10"/>
      <c r="K1570" s="11"/>
      <c r="L1570" s="11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3"/>
      <c r="BK1570" s="13"/>
      <c r="BL1570" s="13"/>
      <c r="BM1570" s="13"/>
      <c r="BN1570" s="13"/>
    </row>
    <row r="1571" spans="1:66" x14ac:dyDescent="0.25">
      <c r="A1571" s="10"/>
      <c r="B1571" s="10"/>
      <c r="C1571" s="10"/>
      <c r="D1571" s="10"/>
      <c r="E1571" s="10"/>
      <c r="F1571" s="10"/>
      <c r="G1571" s="10"/>
      <c r="H1571" s="10"/>
      <c r="I1571" s="10"/>
      <c r="J1571" s="10"/>
      <c r="K1571" s="11"/>
      <c r="L1571" s="11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3"/>
      <c r="BK1571" s="13"/>
      <c r="BL1571" s="13"/>
      <c r="BM1571" s="13"/>
      <c r="BN1571" s="13"/>
    </row>
    <row r="1572" spans="1:66" x14ac:dyDescent="0.25">
      <c r="A1572" s="10"/>
      <c r="B1572" s="10"/>
      <c r="C1572" s="10"/>
      <c r="D1572" s="10"/>
      <c r="E1572" s="10"/>
      <c r="F1572" s="10"/>
      <c r="G1572" s="10"/>
      <c r="H1572" s="10"/>
      <c r="I1572" s="10"/>
      <c r="J1572" s="10"/>
      <c r="K1572" s="11"/>
      <c r="L1572" s="11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3"/>
      <c r="BK1572" s="13"/>
      <c r="BL1572" s="13"/>
      <c r="BM1572" s="13"/>
      <c r="BN1572" s="13"/>
    </row>
    <row r="1573" spans="1:66" x14ac:dyDescent="0.25">
      <c r="A1573" s="10"/>
      <c r="B1573" s="10"/>
      <c r="C1573" s="10"/>
      <c r="D1573" s="10"/>
      <c r="E1573" s="10"/>
      <c r="F1573" s="10"/>
      <c r="G1573" s="10"/>
      <c r="H1573" s="10"/>
      <c r="I1573" s="10"/>
      <c r="J1573" s="10"/>
      <c r="K1573" s="11"/>
      <c r="L1573" s="11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3"/>
      <c r="BK1573" s="13"/>
      <c r="BL1573" s="13"/>
      <c r="BM1573" s="13"/>
      <c r="BN1573" s="13"/>
    </row>
    <row r="1574" spans="1:66" x14ac:dyDescent="0.25">
      <c r="A1574" s="10"/>
      <c r="B1574" s="10"/>
      <c r="C1574" s="10"/>
      <c r="D1574" s="10"/>
      <c r="E1574" s="10"/>
      <c r="F1574" s="10"/>
      <c r="G1574" s="10"/>
      <c r="H1574" s="10"/>
      <c r="I1574" s="10"/>
      <c r="J1574" s="10"/>
      <c r="K1574" s="11"/>
      <c r="L1574" s="11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3"/>
      <c r="BK1574" s="13"/>
      <c r="BL1574" s="13"/>
      <c r="BM1574" s="13"/>
      <c r="BN1574" s="13"/>
    </row>
    <row r="1575" spans="1:66" x14ac:dyDescent="0.25">
      <c r="A1575" s="10"/>
      <c r="B1575" s="10"/>
      <c r="C1575" s="10"/>
      <c r="D1575" s="10"/>
      <c r="E1575" s="10"/>
      <c r="F1575" s="10"/>
      <c r="G1575" s="10"/>
      <c r="H1575" s="10"/>
      <c r="I1575" s="10"/>
      <c r="J1575" s="10"/>
      <c r="K1575" s="11"/>
      <c r="L1575" s="11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3"/>
      <c r="BK1575" s="13"/>
      <c r="BL1575" s="13"/>
      <c r="BM1575" s="13"/>
      <c r="BN1575" s="13"/>
    </row>
    <row r="1576" spans="1:66" x14ac:dyDescent="0.25">
      <c r="A1576" s="10"/>
      <c r="B1576" s="10"/>
      <c r="C1576" s="10"/>
      <c r="D1576" s="10"/>
      <c r="E1576" s="10"/>
      <c r="F1576" s="10"/>
      <c r="G1576" s="10"/>
      <c r="H1576" s="10"/>
      <c r="I1576" s="10"/>
      <c r="J1576" s="10"/>
      <c r="K1576" s="11"/>
      <c r="L1576" s="11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3"/>
      <c r="BK1576" s="13"/>
      <c r="BL1576" s="13"/>
      <c r="BM1576" s="13"/>
      <c r="BN1576" s="13"/>
    </row>
    <row r="1577" spans="1:66" x14ac:dyDescent="0.25">
      <c r="A1577" s="10"/>
      <c r="B1577" s="10"/>
      <c r="C1577" s="10"/>
      <c r="D1577" s="10"/>
      <c r="E1577" s="10"/>
      <c r="F1577" s="10"/>
      <c r="G1577" s="10"/>
      <c r="H1577" s="10"/>
      <c r="I1577" s="10"/>
      <c r="J1577" s="10"/>
      <c r="K1577" s="11"/>
      <c r="L1577" s="11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3"/>
      <c r="BK1577" s="13"/>
      <c r="BL1577" s="13"/>
      <c r="BM1577" s="13"/>
      <c r="BN1577" s="13"/>
    </row>
    <row r="1578" spans="1:66" x14ac:dyDescent="0.25">
      <c r="A1578" s="10"/>
      <c r="B1578" s="10"/>
      <c r="C1578" s="10"/>
      <c r="D1578" s="10"/>
      <c r="E1578" s="10"/>
      <c r="F1578" s="10"/>
      <c r="G1578" s="10"/>
      <c r="H1578" s="10"/>
      <c r="I1578" s="10"/>
      <c r="J1578" s="10"/>
      <c r="K1578" s="11"/>
      <c r="L1578" s="11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3"/>
      <c r="BK1578" s="13"/>
      <c r="BL1578" s="13"/>
      <c r="BM1578" s="13"/>
      <c r="BN1578" s="13"/>
    </row>
    <row r="1579" spans="1:66" x14ac:dyDescent="0.25">
      <c r="A1579" s="10"/>
      <c r="B1579" s="10"/>
      <c r="C1579" s="10"/>
      <c r="D1579" s="10"/>
      <c r="E1579" s="10"/>
      <c r="F1579" s="10"/>
      <c r="G1579" s="10"/>
      <c r="H1579" s="10"/>
      <c r="I1579" s="10"/>
      <c r="J1579" s="10"/>
      <c r="K1579" s="11"/>
      <c r="L1579" s="11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3"/>
      <c r="BK1579" s="13"/>
      <c r="BL1579" s="13"/>
      <c r="BM1579" s="13"/>
      <c r="BN1579" s="13"/>
    </row>
    <row r="1580" spans="1:66" x14ac:dyDescent="0.25">
      <c r="A1580" s="10"/>
      <c r="B1580" s="10"/>
      <c r="C1580" s="10"/>
      <c r="D1580" s="10"/>
      <c r="E1580" s="10"/>
      <c r="F1580" s="10"/>
      <c r="G1580" s="10"/>
      <c r="H1580" s="10"/>
      <c r="I1580" s="10"/>
      <c r="J1580" s="10"/>
      <c r="K1580" s="11"/>
      <c r="L1580" s="11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3"/>
      <c r="BK1580" s="13"/>
      <c r="BL1580" s="13"/>
      <c r="BM1580" s="13"/>
      <c r="BN1580" s="13"/>
    </row>
    <row r="1581" spans="1:66" x14ac:dyDescent="0.25">
      <c r="A1581" s="10"/>
      <c r="B1581" s="10"/>
      <c r="C1581" s="10"/>
      <c r="D1581" s="10"/>
      <c r="E1581" s="10"/>
      <c r="F1581" s="10"/>
      <c r="G1581" s="10"/>
      <c r="H1581" s="10"/>
      <c r="I1581" s="10"/>
      <c r="J1581" s="10"/>
      <c r="K1581" s="11"/>
      <c r="L1581" s="11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3"/>
      <c r="BK1581" s="13"/>
      <c r="BL1581" s="13"/>
      <c r="BM1581" s="13"/>
      <c r="BN1581" s="13"/>
    </row>
    <row r="1582" spans="1:66" x14ac:dyDescent="0.25">
      <c r="A1582" s="10"/>
      <c r="B1582" s="10"/>
      <c r="C1582" s="10"/>
      <c r="D1582" s="10"/>
      <c r="E1582" s="10"/>
      <c r="F1582" s="10"/>
      <c r="G1582" s="10"/>
      <c r="H1582" s="10"/>
      <c r="I1582" s="10"/>
      <c r="J1582" s="10"/>
      <c r="K1582" s="11"/>
      <c r="L1582" s="11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3"/>
      <c r="BK1582" s="13"/>
      <c r="BL1582" s="13"/>
      <c r="BM1582" s="13"/>
      <c r="BN1582" s="13"/>
    </row>
    <row r="1583" spans="1:66" x14ac:dyDescent="0.25">
      <c r="A1583" s="10"/>
      <c r="B1583" s="10"/>
      <c r="C1583" s="10"/>
      <c r="D1583" s="10"/>
      <c r="E1583" s="10"/>
      <c r="F1583" s="10"/>
      <c r="G1583" s="10"/>
      <c r="H1583" s="10"/>
      <c r="I1583" s="10"/>
      <c r="J1583" s="10"/>
      <c r="K1583" s="11"/>
      <c r="L1583" s="11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3"/>
      <c r="BK1583" s="13"/>
      <c r="BL1583" s="13"/>
      <c r="BM1583" s="13"/>
      <c r="BN1583" s="13"/>
    </row>
    <row r="1584" spans="1:66" x14ac:dyDescent="0.25">
      <c r="A1584" s="10"/>
      <c r="B1584" s="10"/>
      <c r="C1584" s="10"/>
      <c r="D1584" s="10"/>
      <c r="E1584" s="10"/>
      <c r="F1584" s="10"/>
      <c r="G1584" s="10"/>
      <c r="H1584" s="10"/>
      <c r="I1584" s="10"/>
      <c r="J1584" s="10"/>
      <c r="K1584" s="11"/>
      <c r="L1584" s="11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3"/>
      <c r="BK1584" s="13"/>
      <c r="BL1584" s="13"/>
      <c r="BM1584" s="13"/>
      <c r="BN1584" s="13"/>
    </row>
    <row r="1585" spans="1:66" x14ac:dyDescent="0.25">
      <c r="A1585" s="10"/>
      <c r="B1585" s="10"/>
      <c r="C1585" s="10"/>
      <c r="D1585" s="10"/>
      <c r="E1585" s="10"/>
      <c r="F1585" s="10"/>
      <c r="G1585" s="10"/>
      <c r="H1585" s="10"/>
      <c r="I1585" s="10"/>
      <c r="J1585" s="10"/>
      <c r="K1585" s="11"/>
      <c r="L1585" s="11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3"/>
      <c r="BK1585" s="13"/>
      <c r="BL1585" s="13"/>
      <c r="BM1585" s="13"/>
      <c r="BN1585" s="13"/>
    </row>
    <row r="1586" spans="1:66" x14ac:dyDescent="0.25">
      <c r="A1586" s="10"/>
      <c r="B1586" s="10"/>
      <c r="C1586" s="10"/>
      <c r="D1586" s="10"/>
      <c r="E1586" s="10"/>
      <c r="F1586" s="10"/>
      <c r="G1586" s="10"/>
      <c r="H1586" s="10"/>
      <c r="I1586" s="10"/>
      <c r="J1586" s="10"/>
      <c r="K1586" s="11"/>
      <c r="L1586" s="11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3"/>
      <c r="BK1586" s="13"/>
      <c r="BL1586" s="13"/>
      <c r="BM1586" s="13"/>
      <c r="BN1586" s="13"/>
    </row>
    <row r="1587" spans="1:66" x14ac:dyDescent="0.25">
      <c r="A1587" s="10"/>
      <c r="B1587" s="10"/>
      <c r="C1587" s="10"/>
      <c r="D1587" s="10"/>
      <c r="E1587" s="10"/>
      <c r="F1587" s="10"/>
      <c r="G1587" s="10"/>
      <c r="H1587" s="10"/>
      <c r="I1587" s="10"/>
      <c r="J1587" s="10"/>
      <c r="K1587" s="11"/>
      <c r="L1587" s="11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3"/>
      <c r="BK1587" s="13"/>
      <c r="BL1587" s="13"/>
      <c r="BM1587" s="13"/>
      <c r="BN1587" s="13"/>
    </row>
    <row r="1588" spans="1:66" x14ac:dyDescent="0.25">
      <c r="A1588" s="10"/>
      <c r="B1588" s="10"/>
      <c r="C1588" s="10"/>
      <c r="D1588" s="10"/>
      <c r="E1588" s="10"/>
      <c r="F1588" s="10"/>
      <c r="G1588" s="10"/>
      <c r="H1588" s="10"/>
      <c r="I1588" s="10"/>
      <c r="J1588" s="10"/>
      <c r="K1588" s="11"/>
      <c r="L1588" s="11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3"/>
      <c r="BK1588" s="13"/>
      <c r="BL1588" s="13"/>
      <c r="BM1588" s="13"/>
      <c r="BN1588" s="13"/>
    </row>
    <row r="1589" spans="1:66" x14ac:dyDescent="0.25">
      <c r="A1589" s="10"/>
      <c r="B1589" s="10"/>
      <c r="C1589" s="10"/>
      <c r="D1589" s="10"/>
      <c r="E1589" s="10"/>
      <c r="F1589" s="10"/>
      <c r="G1589" s="10"/>
      <c r="H1589" s="10"/>
      <c r="I1589" s="10"/>
      <c r="J1589" s="10"/>
      <c r="K1589" s="11"/>
      <c r="L1589" s="11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3"/>
      <c r="BK1589" s="13"/>
      <c r="BL1589" s="13"/>
      <c r="BM1589" s="13"/>
      <c r="BN1589" s="13"/>
    </row>
    <row r="1590" spans="1:66" x14ac:dyDescent="0.25">
      <c r="A1590" s="10"/>
      <c r="B1590" s="10"/>
      <c r="C1590" s="10"/>
      <c r="D1590" s="10"/>
      <c r="E1590" s="10"/>
      <c r="F1590" s="10"/>
      <c r="G1590" s="10"/>
      <c r="H1590" s="10"/>
      <c r="I1590" s="10"/>
      <c r="J1590" s="10"/>
      <c r="K1590" s="11"/>
      <c r="L1590" s="11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3"/>
      <c r="BK1590" s="13"/>
      <c r="BL1590" s="13"/>
      <c r="BM1590" s="13"/>
      <c r="BN1590" s="13"/>
    </row>
    <row r="1591" spans="1:66" x14ac:dyDescent="0.25">
      <c r="A1591" s="10"/>
      <c r="B1591" s="10"/>
      <c r="C1591" s="10"/>
      <c r="D1591" s="10"/>
      <c r="E1591" s="10"/>
      <c r="F1591" s="10"/>
      <c r="G1591" s="10"/>
      <c r="H1591" s="10"/>
      <c r="I1591" s="10"/>
      <c r="J1591" s="10"/>
      <c r="K1591" s="11"/>
      <c r="L1591" s="11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3"/>
      <c r="BK1591" s="13"/>
      <c r="BL1591" s="13"/>
      <c r="BM1591" s="13"/>
      <c r="BN1591" s="13"/>
    </row>
    <row r="1592" spans="1:66" x14ac:dyDescent="0.25">
      <c r="A1592" s="10"/>
      <c r="B1592" s="10"/>
      <c r="C1592" s="10"/>
      <c r="D1592" s="10"/>
      <c r="E1592" s="10"/>
      <c r="F1592" s="10"/>
      <c r="G1592" s="10"/>
      <c r="H1592" s="10"/>
      <c r="I1592" s="10"/>
      <c r="J1592" s="10"/>
      <c r="K1592" s="11"/>
      <c r="L1592" s="11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3"/>
      <c r="BK1592" s="13"/>
      <c r="BL1592" s="13"/>
      <c r="BM1592" s="13"/>
      <c r="BN1592" s="13"/>
    </row>
    <row r="1593" spans="1:66" x14ac:dyDescent="0.25">
      <c r="A1593" s="10"/>
      <c r="B1593" s="10"/>
      <c r="C1593" s="10"/>
      <c r="D1593" s="10"/>
      <c r="E1593" s="10"/>
      <c r="F1593" s="10"/>
      <c r="G1593" s="10"/>
      <c r="H1593" s="10"/>
      <c r="I1593" s="10"/>
      <c r="J1593" s="10"/>
      <c r="K1593" s="11"/>
      <c r="L1593" s="11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3"/>
      <c r="BK1593" s="13"/>
      <c r="BL1593" s="13"/>
      <c r="BM1593" s="13"/>
      <c r="BN1593" s="13"/>
    </row>
    <row r="1594" spans="1:66" x14ac:dyDescent="0.25">
      <c r="A1594" s="10"/>
      <c r="B1594" s="10"/>
      <c r="C1594" s="10"/>
      <c r="D1594" s="10"/>
      <c r="E1594" s="10"/>
      <c r="F1594" s="10"/>
      <c r="G1594" s="10"/>
      <c r="H1594" s="10"/>
      <c r="I1594" s="10"/>
      <c r="J1594" s="10"/>
      <c r="K1594" s="11"/>
      <c r="L1594" s="11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3"/>
      <c r="BK1594" s="13"/>
      <c r="BL1594" s="13"/>
      <c r="BM1594" s="13"/>
      <c r="BN1594" s="13"/>
    </row>
    <row r="1595" spans="1:66" x14ac:dyDescent="0.25">
      <c r="A1595" s="10"/>
      <c r="B1595" s="10"/>
      <c r="C1595" s="10"/>
      <c r="D1595" s="10"/>
      <c r="E1595" s="10"/>
      <c r="F1595" s="10"/>
      <c r="G1595" s="10"/>
      <c r="H1595" s="10"/>
      <c r="I1595" s="10"/>
      <c r="J1595" s="10"/>
      <c r="K1595" s="11"/>
      <c r="L1595" s="11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3"/>
      <c r="BK1595" s="13"/>
      <c r="BL1595" s="13"/>
      <c r="BM1595" s="13"/>
      <c r="BN1595" s="13"/>
    </row>
    <row r="1596" spans="1:66" s="14" customFormat="1" x14ac:dyDescent="0.25">
      <c r="A1596" s="10"/>
      <c r="B1596" s="10"/>
      <c r="C1596" s="10"/>
      <c r="D1596" s="10"/>
      <c r="E1596" s="10"/>
      <c r="F1596" s="10"/>
      <c r="G1596" s="10"/>
      <c r="H1596" s="10"/>
      <c r="I1596" s="10"/>
      <c r="J1596" s="10"/>
      <c r="K1596" s="11"/>
      <c r="L1596" s="11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3"/>
      <c r="BK1596" s="13"/>
      <c r="BL1596" s="13"/>
      <c r="BM1596" s="13"/>
      <c r="BN1596" s="13"/>
    </row>
    <row r="1597" spans="1:66" x14ac:dyDescent="0.25">
      <c r="A1597" s="10"/>
      <c r="B1597" s="10"/>
      <c r="C1597" s="10"/>
      <c r="D1597" s="10"/>
      <c r="E1597" s="10"/>
      <c r="F1597" s="10"/>
      <c r="G1597" s="10"/>
      <c r="H1597" s="10"/>
      <c r="I1597" s="10"/>
      <c r="J1597" s="10"/>
      <c r="K1597" s="11"/>
      <c r="L1597" s="11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3"/>
      <c r="BK1597" s="13"/>
      <c r="BL1597" s="13"/>
      <c r="BM1597" s="13"/>
      <c r="BN1597" s="13"/>
    </row>
    <row r="1598" spans="1:66" x14ac:dyDescent="0.25">
      <c r="A1598" s="10"/>
      <c r="B1598" s="10"/>
      <c r="C1598" s="10"/>
      <c r="D1598" s="10"/>
      <c r="E1598" s="10"/>
      <c r="F1598" s="10"/>
      <c r="G1598" s="10"/>
      <c r="H1598" s="10"/>
      <c r="I1598" s="10"/>
      <c r="J1598" s="10"/>
      <c r="K1598" s="11"/>
      <c r="L1598" s="11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3"/>
      <c r="BK1598" s="13"/>
      <c r="BL1598" s="13"/>
      <c r="BM1598" s="13"/>
      <c r="BN1598" s="13"/>
    </row>
    <row r="1599" spans="1:66" x14ac:dyDescent="0.25">
      <c r="A1599" s="10"/>
      <c r="B1599" s="10"/>
      <c r="C1599" s="10"/>
      <c r="D1599" s="10"/>
      <c r="E1599" s="10"/>
      <c r="F1599" s="10"/>
      <c r="G1599" s="10"/>
      <c r="H1599" s="10"/>
      <c r="I1599" s="10"/>
      <c r="J1599" s="10"/>
      <c r="K1599" s="11"/>
      <c r="L1599" s="11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3"/>
      <c r="BK1599" s="13"/>
      <c r="BL1599" s="13"/>
      <c r="BM1599" s="13"/>
      <c r="BN1599" s="13"/>
    </row>
    <row r="1600" spans="1:66" x14ac:dyDescent="0.25">
      <c r="A1600" s="10"/>
      <c r="B1600" s="10"/>
      <c r="C1600" s="10"/>
      <c r="D1600" s="10"/>
      <c r="E1600" s="10"/>
      <c r="F1600" s="10"/>
      <c r="G1600" s="10"/>
      <c r="H1600" s="10"/>
      <c r="I1600" s="10"/>
      <c r="J1600" s="10"/>
      <c r="K1600" s="11"/>
      <c r="L1600" s="11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3"/>
      <c r="BK1600" s="13"/>
      <c r="BL1600" s="13"/>
      <c r="BM1600" s="13"/>
      <c r="BN1600" s="13"/>
    </row>
    <row r="1601" spans="1:66" x14ac:dyDescent="0.25">
      <c r="A1601" s="10"/>
      <c r="B1601" s="10"/>
      <c r="C1601" s="10"/>
      <c r="D1601" s="10"/>
      <c r="E1601" s="10"/>
      <c r="F1601" s="10"/>
      <c r="G1601" s="10"/>
      <c r="H1601" s="10"/>
      <c r="I1601" s="10"/>
      <c r="J1601" s="10"/>
      <c r="K1601" s="11"/>
      <c r="L1601" s="11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3"/>
      <c r="BK1601" s="13"/>
      <c r="BL1601" s="13"/>
      <c r="BM1601" s="13"/>
      <c r="BN1601" s="13"/>
    </row>
    <row r="1602" spans="1:66" x14ac:dyDescent="0.25">
      <c r="A1602" s="10"/>
      <c r="B1602" s="10"/>
      <c r="C1602" s="10"/>
      <c r="D1602" s="10"/>
      <c r="E1602" s="10"/>
      <c r="F1602" s="10"/>
      <c r="G1602" s="10"/>
      <c r="H1602" s="10"/>
      <c r="I1602" s="10"/>
      <c r="J1602" s="10"/>
      <c r="K1602" s="11"/>
      <c r="L1602" s="11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3"/>
      <c r="BK1602" s="13"/>
      <c r="BL1602" s="13"/>
      <c r="BM1602" s="13"/>
      <c r="BN1602" s="13"/>
    </row>
    <row r="1603" spans="1:66" x14ac:dyDescent="0.25">
      <c r="A1603" s="10"/>
      <c r="B1603" s="10"/>
      <c r="C1603" s="10"/>
      <c r="D1603" s="10"/>
      <c r="E1603" s="10"/>
      <c r="F1603" s="10"/>
      <c r="G1603" s="10"/>
      <c r="H1603" s="10"/>
      <c r="I1603" s="10"/>
      <c r="J1603" s="10"/>
      <c r="K1603" s="11"/>
      <c r="L1603" s="11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3"/>
      <c r="BK1603" s="13"/>
      <c r="BL1603" s="13"/>
      <c r="BM1603" s="13"/>
      <c r="BN1603" s="13"/>
    </row>
    <row r="1604" spans="1:66" x14ac:dyDescent="0.25">
      <c r="A1604" s="10"/>
      <c r="B1604" s="10"/>
      <c r="C1604" s="10"/>
      <c r="D1604" s="10"/>
      <c r="E1604" s="10"/>
      <c r="F1604" s="10"/>
      <c r="G1604" s="10"/>
      <c r="H1604" s="10"/>
      <c r="I1604" s="10"/>
      <c r="J1604" s="10"/>
      <c r="K1604" s="11"/>
      <c r="L1604" s="11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3"/>
      <c r="BK1604" s="13"/>
      <c r="BL1604" s="13"/>
      <c r="BM1604" s="13"/>
      <c r="BN1604" s="13"/>
    </row>
    <row r="1605" spans="1:66" x14ac:dyDescent="0.25">
      <c r="A1605" s="10"/>
      <c r="B1605" s="10"/>
      <c r="C1605" s="10"/>
      <c r="D1605" s="10"/>
      <c r="E1605" s="10"/>
      <c r="F1605" s="10"/>
      <c r="G1605" s="10"/>
      <c r="H1605" s="10"/>
      <c r="I1605" s="10"/>
      <c r="J1605" s="10"/>
      <c r="K1605" s="11"/>
      <c r="L1605" s="11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3"/>
      <c r="BK1605" s="13"/>
      <c r="BL1605" s="13"/>
      <c r="BM1605" s="13"/>
      <c r="BN1605" s="13"/>
    </row>
    <row r="1606" spans="1:66" x14ac:dyDescent="0.25">
      <c r="A1606" s="10"/>
      <c r="B1606" s="10"/>
      <c r="C1606" s="10"/>
      <c r="D1606" s="10"/>
      <c r="E1606" s="10"/>
      <c r="F1606" s="10"/>
      <c r="G1606" s="10"/>
      <c r="H1606" s="10"/>
      <c r="I1606" s="10"/>
      <c r="J1606" s="10"/>
      <c r="K1606" s="11"/>
      <c r="L1606" s="11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3"/>
      <c r="BK1606" s="13"/>
      <c r="BL1606" s="13"/>
      <c r="BM1606" s="13"/>
      <c r="BN1606" s="13"/>
    </row>
    <row r="1607" spans="1:66" x14ac:dyDescent="0.25">
      <c r="A1607" s="10"/>
      <c r="B1607" s="10"/>
      <c r="C1607" s="10"/>
      <c r="D1607" s="10"/>
      <c r="E1607" s="10"/>
      <c r="F1607" s="10"/>
      <c r="G1607" s="10"/>
      <c r="H1607" s="10"/>
      <c r="I1607" s="10"/>
      <c r="J1607" s="10"/>
      <c r="K1607" s="11"/>
      <c r="L1607" s="11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3"/>
      <c r="BK1607" s="13"/>
      <c r="BL1607" s="13"/>
      <c r="BM1607" s="13"/>
      <c r="BN1607" s="13"/>
    </row>
    <row r="1608" spans="1:66" x14ac:dyDescent="0.25">
      <c r="A1608" s="10"/>
      <c r="B1608" s="10"/>
      <c r="C1608" s="10"/>
      <c r="D1608" s="10"/>
      <c r="E1608" s="10"/>
      <c r="F1608" s="10"/>
      <c r="G1608" s="10"/>
      <c r="H1608" s="10"/>
      <c r="I1608" s="10"/>
      <c r="J1608" s="10"/>
      <c r="K1608" s="11"/>
      <c r="L1608" s="11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3"/>
      <c r="BK1608" s="13"/>
      <c r="BL1608" s="13"/>
      <c r="BM1608" s="13"/>
      <c r="BN1608" s="13"/>
    </row>
    <row r="1609" spans="1:66" x14ac:dyDescent="0.25">
      <c r="A1609" s="10"/>
      <c r="B1609" s="10"/>
      <c r="C1609" s="10"/>
      <c r="D1609" s="10"/>
      <c r="E1609" s="10"/>
      <c r="F1609" s="10"/>
      <c r="G1609" s="10"/>
      <c r="H1609" s="10"/>
      <c r="I1609" s="10"/>
      <c r="J1609" s="10"/>
      <c r="K1609" s="11"/>
      <c r="L1609" s="11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3"/>
      <c r="BK1609" s="13"/>
      <c r="BL1609" s="13"/>
      <c r="BM1609" s="13"/>
      <c r="BN1609" s="13"/>
    </row>
    <row r="1610" spans="1:66" x14ac:dyDescent="0.25">
      <c r="A1610" s="10"/>
      <c r="B1610" s="10"/>
      <c r="C1610" s="10"/>
      <c r="D1610" s="10"/>
      <c r="E1610" s="10"/>
      <c r="F1610" s="10"/>
      <c r="G1610" s="10"/>
      <c r="H1610" s="10"/>
      <c r="I1610" s="10"/>
      <c r="J1610" s="10"/>
      <c r="K1610" s="11"/>
      <c r="L1610" s="11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3"/>
      <c r="BK1610" s="13"/>
      <c r="BL1610" s="13"/>
      <c r="BM1610" s="13"/>
      <c r="BN1610" s="13"/>
    </row>
    <row r="1611" spans="1:66" x14ac:dyDescent="0.25">
      <c r="A1611" s="10"/>
      <c r="B1611" s="10"/>
      <c r="C1611" s="10"/>
      <c r="D1611" s="10"/>
      <c r="E1611" s="10"/>
      <c r="F1611" s="10"/>
      <c r="G1611" s="10"/>
      <c r="H1611" s="10"/>
      <c r="I1611" s="10"/>
      <c r="J1611" s="10"/>
      <c r="K1611" s="11"/>
      <c r="L1611" s="11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3"/>
      <c r="BK1611" s="13"/>
      <c r="BL1611" s="13"/>
      <c r="BM1611" s="13"/>
      <c r="BN1611" s="13"/>
    </row>
    <row r="1612" spans="1:66" x14ac:dyDescent="0.25">
      <c r="A1612" s="10"/>
      <c r="B1612" s="10"/>
      <c r="C1612" s="10"/>
      <c r="D1612" s="10"/>
      <c r="E1612" s="10"/>
      <c r="F1612" s="10"/>
      <c r="G1612" s="10"/>
      <c r="H1612" s="10"/>
      <c r="I1612" s="10"/>
      <c r="J1612" s="10"/>
      <c r="K1612" s="11"/>
      <c r="L1612" s="11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3"/>
      <c r="BK1612" s="13"/>
      <c r="BL1612" s="13"/>
      <c r="BM1612" s="13"/>
      <c r="BN1612" s="13"/>
    </row>
    <row r="1613" spans="1:66" x14ac:dyDescent="0.25">
      <c r="A1613" s="10"/>
      <c r="B1613" s="10"/>
      <c r="C1613" s="10"/>
      <c r="D1613" s="10"/>
      <c r="E1613" s="10"/>
      <c r="F1613" s="10"/>
      <c r="G1613" s="10"/>
      <c r="H1613" s="10"/>
      <c r="I1613" s="10"/>
      <c r="J1613" s="10"/>
      <c r="K1613" s="11"/>
      <c r="L1613" s="11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3"/>
      <c r="BK1613" s="13"/>
      <c r="BL1613" s="13"/>
      <c r="BM1613" s="13"/>
      <c r="BN1613" s="13"/>
    </row>
    <row r="1614" spans="1:66" x14ac:dyDescent="0.25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1"/>
      <c r="L1614" s="11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3"/>
      <c r="BK1614" s="13"/>
      <c r="BL1614" s="13"/>
      <c r="BM1614" s="13"/>
      <c r="BN1614" s="13"/>
    </row>
    <row r="1615" spans="1:66" x14ac:dyDescent="0.25">
      <c r="A1615" s="10"/>
      <c r="B1615" s="10"/>
      <c r="C1615" s="10"/>
      <c r="D1615" s="10"/>
      <c r="E1615" s="10"/>
      <c r="F1615" s="10"/>
      <c r="G1615" s="10"/>
      <c r="H1615" s="10"/>
      <c r="I1615" s="10"/>
      <c r="J1615" s="10"/>
      <c r="K1615" s="11"/>
      <c r="L1615" s="11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3"/>
      <c r="BK1615" s="13"/>
      <c r="BL1615" s="13"/>
      <c r="BM1615" s="13"/>
      <c r="BN1615" s="13"/>
    </row>
    <row r="1616" spans="1:66" x14ac:dyDescent="0.25">
      <c r="A1616" s="10"/>
      <c r="B1616" s="10"/>
      <c r="C1616" s="10"/>
      <c r="D1616" s="10"/>
      <c r="E1616" s="10"/>
      <c r="F1616" s="10"/>
      <c r="G1616" s="10"/>
      <c r="H1616" s="10"/>
      <c r="I1616" s="10"/>
      <c r="J1616" s="10"/>
      <c r="K1616" s="11"/>
      <c r="L1616" s="11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3"/>
      <c r="BK1616" s="13"/>
      <c r="BL1616" s="13"/>
      <c r="BM1616" s="13"/>
      <c r="BN1616" s="13"/>
    </row>
    <row r="1617" spans="1:66" x14ac:dyDescent="0.25">
      <c r="A1617" s="10"/>
      <c r="B1617" s="10"/>
      <c r="C1617" s="10"/>
      <c r="D1617" s="10"/>
      <c r="E1617" s="10"/>
      <c r="F1617" s="10"/>
      <c r="G1617" s="10"/>
      <c r="H1617" s="10"/>
      <c r="I1617" s="10"/>
      <c r="J1617" s="10"/>
      <c r="K1617" s="11"/>
      <c r="L1617" s="11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3"/>
      <c r="BK1617" s="13"/>
      <c r="BL1617" s="13"/>
      <c r="BM1617" s="13"/>
      <c r="BN1617" s="13"/>
    </row>
    <row r="1618" spans="1:66" x14ac:dyDescent="0.25">
      <c r="A1618" s="10"/>
      <c r="B1618" s="10"/>
      <c r="C1618" s="10"/>
      <c r="D1618" s="10"/>
      <c r="E1618" s="10"/>
      <c r="F1618" s="10"/>
      <c r="G1618" s="10"/>
      <c r="H1618" s="10"/>
      <c r="I1618" s="10"/>
      <c r="J1618" s="10"/>
      <c r="K1618" s="11"/>
      <c r="L1618" s="11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3"/>
      <c r="BK1618" s="13"/>
      <c r="BL1618" s="13"/>
      <c r="BM1618" s="13"/>
      <c r="BN1618" s="13"/>
    </row>
    <row r="1619" spans="1:66" x14ac:dyDescent="0.25">
      <c r="A1619" s="10"/>
      <c r="B1619" s="10"/>
      <c r="C1619" s="10"/>
      <c r="D1619" s="10"/>
      <c r="E1619" s="10"/>
      <c r="F1619" s="10"/>
      <c r="G1619" s="10"/>
      <c r="H1619" s="10"/>
      <c r="I1619" s="10"/>
      <c r="J1619" s="10"/>
      <c r="K1619" s="11"/>
      <c r="L1619" s="11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3"/>
      <c r="BK1619" s="13"/>
      <c r="BL1619" s="13"/>
      <c r="BM1619" s="13"/>
      <c r="BN1619" s="13"/>
    </row>
    <row r="1620" spans="1:66" x14ac:dyDescent="0.25">
      <c r="A1620" s="10"/>
      <c r="B1620" s="10"/>
      <c r="C1620" s="10"/>
      <c r="D1620" s="10"/>
      <c r="E1620" s="10"/>
      <c r="F1620" s="10"/>
      <c r="G1620" s="10"/>
      <c r="H1620" s="10"/>
      <c r="I1620" s="10"/>
      <c r="J1620" s="10"/>
      <c r="K1620" s="11"/>
      <c r="L1620" s="11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3"/>
      <c r="BK1620" s="13"/>
      <c r="BL1620" s="13"/>
      <c r="BM1620" s="13"/>
      <c r="BN1620" s="13"/>
    </row>
    <row r="1621" spans="1:66" x14ac:dyDescent="0.25">
      <c r="A1621" s="10"/>
      <c r="B1621" s="10"/>
      <c r="C1621" s="10"/>
      <c r="D1621" s="10"/>
      <c r="E1621" s="10"/>
      <c r="F1621" s="10"/>
      <c r="G1621" s="10"/>
      <c r="H1621" s="10"/>
      <c r="I1621" s="10"/>
      <c r="J1621" s="10"/>
      <c r="K1621" s="11"/>
      <c r="L1621" s="11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3"/>
      <c r="BK1621" s="13"/>
      <c r="BL1621" s="13"/>
      <c r="BM1621" s="13"/>
      <c r="BN1621" s="13"/>
    </row>
    <row r="1622" spans="1:66" x14ac:dyDescent="0.25">
      <c r="A1622" s="10"/>
      <c r="B1622" s="10"/>
      <c r="C1622" s="10"/>
      <c r="D1622" s="10"/>
      <c r="E1622" s="10"/>
      <c r="F1622" s="10"/>
      <c r="G1622" s="10"/>
      <c r="H1622" s="10"/>
      <c r="I1622" s="10"/>
      <c r="J1622" s="10"/>
      <c r="K1622" s="11"/>
      <c r="L1622" s="11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3"/>
      <c r="BK1622" s="13"/>
      <c r="BL1622" s="13"/>
      <c r="BM1622" s="13"/>
      <c r="BN1622" s="13"/>
    </row>
    <row r="1623" spans="1:66" x14ac:dyDescent="0.25">
      <c r="A1623" s="10"/>
      <c r="B1623" s="10"/>
      <c r="C1623" s="10"/>
      <c r="D1623" s="10"/>
      <c r="E1623" s="10"/>
      <c r="F1623" s="10"/>
      <c r="G1623" s="10"/>
      <c r="H1623" s="10"/>
      <c r="I1623" s="10"/>
      <c r="J1623" s="10"/>
      <c r="K1623" s="11"/>
      <c r="L1623" s="11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3"/>
      <c r="BK1623" s="13"/>
      <c r="BL1623" s="13"/>
      <c r="BM1623" s="13"/>
      <c r="BN1623" s="13"/>
    </row>
    <row r="1624" spans="1:66" x14ac:dyDescent="0.25">
      <c r="A1624" s="10"/>
      <c r="B1624" s="10"/>
      <c r="C1624" s="10"/>
      <c r="D1624" s="10"/>
      <c r="E1624" s="10"/>
      <c r="F1624" s="10"/>
      <c r="G1624" s="10"/>
      <c r="H1624" s="10"/>
      <c r="I1624" s="10"/>
      <c r="J1624" s="10"/>
      <c r="K1624" s="11"/>
      <c r="L1624" s="11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3"/>
      <c r="BK1624" s="13"/>
      <c r="BL1624" s="13"/>
      <c r="BM1624" s="13"/>
      <c r="BN1624" s="13"/>
    </row>
    <row r="1625" spans="1:66" x14ac:dyDescent="0.25">
      <c r="A1625" s="10"/>
      <c r="B1625" s="10"/>
      <c r="C1625" s="10"/>
      <c r="D1625" s="10"/>
      <c r="E1625" s="10"/>
      <c r="F1625" s="10"/>
      <c r="G1625" s="10"/>
      <c r="H1625" s="10"/>
      <c r="I1625" s="10"/>
      <c r="J1625" s="10"/>
      <c r="K1625" s="11"/>
      <c r="L1625" s="11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3"/>
      <c r="BK1625" s="13"/>
      <c r="BL1625" s="13"/>
      <c r="BM1625" s="13"/>
      <c r="BN1625" s="13"/>
    </row>
    <row r="1626" spans="1:66" x14ac:dyDescent="0.25">
      <c r="A1626" s="10"/>
      <c r="B1626" s="10"/>
      <c r="C1626" s="10"/>
      <c r="D1626" s="10"/>
      <c r="E1626" s="10"/>
      <c r="F1626" s="10"/>
      <c r="G1626" s="10"/>
      <c r="H1626" s="10"/>
      <c r="I1626" s="10"/>
      <c r="J1626" s="10"/>
      <c r="K1626" s="11"/>
      <c r="L1626" s="11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3"/>
      <c r="BK1626" s="13"/>
      <c r="BL1626" s="13"/>
      <c r="BM1626" s="13"/>
      <c r="BN1626" s="13"/>
    </row>
    <row r="1627" spans="1:66" x14ac:dyDescent="0.25">
      <c r="A1627" s="10"/>
      <c r="B1627" s="10"/>
      <c r="C1627" s="10"/>
      <c r="D1627" s="10"/>
      <c r="E1627" s="10"/>
      <c r="F1627" s="10"/>
      <c r="G1627" s="10"/>
      <c r="H1627" s="10"/>
      <c r="I1627" s="10"/>
      <c r="J1627" s="10"/>
      <c r="K1627" s="11"/>
      <c r="L1627" s="11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3"/>
      <c r="BK1627" s="13"/>
      <c r="BL1627" s="13"/>
      <c r="BM1627" s="13"/>
      <c r="BN1627" s="13"/>
    </row>
    <row r="1628" spans="1:66" x14ac:dyDescent="0.25">
      <c r="A1628" s="10"/>
      <c r="B1628" s="10"/>
      <c r="C1628" s="10"/>
      <c r="D1628" s="10"/>
      <c r="E1628" s="10"/>
      <c r="F1628" s="10"/>
      <c r="G1628" s="10"/>
      <c r="H1628" s="10"/>
      <c r="I1628" s="10"/>
      <c r="J1628" s="10"/>
      <c r="K1628" s="11"/>
      <c r="L1628" s="11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3"/>
      <c r="BK1628" s="13"/>
      <c r="BL1628" s="13"/>
      <c r="BM1628" s="13"/>
      <c r="BN1628" s="13"/>
    </row>
    <row r="1629" spans="1:66" x14ac:dyDescent="0.25">
      <c r="A1629" s="10"/>
      <c r="B1629" s="10"/>
      <c r="C1629" s="10"/>
      <c r="D1629" s="10"/>
      <c r="E1629" s="10"/>
      <c r="F1629" s="10"/>
      <c r="G1629" s="10"/>
      <c r="H1629" s="10"/>
      <c r="I1629" s="10"/>
      <c r="J1629" s="10"/>
      <c r="K1629" s="11"/>
      <c r="L1629" s="11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3"/>
      <c r="BK1629" s="13"/>
      <c r="BL1629" s="13"/>
      <c r="BM1629" s="13"/>
      <c r="BN1629" s="13"/>
    </row>
    <row r="1630" spans="1:66" x14ac:dyDescent="0.25">
      <c r="A1630" s="10"/>
      <c r="B1630" s="10"/>
      <c r="C1630" s="10"/>
      <c r="D1630" s="10"/>
      <c r="E1630" s="10"/>
      <c r="F1630" s="10"/>
      <c r="G1630" s="10"/>
      <c r="H1630" s="10"/>
      <c r="I1630" s="10"/>
      <c r="J1630" s="10"/>
      <c r="K1630" s="11"/>
      <c r="L1630" s="11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3"/>
      <c r="BK1630" s="13"/>
      <c r="BL1630" s="13"/>
      <c r="BM1630" s="13"/>
      <c r="BN1630" s="13"/>
    </row>
    <row r="1631" spans="1:66" x14ac:dyDescent="0.25">
      <c r="A1631" s="10"/>
      <c r="B1631" s="10"/>
      <c r="C1631" s="10"/>
      <c r="D1631" s="10"/>
      <c r="E1631" s="10"/>
      <c r="F1631" s="10"/>
      <c r="G1631" s="10"/>
      <c r="H1631" s="10"/>
      <c r="I1631" s="10"/>
      <c r="J1631" s="10"/>
      <c r="K1631" s="11"/>
      <c r="L1631" s="11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3"/>
      <c r="BK1631" s="13"/>
      <c r="BL1631" s="13"/>
      <c r="BM1631" s="13"/>
      <c r="BN1631" s="13"/>
    </row>
    <row r="1632" spans="1:66" x14ac:dyDescent="0.25">
      <c r="A1632" s="10"/>
      <c r="B1632" s="10"/>
      <c r="C1632" s="10"/>
      <c r="D1632" s="10"/>
      <c r="E1632" s="10"/>
      <c r="F1632" s="10"/>
      <c r="G1632" s="10"/>
      <c r="H1632" s="10"/>
      <c r="I1632" s="10"/>
      <c r="J1632" s="10"/>
      <c r="K1632" s="11"/>
      <c r="L1632" s="11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3"/>
      <c r="BK1632" s="13"/>
      <c r="BL1632" s="13"/>
      <c r="BM1632" s="13"/>
      <c r="BN1632" s="13"/>
    </row>
    <row r="1633" spans="1:66" x14ac:dyDescent="0.25">
      <c r="A1633" s="10"/>
      <c r="B1633" s="10"/>
      <c r="C1633" s="10"/>
      <c r="D1633" s="10"/>
      <c r="E1633" s="10"/>
      <c r="F1633" s="10"/>
      <c r="G1633" s="10"/>
      <c r="H1633" s="10"/>
      <c r="I1633" s="10"/>
      <c r="J1633" s="10"/>
      <c r="K1633" s="11"/>
      <c r="L1633" s="11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3"/>
      <c r="BK1633" s="13"/>
      <c r="BL1633" s="13"/>
      <c r="BM1633" s="13"/>
      <c r="BN1633" s="13"/>
    </row>
    <row r="1634" spans="1:66" x14ac:dyDescent="0.25">
      <c r="A1634" s="10"/>
      <c r="B1634" s="10"/>
      <c r="C1634" s="10"/>
      <c r="D1634" s="10"/>
      <c r="E1634" s="10"/>
      <c r="F1634" s="10"/>
      <c r="G1634" s="10"/>
      <c r="H1634" s="10"/>
      <c r="I1634" s="10"/>
      <c r="J1634" s="10"/>
      <c r="K1634" s="11"/>
      <c r="L1634" s="11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3"/>
      <c r="BK1634" s="13"/>
      <c r="BL1634" s="13"/>
      <c r="BM1634" s="13"/>
      <c r="BN1634" s="13"/>
    </row>
    <row r="1635" spans="1:66" x14ac:dyDescent="0.25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1"/>
      <c r="L1635" s="11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3"/>
      <c r="BK1635" s="13"/>
      <c r="BL1635" s="13"/>
      <c r="BM1635" s="13"/>
      <c r="BN1635" s="13"/>
    </row>
    <row r="1636" spans="1:66" x14ac:dyDescent="0.25">
      <c r="A1636" s="10"/>
      <c r="B1636" s="10"/>
      <c r="C1636" s="10"/>
      <c r="D1636" s="10"/>
      <c r="E1636" s="10"/>
      <c r="F1636" s="10"/>
      <c r="G1636" s="10"/>
      <c r="H1636" s="10"/>
      <c r="I1636" s="10"/>
      <c r="J1636" s="10"/>
      <c r="K1636" s="11"/>
      <c r="L1636" s="11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3"/>
      <c r="BK1636" s="13"/>
      <c r="BL1636" s="13"/>
      <c r="BM1636" s="13"/>
      <c r="BN1636" s="13"/>
    </row>
    <row r="1637" spans="1:66" x14ac:dyDescent="0.25">
      <c r="A1637" s="10"/>
      <c r="B1637" s="10"/>
      <c r="C1637" s="10"/>
      <c r="D1637" s="10"/>
      <c r="E1637" s="10"/>
      <c r="F1637" s="10"/>
      <c r="G1637" s="10"/>
      <c r="H1637" s="10"/>
      <c r="I1637" s="10"/>
      <c r="J1637" s="10"/>
      <c r="K1637" s="11"/>
      <c r="L1637" s="11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3"/>
      <c r="BK1637" s="13"/>
      <c r="BL1637" s="13"/>
      <c r="BM1637" s="13"/>
      <c r="BN1637" s="13"/>
    </row>
    <row r="1638" spans="1:66" x14ac:dyDescent="0.25">
      <c r="A1638" s="10"/>
      <c r="B1638" s="10"/>
      <c r="C1638" s="10"/>
      <c r="D1638" s="10"/>
      <c r="E1638" s="10"/>
      <c r="F1638" s="10"/>
      <c r="G1638" s="10"/>
      <c r="H1638" s="10"/>
      <c r="I1638" s="10"/>
      <c r="J1638" s="10"/>
      <c r="K1638" s="11"/>
      <c r="L1638" s="11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3"/>
      <c r="BK1638" s="13"/>
      <c r="BL1638" s="13"/>
      <c r="BM1638" s="13"/>
      <c r="BN1638" s="13"/>
    </row>
    <row r="1639" spans="1:66" x14ac:dyDescent="0.25">
      <c r="A1639" s="10"/>
      <c r="B1639" s="10"/>
      <c r="C1639" s="10"/>
      <c r="D1639" s="10"/>
      <c r="E1639" s="10"/>
      <c r="F1639" s="10"/>
      <c r="G1639" s="10"/>
      <c r="H1639" s="10"/>
      <c r="I1639" s="10"/>
      <c r="J1639" s="10"/>
      <c r="K1639" s="11"/>
      <c r="L1639" s="11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3"/>
      <c r="BK1639" s="13"/>
      <c r="BL1639" s="13"/>
      <c r="BM1639" s="13"/>
      <c r="BN1639" s="13"/>
    </row>
    <row r="1640" spans="1:66" s="14" customFormat="1" x14ac:dyDescent="0.25">
      <c r="A1640" s="10"/>
      <c r="B1640" s="10"/>
      <c r="C1640" s="10"/>
      <c r="D1640" s="10"/>
      <c r="E1640" s="10"/>
      <c r="F1640" s="10"/>
      <c r="G1640" s="10"/>
      <c r="H1640" s="10"/>
      <c r="I1640" s="10"/>
      <c r="J1640" s="10"/>
      <c r="K1640" s="11"/>
      <c r="L1640" s="11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3"/>
      <c r="BK1640" s="13"/>
      <c r="BL1640" s="13"/>
      <c r="BM1640" s="13"/>
      <c r="BN1640" s="13"/>
    </row>
    <row r="1641" spans="1:66" x14ac:dyDescent="0.25">
      <c r="A1641" s="10"/>
      <c r="B1641" s="10"/>
      <c r="C1641" s="10"/>
      <c r="D1641" s="18"/>
      <c r="E1641" s="10"/>
      <c r="F1641" s="10"/>
      <c r="G1641" s="10"/>
      <c r="H1641" s="10"/>
      <c r="I1641" s="10"/>
      <c r="J1641" s="10"/>
      <c r="K1641" s="11"/>
      <c r="L1641" s="11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3"/>
      <c r="BK1641" s="13"/>
      <c r="BL1641" s="13"/>
      <c r="BM1641" s="13"/>
      <c r="BN1641" s="13"/>
    </row>
    <row r="1642" spans="1:66" x14ac:dyDescent="0.25">
      <c r="A1642" s="10"/>
      <c r="B1642" s="10"/>
      <c r="C1642" s="10"/>
      <c r="D1642" s="18"/>
      <c r="E1642" s="10"/>
      <c r="F1642" s="10"/>
      <c r="G1642" s="10"/>
      <c r="H1642" s="10"/>
      <c r="I1642" s="10"/>
      <c r="J1642" s="10"/>
      <c r="K1642" s="11"/>
      <c r="L1642" s="11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3"/>
      <c r="BK1642" s="13"/>
      <c r="BL1642" s="13"/>
      <c r="BM1642" s="13"/>
      <c r="BN1642" s="13"/>
    </row>
    <row r="1643" spans="1:66" x14ac:dyDescent="0.25">
      <c r="A1643" s="10"/>
      <c r="B1643" s="10"/>
      <c r="C1643" s="10"/>
      <c r="D1643" s="18"/>
      <c r="E1643" s="10"/>
      <c r="F1643" s="10"/>
      <c r="G1643" s="10"/>
      <c r="H1643" s="10"/>
      <c r="I1643" s="10"/>
      <c r="J1643" s="10"/>
      <c r="K1643" s="11"/>
      <c r="L1643" s="11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3"/>
      <c r="BK1643" s="13"/>
      <c r="BL1643" s="13"/>
      <c r="BM1643" s="13"/>
      <c r="BN1643" s="13"/>
    </row>
    <row r="1644" spans="1:66" x14ac:dyDescent="0.25">
      <c r="A1644" s="10"/>
      <c r="B1644" s="10"/>
      <c r="C1644" s="10"/>
      <c r="D1644" s="18"/>
      <c r="E1644" s="10"/>
      <c r="F1644" s="10"/>
      <c r="G1644" s="10"/>
      <c r="H1644" s="10"/>
      <c r="I1644" s="10"/>
      <c r="J1644" s="10"/>
      <c r="K1644" s="11"/>
      <c r="L1644" s="11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3"/>
      <c r="BK1644" s="13"/>
      <c r="BL1644" s="13"/>
      <c r="BM1644" s="13"/>
      <c r="BN1644" s="13"/>
    </row>
    <row r="1645" spans="1:66" x14ac:dyDescent="0.25">
      <c r="A1645" s="10"/>
      <c r="B1645" s="10"/>
      <c r="C1645" s="10"/>
      <c r="D1645" s="18"/>
      <c r="E1645" s="10"/>
      <c r="F1645" s="10"/>
      <c r="G1645" s="10"/>
      <c r="H1645" s="10"/>
      <c r="I1645" s="10"/>
      <c r="J1645" s="10"/>
      <c r="K1645" s="11"/>
      <c r="L1645" s="11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3"/>
      <c r="BK1645" s="13"/>
      <c r="BL1645" s="13"/>
      <c r="BM1645" s="13"/>
      <c r="BN1645" s="13"/>
    </row>
    <row r="1646" spans="1:66" x14ac:dyDescent="0.25">
      <c r="A1646" s="10"/>
      <c r="B1646" s="10"/>
      <c r="C1646" s="10"/>
      <c r="D1646" s="18"/>
      <c r="E1646" s="10"/>
      <c r="F1646" s="10"/>
      <c r="G1646" s="10"/>
      <c r="H1646" s="10"/>
      <c r="I1646" s="10"/>
      <c r="J1646" s="10"/>
      <c r="K1646" s="11"/>
      <c r="L1646" s="11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3"/>
      <c r="BK1646" s="13"/>
      <c r="BL1646" s="13"/>
      <c r="BM1646" s="13"/>
      <c r="BN1646" s="13"/>
    </row>
    <row r="1647" spans="1:66" x14ac:dyDescent="0.25">
      <c r="A1647" s="10"/>
      <c r="B1647" s="10"/>
      <c r="C1647" s="10"/>
      <c r="D1647" s="18"/>
      <c r="E1647" s="10"/>
      <c r="F1647" s="10"/>
      <c r="G1647" s="10"/>
      <c r="H1647" s="10"/>
      <c r="I1647" s="10"/>
      <c r="J1647" s="10"/>
      <c r="K1647" s="11"/>
      <c r="L1647" s="11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3"/>
      <c r="BK1647" s="13"/>
      <c r="BL1647" s="13"/>
      <c r="BM1647" s="13"/>
      <c r="BN1647" s="13"/>
    </row>
    <row r="1648" spans="1:66" x14ac:dyDescent="0.25">
      <c r="A1648" s="10"/>
      <c r="B1648" s="10"/>
      <c r="C1648" s="10"/>
      <c r="D1648" s="18"/>
      <c r="E1648" s="10"/>
      <c r="F1648" s="10"/>
      <c r="G1648" s="10"/>
      <c r="H1648" s="10"/>
      <c r="I1648" s="10"/>
      <c r="J1648" s="10"/>
      <c r="K1648" s="11"/>
      <c r="L1648" s="11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3"/>
      <c r="BK1648" s="13"/>
      <c r="BL1648" s="13"/>
      <c r="BM1648" s="13"/>
      <c r="BN1648" s="13"/>
    </row>
    <row r="1649" spans="1:66" x14ac:dyDescent="0.25">
      <c r="A1649" s="10"/>
      <c r="B1649" s="10"/>
      <c r="C1649" s="10"/>
      <c r="D1649" s="18"/>
      <c r="E1649" s="10"/>
      <c r="F1649" s="10"/>
      <c r="G1649" s="10"/>
      <c r="H1649" s="10"/>
      <c r="I1649" s="10"/>
      <c r="J1649" s="10"/>
      <c r="K1649" s="11"/>
      <c r="L1649" s="11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3"/>
      <c r="BK1649" s="13"/>
      <c r="BL1649" s="13"/>
      <c r="BM1649" s="13"/>
      <c r="BN1649" s="13"/>
    </row>
    <row r="1650" spans="1:66" x14ac:dyDescent="0.25">
      <c r="A1650" s="10"/>
      <c r="B1650" s="10"/>
      <c r="C1650" s="10"/>
      <c r="D1650" s="18"/>
      <c r="E1650" s="10"/>
      <c r="F1650" s="10"/>
      <c r="G1650" s="10"/>
      <c r="H1650" s="10"/>
      <c r="I1650" s="10"/>
      <c r="J1650" s="10"/>
      <c r="K1650" s="11"/>
      <c r="L1650" s="11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3"/>
      <c r="BK1650" s="13"/>
      <c r="BL1650" s="13"/>
      <c r="BM1650" s="13"/>
      <c r="BN1650" s="13"/>
    </row>
    <row r="1651" spans="1:66" x14ac:dyDescent="0.25">
      <c r="A1651" s="10"/>
      <c r="B1651" s="10"/>
      <c r="C1651" s="10"/>
      <c r="D1651" s="18"/>
      <c r="E1651" s="10"/>
      <c r="F1651" s="10"/>
      <c r="G1651" s="10"/>
      <c r="H1651" s="10"/>
      <c r="I1651" s="10"/>
      <c r="J1651" s="10"/>
      <c r="K1651" s="11"/>
      <c r="L1651" s="11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3"/>
      <c r="BK1651" s="13"/>
      <c r="BL1651" s="13"/>
      <c r="BM1651" s="13"/>
      <c r="BN1651" s="13"/>
    </row>
    <row r="1652" spans="1:66" x14ac:dyDescent="0.25">
      <c r="A1652" s="10"/>
      <c r="B1652" s="10"/>
      <c r="C1652" s="10"/>
      <c r="D1652" s="18"/>
      <c r="E1652" s="10"/>
      <c r="F1652" s="10"/>
      <c r="G1652" s="10"/>
      <c r="H1652" s="10"/>
      <c r="I1652" s="10"/>
      <c r="J1652" s="10"/>
      <c r="K1652" s="11"/>
      <c r="L1652" s="11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3"/>
      <c r="BK1652" s="13"/>
      <c r="BL1652" s="13"/>
      <c r="BM1652" s="13"/>
      <c r="BN1652" s="13"/>
    </row>
    <row r="1653" spans="1:66" x14ac:dyDescent="0.25">
      <c r="A1653" s="10"/>
      <c r="B1653" s="10"/>
      <c r="C1653" s="10"/>
      <c r="D1653" s="18"/>
      <c r="E1653" s="10"/>
      <c r="F1653" s="10"/>
      <c r="G1653" s="10"/>
      <c r="H1653" s="10"/>
      <c r="I1653" s="10"/>
      <c r="J1653" s="10"/>
      <c r="K1653" s="11"/>
      <c r="L1653" s="11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3"/>
      <c r="BK1653" s="13"/>
      <c r="BL1653" s="13"/>
      <c r="BM1653" s="13"/>
      <c r="BN1653" s="13"/>
    </row>
    <row r="1654" spans="1:66" x14ac:dyDescent="0.25">
      <c r="A1654" s="10"/>
      <c r="B1654" s="10"/>
      <c r="C1654" s="10"/>
      <c r="D1654" s="18"/>
      <c r="E1654" s="10"/>
      <c r="F1654" s="10"/>
      <c r="G1654" s="10"/>
      <c r="H1654" s="10"/>
      <c r="I1654" s="10"/>
      <c r="J1654" s="10"/>
      <c r="K1654" s="11"/>
      <c r="L1654" s="11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3"/>
      <c r="BK1654" s="13"/>
      <c r="BL1654" s="13"/>
      <c r="BM1654" s="13"/>
      <c r="BN1654" s="13"/>
    </row>
    <row r="1655" spans="1:66" x14ac:dyDescent="0.25">
      <c r="A1655" s="10"/>
      <c r="B1655" s="10"/>
      <c r="C1655" s="10"/>
      <c r="D1655" s="18"/>
      <c r="E1655" s="10"/>
      <c r="F1655" s="10"/>
      <c r="G1655" s="10"/>
      <c r="H1655" s="10"/>
      <c r="I1655" s="10"/>
      <c r="J1655" s="10"/>
      <c r="K1655" s="11"/>
      <c r="L1655" s="11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3"/>
      <c r="BK1655" s="13"/>
      <c r="BL1655" s="13"/>
      <c r="BM1655" s="13"/>
      <c r="BN1655" s="13"/>
    </row>
    <row r="1656" spans="1:66" x14ac:dyDescent="0.25">
      <c r="A1656" s="10"/>
      <c r="B1656" s="10"/>
      <c r="C1656" s="10"/>
      <c r="D1656" s="18"/>
      <c r="E1656" s="10"/>
      <c r="F1656" s="10"/>
      <c r="G1656" s="10"/>
      <c r="H1656" s="10"/>
      <c r="I1656" s="10"/>
      <c r="J1656" s="10"/>
      <c r="K1656" s="11"/>
      <c r="L1656" s="11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3"/>
      <c r="BK1656" s="13"/>
      <c r="BL1656" s="13"/>
      <c r="BM1656" s="13"/>
      <c r="BN1656" s="13"/>
    </row>
    <row r="1657" spans="1:66" x14ac:dyDescent="0.25">
      <c r="A1657" s="10"/>
      <c r="B1657" s="10"/>
      <c r="C1657" s="10"/>
      <c r="D1657" s="18"/>
      <c r="E1657" s="10"/>
      <c r="F1657" s="10"/>
      <c r="G1657" s="10"/>
      <c r="H1657" s="10"/>
      <c r="I1657" s="10"/>
      <c r="J1657" s="10"/>
      <c r="K1657" s="11"/>
      <c r="L1657" s="11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3"/>
      <c r="BK1657" s="13"/>
      <c r="BL1657" s="13"/>
      <c r="BM1657" s="13"/>
      <c r="BN1657" s="13"/>
    </row>
    <row r="1658" spans="1:66" x14ac:dyDescent="0.25">
      <c r="A1658" s="10"/>
      <c r="B1658" s="10"/>
      <c r="C1658" s="10"/>
      <c r="D1658" s="18"/>
      <c r="E1658" s="10"/>
      <c r="F1658" s="10"/>
      <c r="G1658" s="10"/>
      <c r="H1658" s="10"/>
      <c r="I1658" s="10"/>
      <c r="J1658" s="10"/>
      <c r="K1658" s="11"/>
      <c r="L1658" s="11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3"/>
      <c r="BK1658" s="13"/>
      <c r="BL1658" s="13"/>
      <c r="BM1658" s="13"/>
      <c r="BN1658" s="13"/>
    </row>
    <row r="1659" spans="1:66" x14ac:dyDescent="0.25">
      <c r="A1659" s="10"/>
      <c r="B1659" s="10"/>
      <c r="C1659" s="10"/>
      <c r="D1659" s="18"/>
      <c r="E1659" s="10"/>
      <c r="F1659" s="10"/>
      <c r="G1659" s="10"/>
      <c r="H1659" s="10"/>
      <c r="I1659" s="10"/>
      <c r="J1659" s="10"/>
      <c r="K1659" s="11"/>
      <c r="L1659" s="11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3"/>
      <c r="BK1659" s="13"/>
      <c r="BL1659" s="13"/>
      <c r="BM1659" s="13"/>
      <c r="BN1659" s="13"/>
    </row>
    <row r="1660" spans="1:66" x14ac:dyDescent="0.25">
      <c r="A1660" s="10"/>
      <c r="B1660" s="10"/>
      <c r="C1660" s="10"/>
      <c r="D1660" s="18"/>
      <c r="E1660" s="10"/>
      <c r="F1660" s="10"/>
      <c r="G1660" s="10"/>
      <c r="H1660" s="10"/>
      <c r="I1660" s="10"/>
      <c r="J1660" s="10"/>
      <c r="K1660" s="11"/>
      <c r="L1660" s="11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3"/>
      <c r="BK1660" s="13"/>
      <c r="BL1660" s="13"/>
      <c r="BM1660" s="13"/>
      <c r="BN1660" s="13"/>
    </row>
    <row r="1661" spans="1:66" x14ac:dyDescent="0.25">
      <c r="A1661" s="10"/>
      <c r="B1661" s="10"/>
      <c r="C1661" s="10"/>
      <c r="D1661" s="18"/>
      <c r="E1661" s="10"/>
      <c r="F1661" s="10"/>
      <c r="G1661" s="10"/>
      <c r="H1661" s="10"/>
      <c r="I1661" s="10"/>
      <c r="J1661" s="10"/>
      <c r="K1661" s="11"/>
      <c r="L1661" s="11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3"/>
      <c r="BK1661" s="13"/>
      <c r="BL1661" s="13"/>
      <c r="BM1661" s="13"/>
      <c r="BN1661" s="13"/>
    </row>
    <row r="1662" spans="1:66" x14ac:dyDescent="0.25">
      <c r="A1662" s="10"/>
      <c r="B1662" s="10"/>
      <c r="C1662" s="10"/>
      <c r="D1662" s="18"/>
      <c r="E1662" s="10"/>
      <c r="F1662" s="10"/>
      <c r="G1662" s="10"/>
      <c r="H1662" s="10"/>
      <c r="I1662" s="10"/>
      <c r="J1662" s="10"/>
      <c r="K1662" s="11"/>
      <c r="L1662" s="11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3"/>
      <c r="BK1662" s="13"/>
      <c r="BL1662" s="13"/>
      <c r="BM1662" s="13"/>
      <c r="BN1662" s="13"/>
    </row>
    <row r="1663" spans="1:66" x14ac:dyDescent="0.25">
      <c r="A1663" s="10"/>
      <c r="B1663" s="10"/>
      <c r="C1663" s="10"/>
      <c r="D1663" s="18"/>
      <c r="E1663" s="10"/>
      <c r="F1663" s="10"/>
      <c r="G1663" s="10"/>
      <c r="H1663" s="10"/>
      <c r="I1663" s="10"/>
      <c r="J1663" s="10"/>
      <c r="K1663" s="11"/>
      <c r="L1663" s="11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3"/>
      <c r="BK1663" s="13"/>
      <c r="BL1663" s="13"/>
      <c r="BM1663" s="13"/>
      <c r="BN1663" s="13"/>
    </row>
    <row r="1664" spans="1:66" x14ac:dyDescent="0.25">
      <c r="A1664" s="10"/>
      <c r="B1664" s="10"/>
      <c r="C1664" s="10"/>
      <c r="D1664" s="18"/>
      <c r="E1664" s="10"/>
      <c r="F1664" s="10"/>
      <c r="G1664" s="10"/>
      <c r="H1664" s="10"/>
      <c r="I1664" s="10"/>
      <c r="J1664" s="10"/>
      <c r="K1664" s="11"/>
      <c r="L1664" s="11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3"/>
      <c r="BK1664" s="13"/>
      <c r="BL1664" s="13"/>
      <c r="BM1664" s="13"/>
      <c r="BN1664" s="13"/>
    </row>
    <row r="1665" spans="1:66" x14ac:dyDescent="0.25">
      <c r="A1665" s="10"/>
      <c r="B1665" s="10"/>
      <c r="C1665" s="10"/>
      <c r="D1665" s="18"/>
      <c r="E1665" s="10"/>
      <c r="F1665" s="10"/>
      <c r="G1665" s="10"/>
      <c r="H1665" s="10"/>
      <c r="I1665" s="10"/>
      <c r="J1665" s="10"/>
      <c r="K1665" s="11"/>
      <c r="L1665" s="11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3"/>
      <c r="BK1665" s="13"/>
      <c r="BL1665" s="13"/>
      <c r="BM1665" s="13"/>
      <c r="BN1665" s="13"/>
    </row>
    <row r="1666" spans="1:66" x14ac:dyDescent="0.25">
      <c r="A1666" s="10"/>
      <c r="B1666" s="10"/>
      <c r="C1666" s="10"/>
      <c r="D1666" s="18"/>
      <c r="E1666" s="10"/>
      <c r="F1666" s="10"/>
      <c r="G1666" s="10"/>
      <c r="H1666" s="10"/>
      <c r="I1666" s="10"/>
      <c r="J1666" s="10"/>
      <c r="K1666" s="11"/>
      <c r="L1666" s="11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3"/>
      <c r="BK1666" s="13"/>
      <c r="BL1666" s="13"/>
      <c r="BM1666" s="13"/>
      <c r="BN1666" s="13"/>
    </row>
    <row r="1667" spans="1:66" x14ac:dyDescent="0.25">
      <c r="A1667" s="10"/>
      <c r="B1667" s="10"/>
      <c r="C1667" s="10"/>
      <c r="D1667" s="18"/>
      <c r="E1667" s="10"/>
      <c r="F1667" s="10"/>
      <c r="G1667" s="10"/>
      <c r="H1667" s="10"/>
      <c r="I1667" s="10"/>
      <c r="J1667" s="10"/>
      <c r="K1667" s="11"/>
      <c r="L1667" s="11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3"/>
      <c r="BK1667" s="13"/>
      <c r="BL1667" s="13"/>
      <c r="BM1667" s="13"/>
      <c r="BN1667" s="13"/>
    </row>
    <row r="1668" spans="1:66" x14ac:dyDescent="0.25">
      <c r="A1668" s="10"/>
      <c r="B1668" s="10"/>
      <c r="C1668" s="10"/>
      <c r="D1668" s="18"/>
      <c r="E1668" s="10"/>
      <c r="F1668" s="10"/>
      <c r="G1668" s="10"/>
      <c r="H1668" s="10"/>
      <c r="I1668" s="10"/>
      <c r="J1668" s="10"/>
      <c r="K1668" s="11"/>
      <c r="L1668" s="11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3"/>
      <c r="BK1668" s="13"/>
      <c r="BL1668" s="13"/>
      <c r="BM1668" s="13"/>
      <c r="BN1668" s="13"/>
    </row>
    <row r="1669" spans="1:66" x14ac:dyDescent="0.25">
      <c r="A1669" s="10"/>
      <c r="B1669" s="10"/>
      <c r="C1669" s="10"/>
      <c r="D1669" s="18"/>
      <c r="E1669" s="10"/>
      <c r="F1669" s="10"/>
      <c r="G1669" s="10"/>
      <c r="H1669" s="10"/>
      <c r="I1669" s="10"/>
      <c r="J1669" s="10"/>
      <c r="K1669" s="11"/>
      <c r="L1669" s="11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3"/>
      <c r="BK1669" s="13"/>
      <c r="BL1669" s="13"/>
      <c r="BM1669" s="13"/>
      <c r="BN1669" s="13"/>
    </row>
    <row r="1670" spans="1:66" x14ac:dyDescent="0.25">
      <c r="A1670" s="10"/>
      <c r="B1670" s="10"/>
      <c r="C1670" s="10"/>
      <c r="D1670" s="18"/>
      <c r="E1670" s="10"/>
      <c r="F1670" s="10"/>
      <c r="G1670" s="10"/>
      <c r="H1670" s="10"/>
      <c r="I1670" s="10"/>
      <c r="J1670" s="10"/>
      <c r="K1670" s="11"/>
      <c r="L1670" s="11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3"/>
      <c r="BK1670" s="13"/>
      <c r="BL1670" s="13"/>
      <c r="BM1670" s="13"/>
      <c r="BN1670" s="13"/>
    </row>
    <row r="1671" spans="1:66" x14ac:dyDescent="0.25">
      <c r="A1671" s="10"/>
      <c r="B1671" s="10"/>
      <c r="C1671" s="10"/>
      <c r="D1671" s="18"/>
      <c r="E1671" s="10"/>
      <c r="F1671" s="10"/>
      <c r="G1671" s="10"/>
      <c r="H1671" s="10"/>
      <c r="I1671" s="10"/>
      <c r="J1671" s="10"/>
      <c r="K1671" s="11"/>
      <c r="L1671" s="11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3"/>
      <c r="BK1671" s="13"/>
      <c r="BL1671" s="13"/>
      <c r="BM1671" s="13"/>
      <c r="BN1671" s="13"/>
    </row>
    <row r="1672" spans="1:66" x14ac:dyDescent="0.25">
      <c r="A1672" s="10"/>
      <c r="B1672" s="10"/>
      <c r="C1672" s="10"/>
      <c r="D1672" s="18"/>
      <c r="E1672" s="10"/>
      <c r="F1672" s="10"/>
      <c r="G1672" s="10"/>
      <c r="H1672" s="10"/>
      <c r="I1672" s="10"/>
      <c r="J1672" s="10"/>
      <c r="K1672" s="11"/>
      <c r="L1672" s="11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3"/>
      <c r="BK1672" s="13"/>
      <c r="BL1672" s="13"/>
      <c r="BM1672" s="13"/>
      <c r="BN1672" s="13"/>
    </row>
    <row r="1673" spans="1:66" x14ac:dyDescent="0.25">
      <c r="A1673" s="10"/>
      <c r="B1673" s="10"/>
      <c r="C1673" s="10"/>
      <c r="D1673" s="18"/>
      <c r="E1673" s="10"/>
      <c r="F1673" s="10"/>
      <c r="G1673" s="10"/>
      <c r="H1673" s="10"/>
      <c r="I1673" s="10"/>
      <c r="J1673" s="10"/>
      <c r="K1673" s="11"/>
      <c r="L1673" s="11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3"/>
      <c r="BK1673" s="13"/>
      <c r="BL1673" s="13"/>
      <c r="BM1673" s="13"/>
      <c r="BN1673" s="13"/>
    </row>
    <row r="1674" spans="1:66" x14ac:dyDescent="0.25">
      <c r="A1674" s="10"/>
      <c r="B1674" s="10"/>
      <c r="C1674" s="10"/>
      <c r="D1674" s="18"/>
      <c r="E1674" s="10"/>
      <c r="F1674" s="10"/>
      <c r="G1674" s="10"/>
      <c r="H1674" s="10"/>
      <c r="I1674" s="10"/>
      <c r="J1674" s="10"/>
      <c r="K1674" s="11"/>
      <c r="L1674" s="11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3"/>
      <c r="BK1674" s="13"/>
      <c r="BL1674" s="13"/>
      <c r="BM1674" s="13"/>
      <c r="BN1674" s="13"/>
    </row>
    <row r="1675" spans="1:66" x14ac:dyDescent="0.25">
      <c r="A1675" s="10"/>
      <c r="B1675" s="10"/>
      <c r="C1675" s="10"/>
      <c r="D1675" s="18"/>
      <c r="E1675" s="10"/>
      <c r="F1675" s="10"/>
      <c r="G1675" s="10"/>
      <c r="H1675" s="10"/>
      <c r="I1675" s="10"/>
      <c r="J1675" s="10"/>
      <c r="K1675" s="11"/>
      <c r="L1675" s="11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3"/>
      <c r="BK1675" s="13"/>
      <c r="BL1675" s="13"/>
      <c r="BM1675" s="13"/>
      <c r="BN1675" s="13"/>
    </row>
    <row r="1676" spans="1:66" x14ac:dyDescent="0.25">
      <c r="A1676" s="10"/>
      <c r="B1676" s="10"/>
      <c r="C1676" s="10"/>
      <c r="D1676" s="18"/>
      <c r="E1676" s="10"/>
      <c r="F1676" s="10"/>
      <c r="G1676" s="10"/>
      <c r="H1676" s="10"/>
      <c r="I1676" s="10"/>
      <c r="J1676" s="10"/>
      <c r="K1676" s="11"/>
      <c r="L1676" s="11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3"/>
      <c r="BK1676" s="13"/>
      <c r="BL1676" s="13"/>
      <c r="BM1676" s="13"/>
      <c r="BN1676" s="13"/>
    </row>
    <row r="1677" spans="1:66" x14ac:dyDescent="0.25">
      <c r="A1677" s="10"/>
      <c r="B1677" s="10"/>
      <c r="C1677" s="10"/>
      <c r="D1677" s="18"/>
      <c r="E1677" s="10"/>
      <c r="F1677" s="10"/>
      <c r="G1677" s="10"/>
      <c r="H1677" s="10"/>
      <c r="I1677" s="10"/>
      <c r="J1677" s="10"/>
      <c r="K1677" s="11"/>
      <c r="L1677" s="11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3"/>
      <c r="BK1677" s="13"/>
      <c r="BL1677" s="13"/>
      <c r="BM1677" s="13"/>
      <c r="BN1677" s="13"/>
    </row>
    <row r="1678" spans="1:66" x14ac:dyDescent="0.25">
      <c r="A1678" s="10"/>
      <c r="B1678" s="10"/>
      <c r="C1678" s="10"/>
      <c r="D1678" s="18"/>
      <c r="E1678" s="10"/>
      <c r="F1678" s="10"/>
      <c r="G1678" s="10"/>
      <c r="H1678" s="10"/>
      <c r="I1678" s="10"/>
      <c r="J1678" s="10"/>
      <c r="K1678" s="11"/>
      <c r="L1678" s="11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3"/>
      <c r="BK1678" s="13"/>
      <c r="BL1678" s="13"/>
      <c r="BM1678" s="13"/>
      <c r="BN1678" s="13"/>
    </row>
    <row r="1679" spans="1:66" x14ac:dyDescent="0.25">
      <c r="A1679" s="10"/>
      <c r="B1679" s="10"/>
      <c r="C1679" s="10"/>
      <c r="D1679" s="18"/>
      <c r="E1679" s="10"/>
      <c r="F1679" s="10"/>
      <c r="G1679" s="10"/>
      <c r="H1679" s="10"/>
      <c r="I1679" s="10"/>
      <c r="J1679" s="10"/>
      <c r="K1679" s="11"/>
      <c r="L1679" s="11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3"/>
      <c r="BK1679" s="13"/>
      <c r="BL1679" s="13"/>
      <c r="BM1679" s="13"/>
      <c r="BN1679" s="13"/>
    </row>
    <row r="1680" spans="1:66" x14ac:dyDescent="0.25">
      <c r="A1680" s="10"/>
      <c r="B1680" s="10"/>
      <c r="C1680" s="10"/>
      <c r="D1680" s="18"/>
      <c r="E1680" s="10"/>
      <c r="F1680" s="10"/>
      <c r="G1680" s="10"/>
      <c r="H1680" s="10"/>
      <c r="I1680" s="10"/>
      <c r="J1680" s="10"/>
      <c r="K1680" s="11"/>
      <c r="L1680" s="11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3"/>
      <c r="BK1680" s="13"/>
      <c r="BL1680" s="13"/>
      <c r="BM1680" s="13"/>
      <c r="BN1680" s="13"/>
    </row>
    <row r="1681" spans="1:66" x14ac:dyDescent="0.25">
      <c r="A1681" s="10"/>
      <c r="B1681" s="10"/>
      <c r="C1681" s="10"/>
      <c r="D1681" s="18"/>
      <c r="E1681" s="10"/>
      <c r="F1681" s="10"/>
      <c r="G1681" s="10"/>
      <c r="H1681" s="10"/>
      <c r="I1681" s="10"/>
      <c r="J1681" s="10"/>
      <c r="K1681" s="11"/>
      <c r="L1681" s="11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3"/>
      <c r="BK1681" s="13"/>
      <c r="BL1681" s="13"/>
      <c r="BM1681" s="13"/>
      <c r="BN1681" s="13"/>
    </row>
    <row r="1682" spans="1:66" x14ac:dyDescent="0.25">
      <c r="A1682" s="10"/>
      <c r="B1682" s="10"/>
      <c r="C1682" s="10"/>
      <c r="D1682" s="18"/>
      <c r="E1682" s="10"/>
      <c r="F1682" s="10"/>
      <c r="G1682" s="10"/>
      <c r="H1682" s="10"/>
      <c r="I1682" s="10"/>
      <c r="J1682" s="10"/>
      <c r="K1682" s="11"/>
      <c r="L1682" s="11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3"/>
      <c r="BK1682" s="13"/>
      <c r="BL1682" s="13"/>
      <c r="BM1682" s="13"/>
      <c r="BN1682" s="13"/>
    </row>
    <row r="1683" spans="1:66" x14ac:dyDescent="0.25">
      <c r="A1683" s="10"/>
      <c r="B1683" s="10"/>
      <c r="C1683" s="10"/>
      <c r="D1683" s="18"/>
      <c r="E1683" s="10"/>
      <c r="F1683" s="10"/>
      <c r="G1683" s="10"/>
      <c r="H1683" s="10"/>
      <c r="I1683" s="10"/>
      <c r="J1683" s="10"/>
      <c r="K1683" s="11"/>
      <c r="L1683" s="11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3"/>
      <c r="BK1683" s="13"/>
      <c r="BL1683" s="13"/>
      <c r="BM1683" s="13"/>
      <c r="BN1683" s="13"/>
    </row>
    <row r="1684" spans="1:66" x14ac:dyDescent="0.25">
      <c r="A1684" s="10"/>
      <c r="B1684" s="10"/>
      <c r="C1684" s="10"/>
      <c r="D1684" s="18"/>
      <c r="E1684" s="10"/>
      <c r="F1684" s="10"/>
      <c r="G1684" s="10"/>
      <c r="H1684" s="10"/>
      <c r="I1684" s="10"/>
      <c r="J1684" s="10"/>
      <c r="K1684" s="11"/>
      <c r="L1684" s="11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3"/>
      <c r="BK1684" s="13"/>
      <c r="BL1684" s="13"/>
      <c r="BM1684" s="13"/>
      <c r="BN1684" s="13"/>
    </row>
    <row r="1685" spans="1:66" x14ac:dyDescent="0.25">
      <c r="A1685" s="10"/>
      <c r="B1685" s="10"/>
      <c r="C1685" s="10"/>
      <c r="D1685" s="18"/>
      <c r="E1685" s="10"/>
      <c r="F1685" s="10"/>
      <c r="G1685" s="10"/>
      <c r="H1685" s="10"/>
      <c r="I1685" s="10"/>
      <c r="J1685" s="10"/>
      <c r="K1685" s="11"/>
      <c r="L1685" s="11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3"/>
      <c r="BK1685" s="13"/>
      <c r="BL1685" s="13"/>
      <c r="BM1685" s="13"/>
      <c r="BN1685" s="13"/>
    </row>
    <row r="1686" spans="1:66" x14ac:dyDescent="0.25">
      <c r="A1686" s="10"/>
      <c r="B1686" s="10"/>
      <c r="C1686" s="10"/>
      <c r="D1686" s="18"/>
      <c r="E1686" s="10"/>
      <c r="F1686" s="10"/>
      <c r="G1686" s="10"/>
      <c r="H1686" s="10"/>
      <c r="I1686" s="10"/>
      <c r="J1686" s="10"/>
      <c r="K1686" s="11"/>
      <c r="L1686" s="11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3"/>
      <c r="BK1686" s="13"/>
      <c r="BL1686" s="13"/>
      <c r="BM1686" s="13"/>
      <c r="BN1686" s="13"/>
    </row>
    <row r="1687" spans="1:66" x14ac:dyDescent="0.25">
      <c r="A1687" s="10"/>
      <c r="B1687" s="10"/>
      <c r="C1687" s="10"/>
      <c r="D1687" s="18"/>
      <c r="E1687" s="10"/>
      <c r="F1687" s="10"/>
      <c r="G1687" s="10"/>
      <c r="H1687" s="10"/>
      <c r="I1687" s="10"/>
      <c r="J1687" s="10"/>
      <c r="K1687" s="11"/>
      <c r="L1687" s="11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3"/>
      <c r="BK1687" s="13"/>
      <c r="BL1687" s="13"/>
      <c r="BM1687" s="13"/>
      <c r="BN1687" s="13"/>
    </row>
    <row r="1688" spans="1:66" x14ac:dyDescent="0.25">
      <c r="A1688" s="10"/>
      <c r="B1688" s="10"/>
      <c r="C1688" s="10"/>
      <c r="D1688" s="18"/>
      <c r="E1688" s="10"/>
      <c r="F1688" s="10"/>
      <c r="G1688" s="10"/>
      <c r="H1688" s="10"/>
      <c r="I1688" s="10"/>
      <c r="J1688" s="10"/>
      <c r="K1688" s="11"/>
      <c r="L1688" s="11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3"/>
      <c r="BK1688" s="13"/>
      <c r="BL1688" s="13"/>
      <c r="BM1688" s="13"/>
      <c r="BN1688" s="13"/>
    </row>
    <row r="1689" spans="1:66" x14ac:dyDescent="0.25">
      <c r="A1689" s="10"/>
      <c r="B1689" s="10"/>
      <c r="C1689" s="10"/>
      <c r="D1689" s="18"/>
      <c r="E1689" s="10"/>
      <c r="F1689" s="10"/>
      <c r="G1689" s="10"/>
      <c r="H1689" s="10"/>
      <c r="I1689" s="10"/>
      <c r="J1689" s="10"/>
      <c r="K1689" s="11"/>
      <c r="L1689" s="11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3"/>
      <c r="BK1689" s="13"/>
      <c r="BL1689" s="13"/>
      <c r="BM1689" s="13"/>
      <c r="BN1689" s="13"/>
    </row>
    <row r="1690" spans="1:66" x14ac:dyDescent="0.25">
      <c r="A1690" s="10"/>
      <c r="B1690" s="10"/>
      <c r="C1690" s="10"/>
      <c r="D1690" s="18"/>
      <c r="E1690" s="10"/>
      <c r="F1690" s="10"/>
      <c r="G1690" s="10"/>
      <c r="H1690" s="10"/>
      <c r="I1690" s="10"/>
      <c r="J1690" s="10"/>
      <c r="K1690" s="11"/>
      <c r="L1690" s="11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3"/>
      <c r="BK1690" s="13"/>
      <c r="BL1690" s="13"/>
      <c r="BM1690" s="13"/>
      <c r="BN1690" s="13"/>
    </row>
    <row r="1691" spans="1:66" x14ac:dyDescent="0.25">
      <c r="A1691" s="10"/>
      <c r="B1691" s="10"/>
      <c r="C1691" s="10"/>
      <c r="D1691" s="18"/>
      <c r="E1691" s="10"/>
      <c r="F1691" s="10"/>
      <c r="G1691" s="10"/>
      <c r="H1691" s="10"/>
      <c r="I1691" s="10"/>
      <c r="J1691" s="10"/>
      <c r="K1691" s="11"/>
      <c r="L1691" s="11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3"/>
      <c r="BK1691" s="13"/>
      <c r="BL1691" s="13"/>
      <c r="BM1691" s="13"/>
      <c r="BN1691" s="13"/>
    </row>
    <row r="1692" spans="1:66" x14ac:dyDescent="0.25">
      <c r="A1692" s="10"/>
      <c r="B1692" s="10"/>
      <c r="C1692" s="10"/>
      <c r="D1692" s="18"/>
      <c r="E1692" s="10"/>
      <c r="F1692" s="10"/>
      <c r="G1692" s="10"/>
      <c r="H1692" s="10"/>
      <c r="I1692" s="10"/>
      <c r="J1692" s="10"/>
      <c r="K1692" s="11"/>
      <c r="L1692" s="11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3"/>
      <c r="BK1692" s="13"/>
      <c r="BL1692" s="13"/>
      <c r="BM1692" s="13"/>
      <c r="BN1692" s="13"/>
    </row>
    <row r="1693" spans="1:66" x14ac:dyDescent="0.25">
      <c r="A1693" s="10"/>
      <c r="B1693" s="10"/>
      <c r="C1693" s="10"/>
      <c r="D1693" s="18"/>
      <c r="E1693" s="10"/>
      <c r="F1693" s="10"/>
      <c r="G1693" s="10"/>
      <c r="H1693" s="10"/>
      <c r="I1693" s="10"/>
      <c r="J1693" s="10"/>
      <c r="K1693" s="11"/>
      <c r="L1693" s="11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3"/>
      <c r="BK1693" s="13"/>
      <c r="BL1693" s="13"/>
      <c r="BM1693" s="13"/>
      <c r="BN1693" s="13"/>
    </row>
    <row r="1694" spans="1:66" x14ac:dyDescent="0.25">
      <c r="A1694" s="10"/>
      <c r="B1694" s="10"/>
      <c r="C1694" s="10"/>
      <c r="D1694" s="18"/>
      <c r="E1694" s="10"/>
      <c r="F1694" s="10"/>
      <c r="G1694" s="10"/>
      <c r="H1694" s="10"/>
      <c r="I1694" s="10"/>
      <c r="J1694" s="10"/>
      <c r="K1694" s="11"/>
      <c r="L1694" s="11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3"/>
      <c r="BK1694" s="13"/>
      <c r="BL1694" s="13"/>
      <c r="BM1694" s="13"/>
      <c r="BN1694" s="13"/>
    </row>
    <row r="1695" spans="1:66" x14ac:dyDescent="0.25">
      <c r="A1695" s="10"/>
      <c r="B1695" s="10"/>
      <c r="C1695" s="10"/>
      <c r="D1695" s="18"/>
      <c r="E1695" s="10"/>
      <c r="F1695" s="10"/>
      <c r="G1695" s="10"/>
      <c r="H1695" s="10"/>
      <c r="I1695" s="10"/>
      <c r="J1695" s="10"/>
      <c r="K1695" s="11"/>
      <c r="L1695" s="11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3"/>
      <c r="BK1695" s="13"/>
      <c r="BL1695" s="13"/>
      <c r="BM1695" s="13"/>
      <c r="BN1695" s="13"/>
    </row>
    <row r="1696" spans="1:66" x14ac:dyDescent="0.25">
      <c r="A1696" s="10"/>
      <c r="B1696" s="10"/>
      <c r="C1696" s="10"/>
      <c r="D1696" s="18"/>
      <c r="E1696" s="10"/>
      <c r="F1696" s="10"/>
      <c r="G1696" s="10"/>
      <c r="H1696" s="10"/>
      <c r="I1696" s="10"/>
      <c r="J1696" s="10"/>
      <c r="K1696" s="11"/>
      <c r="L1696" s="11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3"/>
      <c r="BK1696" s="13"/>
      <c r="BL1696" s="13"/>
      <c r="BM1696" s="13"/>
      <c r="BN1696" s="13"/>
    </row>
    <row r="1697" spans="1:66" x14ac:dyDescent="0.25">
      <c r="A1697" s="10"/>
      <c r="B1697" s="10"/>
      <c r="C1697" s="10"/>
      <c r="D1697" s="18"/>
      <c r="E1697" s="10"/>
      <c r="F1697" s="10"/>
      <c r="G1697" s="10"/>
      <c r="H1697" s="10"/>
      <c r="I1697" s="10"/>
      <c r="J1697" s="10"/>
      <c r="K1697" s="11"/>
      <c r="L1697" s="11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3"/>
      <c r="BK1697" s="13"/>
      <c r="BL1697" s="13"/>
      <c r="BM1697" s="13"/>
      <c r="BN1697" s="13"/>
    </row>
    <row r="1698" spans="1:66" x14ac:dyDescent="0.25">
      <c r="A1698" s="10"/>
      <c r="B1698" s="10"/>
      <c r="C1698" s="10"/>
      <c r="D1698" s="18"/>
      <c r="E1698" s="10"/>
      <c r="F1698" s="10"/>
      <c r="G1698" s="10"/>
      <c r="H1698" s="10"/>
      <c r="I1698" s="10"/>
      <c r="J1698" s="10"/>
      <c r="K1698" s="11"/>
      <c r="L1698" s="11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3"/>
      <c r="BK1698" s="13"/>
      <c r="BL1698" s="13"/>
      <c r="BM1698" s="13"/>
      <c r="BN1698" s="13"/>
    </row>
    <row r="1699" spans="1:66" x14ac:dyDescent="0.25">
      <c r="A1699" s="10"/>
      <c r="B1699" s="10"/>
      <c r="C1699" s="10"/>
      <c r="D1699" s="18"/>
      <c r="E1699" s="10"/>
      <c r="F1699" s="10"/>
      <c r="G1699" s="10"/>
      <c r="H1699" s="10"/>
      <c r="I1699" s="10"/>
      <c r="J1699" s="10"/>
      <c r="K1699" s="11"/>
      <c r="L1699" s="11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3"/>
      <c r="BK1699" s="13"/>
      <c r="BL1699" s="13"/>
      <c r="BM1699" s="13"/>
      <c r="BN1699" s="13"/>
    </row>
    <row r="1700" spans="1:66" x14ac:dyDescent="0.25">
      <c r="A1700" s="10"/>
      <c r="B1700" s="10"/>
      <c r="C1700" s="10"/>
      <c r="D1700" s="18"/>
      <c r="E1700" s="10"/>
      <c r="F1700" s="10"/>
      <c r="G1700" s="10"/>
      <c r="H1700" s="10"/>
      <c r="I1700" s="10"/>
      <c r="J1700" s="10"/>
      <c r="K1700" s="11"/>
      <c r="L1700" s="11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3"/>
      <c r="BK1700" s="13"/>
      <c r="BL1700" s="13"/>
      <c r="BM1700" s="13"/>
      <c r="BN1700" s="13"/>
    </row>
    <row r="1701" spans="1:66" x14ac:dyDescent="0.25">
      <c r="A1701" s="10"/>
      <c r="B1701" s="10"/>
      <c r="C1701" s="10"/>
      <c r="D1701" s="18"/>
      <c r="E1701" s="10"/>
      <c r="F1701" s="10"/>
      <c r="G1701" s="10"/>
      <c r="H1701" s="10"/>
      <c r="I1701" s="10"/>
      <c r="J1701" s="10"/>
      <c r="K1701" s="11"/>
      <c r="L1701" s="11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3"/>
      <c r="BK1701" s="13"/>
      <c r="BL1701" s="13"/>
      <c r="BM1701" s="13"/>
      <c r="BN1701" s="13"/>
    </row>
    <row r="1702" spans="1:66" x14ac:dyDescent="0.25">
      <c r="A1702" s="10"/>
      <c r="B1702" s="10"/>
      <c r="C1702" s="10"/>
      <c r="D1702" s="18"/>
      <c r="E1702" s="10"/>
      <c r="F1702" s="10"/>
      <c r="G1702" s="10"/>
      <c r="H1702" s="10"/>
      <c r="I1702" s="10"/>
      <c r="J1702" s="10"/>
      <c r="K1702" s="11"/>
      <c r="L1702" s="11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3"/>
      <c r="BK1702" s="13"/>
      <c r="BL1702" s="13"/>
      <c r="BM1702" s="13"/>
      <c r="BN1702" s="13"/>
    </row>
    <row r="1703" spans="1:66" x14ac:dyDescent="0.25">
      <c r="A1703" s="10"/>
      <c r="B1703" s="10"/>
      <c r="C1703" s="10"/>
      <c r="D1703" s="18"/>
      <c r="E1703" s="10"/>
      <c r="F1703" s="10"/>
      <c r="G1703" s="10"/>
      <c r="H1703" s="10"/>
      <c r="I1703" s="10"/>
      <c r="J1703" s="10"/>
      <c r="K1703" s="11"/>
      <c r="L1703" s="11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3"/>
      <c r="BK1703" s="13"/>
      <c r="BL1703" s="13"/>
      <c r="BM1703" s="13"/>
      <c r="BN1703" s="13"/>
    </row>
    <row r="1704" spans="1:66" x14ac:dyDescent="0.25">
      <c r="A1704" s="10"/>
      <c r="B1704" s="10"/>
      <c r="C1704" s="10"/>
      <c r="D1704" s="18"/>
      <c r="E1704" s="10"/>
      <c r="F1704" s="10"/>
      <c r="G1704" s="10"/>
      <c r="H1704" s="10"/>
      <c r="I1704" s="10"/>
      <c r="J1704" s="10"/>
      <c r="K1704" s="11"/>
      <c r="L1704" s="11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3"/>
      <c r="BK1704" s="13"/>
      <c r="BL1704" s="13"/>
      <c r="BM1704" s="13"/>
      <c r="BN1704" s="13"/>
    </row>
    <row r="1705" spans="1:66" x14ac:dyDescent="0.25">
      <c r="A1705" s="10"/>
      <c r="B1705" s="10"/>
      <c r="C1705" s="10"/>
      <c r="D1705" s="18"/>
      <c r="E1705" s="10"/>
      <c r="F1705" s="10"/>
      <c r="G1705" s="10"/>
      <c r="H1705" s="10"/>
      <c r="I1705" s="10"/>
      <c r="J1705" s="10"/>
      <c r="K1705" s="11"/>
      <c r="L1705" s="11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3"/>
      <c r="BK1705" s="13"/>
      <c r="BL1705" s="13"/>
      <c r="BM1705" s="13"/>
      <c r="BN1705" s="13"/>
    </row>
    <row r="1706" spans="1:66" x14ac:dyDescent="0.25">
      <c r="A1706" s="10"/>
      <c r="B1706" s="10"/>
      <c r="C1706" s="10"/>
      <c r="D1706" s="18"/>
      <c r="E1706" s="10"/>
      <c r="F1706" s="10"/>
      <c r="G1706" s="10"/>
      <c r="H1706" s="10"/>
      <c r="I1706" s="10"/>
      <c r="J1706" s="10"/>
      <c r="K1706" s="11"/>
      <c r="L1706" s="11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3"/>
      <c r="BK1706" s="13"/>
      <c r="BL1706" s="13"/>
      <c r="BM1706" s="13"/>
      <c r="BN1706" s="13"/>
    </row>
    <row r="1707" spans="1:66" x14ac:dyDescent="0.25">
      <c r="A1707" s="10"/>
      <c r="B1707" s="10"/>
      <c r="C1707" s="10"/>
      <c r="D1707" s="18"/>
      <c r="E1707" s="10"/>
      <c r="F1707" s="10"/>
      <c r="G1707" s="10"/>
      <c r="H1707" s="10"/>
      <c r="I1707" s="10"/>
      <c r="J1707" s="10"/>
      <c r="K1707" s="11"/>
      <c r="L1707" s="11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3"/>
      <c r="BK1707" s="13"/>
      <c r="BL1707" s="13"/>
      <c r="BM1707" s="13"/>
      <c r="BN1707" s="13"/>
    </row>
    <row r="1708" spans="1:66" x14ac:dyDescent="0.25">
      <c r="A1708" s="10"/>
      <c r="B1708" s="10"/>
      <c r="C1708" s="10"/>
      <c r="D1708" s="18"/>
      <c r="E1708" s="10"/>
      <c r="F1708" s="10"/>
      <c r="G1708" s="10"/>
      <c r="H1708" s="10"/>
      <c r="I1708" s="10"/>
      <c r="J1708" s="10"/>
      <c r="K1708" s="11"/>
      <c r="L1708" s="11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3"/>
      <c r="BK1708" s="13"/>
      <c r="BL1708" s="13"/>
      <c r="BM1708" s="13"/>
      <c r="BN1708" s="13"/>
    </row>
    <row r="1709" spans="1:66" x14ac:dyDescent="0.25">
      <c r="A1709" s="10"/>
      <c r="B1709" s="10"/>
      <c r="C1709" s="10"/>
      <c r="D1709" s="18"/>
      <c r="E1709" s="10"/>
      <c r="F1709" s="10"/>
      <c r="G1709" s="10"/>
      <c r="H1709" s="10"/>
      <c r="I1709" s="10"/>
      <c r="J1709" s="10"/>
      <c r="K1709" s="11"/>
      <c r="L1709" s="11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3"/>
      <c r="BK1709" s="13"/>
      <c r="BL1709" s="13"/>
      <c r="BM1709" s="13"/>
      <c r="BN1709" s="13"/>
    </row>
    <row r="1710" spans="1:66" x14ac:dyDescent="0.25">
      <c r="A1710" s="10"/>
      <c r="B1710" s="10"/>
      <c r="C1710" s="10"/>
      <c r="D1710" s="18"/>
      <c r="E1710" s="10"/>
      <c r="F1710" s="10"/>
      <c r="G1710" s="10"/>
      <c r="H1710" s="10"/>
      <c r="I1710" s="10"/>
      <c r="J1710" s="10"/>
      <c r="K1710" s="11"/>
      <c r="L1710" s="11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3"/>
      <c r="BK1710" s="13"/>
      <c r="BL1710" s="13"/>
      <c r="BM1710" s="13"/>
      <c r="BN1710" s="13"/>
    </row>
    <row r="1711" spans="1:66" x14ac:dyDescent="0.25">
      <c r="A1711" s="10"/>
      <c r="B1711" s="10"/>
      <c r="C1711" s="10"/>
      <c r="D1711" s="18"/>
      <c r="E1711" s="10"/>
      <c r="F1711" s="10"/>
      <c r="G1711" s="10"/>
      <c r="H1711" s="10"/>
      <c r="I1711" s="10"/>
      <c r="J1711" s="10"/>
      <c r="K1711" s="11"/>
      <c r="L1711" s="11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3"/>
      <c r="BK1711" s="13"/>
      <c r="BL1711" s="13"/>
      <c r="BM1711" s="13"/>
      <c r="BN1711" s="13"/>
    </row>
    <row r="1712" spans="1:66" x14ac:dyDescent="0.25">
      <c r="A1712" s="10"/>
      <c r="B1712" s="10"/>
      <c r="C1712" s="10"/>
      <c r="D1712" s="18"/>
      <c r="E1712" s="10"/>
      <c r="F1712" s="10"/>
      <c r="G1712" s="10"/>
      <c r="H1712" s="10"/>
      <c r="I1712" s="10"/>
      <c r="J1712" s="10"/>
      <c r="K1712" s="11"/>
      <c r="L1712" s="11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3"/>
      <c r="BK1712" s="13"/>
      <c r="BL1712" s="13"/>
      <c r="BM1712" s="13"/>
      <c r="BN1712" s="13"/>
    </row>
    <row r="1713" spans="1:66" x14ac:dyDescent="0.25">
      <c r="A1713" s="10"/>
      <c r="B1713" s="10"/>
      <c r="C1713" s="10"/>
      <c r="D1713" s="18"/>
      <c r="E1713" s="10"/>
      <c r="F1713" s="10"/>
      <c r="G1713" s="10"/>
      <c r="H1713" s="10"/>
      <c r="I1713" s="10"/>
      <c r="J1713" s="10"/>
      <c r="K1713" s="11"/>
      <c r="L1713" s="11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3"/>
      <c r="BK1713" s="13"/>
      <c r="BL1713" s="13"/>
      <c r="BM1713" s="13"/>
      <c r="BN1713" s="13"/>
    </row>
    <row r="1714" spans="1:66" x14ac:dyDescent="0.25">
      <c r="A1714" s="10"/>
      <c r="B1714" s="10"/>
      <c r="C1714" s="10"/>
      <c r="D1714" s="18"/>
      <c r="E1714" s="10"/>
      <c r="F1714" s="10"/>
      <c r="G1714" s="10"/>
      <c r="H1714" s="10"/>
      <c r="I1714" s="10"/>
      <c r="J1714" s="10"/>
      <c r="K1714" s="11"/>
      <c r="L1714" s="11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3"/>
      <c r="BK1714" s="13"/>
      <c r="BL1714" s="13"/>
      <c r="BM1714" s="13"/>
      <c r="BN1714" s="13"/>
    </row>
    <row r="1715" spans="1:66" x14ac:dyDescent="0.25">
      <c r="A1715" s="10"/>
      <c r="B1715" s="10"/>
      <c r="C1715" s="10"/>
      <c r="D1715" s="18"/>
      <c r="E1715" s="10"/>
      <c r="F1715" s="10"/>
      <c r="G1715" s="10"/>
      <c r="H1715" s="10"/>
      <c r="I1715" s="10"/>
      <c r="J1715" s="10"/>
      <c r="K1715" s="11"/>
      <c r="L1715" s="11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3"/>
      <c r="BK1715" s="13"/>
      <c r="BL1715" s="13"/>
      <c r="BM1715" s="13"/>
      <c r="BN1715" s="13"/>
    </row>
    <row r="1716" spans="1:66" x14ac:dyDescent="0.25">
      <c r="A1716" s="10"/>
      <c r="B1716" s="10"/>
      <c r="C1716" s="10"/>
      <c r="D1716" s="18"/>
      <c r="E1716" s="10"/>
      <c r="F1716" s="10"/>
      <c r="G1716" s="10"/>
      <c r="H1716" s="10"/>
      <c r="I1716" s="10"/>
      <c r="J1716" s="10"/>
      <c r="K1716" s="11"/>
      <c r="L1716" s="11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3"/>
      <c r="BK1716" s="13"/>
      <c r="BL1716" s="13"/>
      <c r="BM1716" s="13"/>
      <c r="BN1716" s="13"/>
    </row>
    <row r="1717" spans="1:66" x14ac:dyDescent="0.25">
      <c r="A1717" s="10"/>
      <c r="B1717" s="10"/>
      <c r="C1717" s="10"/>
      <c r="D1717" s="18"/>
      <c r="E1717" s="10"/>
      <c r="F1717" s="10"/>
      <c r="G1717" s="10"/>
      <c r="H1717" s="10"/>
      <c r="I1717" s="10"/>
      <c r="J1717" s="10"/>
      <c r="K1717" s="11"/>
      <c r="L1717" s="11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3"/>
      <c r="BK1717" s="13"/>
      <c r="BL1717" s="13"/>
      <c r="BM1717" s="13"/>
      <c r="BN1717" s="13"/>
    </row>
    <row r="1718" spans="1:66" x14ac:dyDescent="0.25">
      <c r="A1718" s="10"/>
      <c r="B1718" s="10"/>
      <c r="C1718" s="10"/>
      <c r="D1718" s="18"/>
      <c r="E1718" s="10"/>
      <c r="F1718" s="10"/>
      <c r="G1718" s="10"/>
      <c r="H1718" s="10"/>
      <c r="I1718" s="10"/>
      <c r="J1718" s="10"/>
      <c r="K1718" s="11"/>
      <c r="L1718" s="11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3"/>
      <c r="BK1718" s="13"/>
      <c r="BL1718" s="13"/>
      <c r="BM1718" s="13"/>
      <c r="BN1718" s="13"/>
    </row>
    <row r="1719" spans="1:66" x14ac:dyDescent="0.25">
      <c r="A1719" s="10"/>
      <c r="B1719" s="10"/>
      <c r="C1719" s="10"/>
      <c r="D1719" s="18"/>
      <c r="E1719" s="10"/>
      <c r="F1719" s="10"/>
      <c r="G1719" s="10"/>
      <c r="H1719" s="10"/>
      <c r="I1719" s="10"/>
      <c r="J1719" s="10"/>
      <c r="K1719" s="11"/>
      <c r="L1719" s="11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3"/>
      <c r="BK1719" s="13"/>
      <c r="BL1719" s="13"/>
      <c r="BM1719" s="13"/>
      <c r="BN1719" s="13"/>
    </row>
    <row r="1720" spans="1:66" x14ac:dyDescent="0.25">
      <c r="A1720" s="10"/>
      <c r="B1720" s="10"/>
      <c r="C1720" s="10"/>
      <c r="D1720" s="18"/>
      <c r="E1720" s="10"/>
      <c r="F1720" s="10"/>
      <c r="G1720" s="10"/>
      <c r="H1720" s="10"/>
      <c r="I1720" s="10"/>
      <c r="J1720" s="10"/>
      <c r="K1720" s="11"/>
      <c r="L1720" s="11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3"/>
      <c r="BK1720" s="13"/>
      <c r="BL1720" s="13"/>
      <c r="BM1720" s="13"/>
      <c r="BN1720" s="13"/>
    </row>
    <row r="1721" spans="1:66" x14ac:dyDescent="0.25">
      <c r="A1721" s="10"/>
      <c r="B1721" s="10"/>
      <c r="C1721" s="10"/>
      <c r="D1721" s="18"/>
      <c r="E1721" s="10"/>
      <c r="F1721" s="10"/>
      <c r="G1721" s="10"/>
      <c r="H1721" s="10"/>
      <c r="I1721" s="10"/>
      <c r="J1721" s="10"/>
      <c r="K1721" s="11"/>
      <c r="L1721" s="11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3"/>
      <c r="BK1721" s="13"/>
      <c r="BL1721" s="13"/>
      <c r="BM1721" s="13"/>
      <c r="BN1721" s="13"/>
    </row>
    <row r="1722" spans="1:66" x14ac:dyDescent="0.25">
      <c r="A1722" s="10"/>
      <c r="B1722" s="10"/>
      <c r="C1722" s="10"/>
      <c r="D1722" s="18"/>
      <c r="E1722" s="10"/>
      <c r="F1722" s="10"/>
      <c r="G1722" s="10"/>
      <c r="H1722" s="10"/>
      <c r="I1722" s="10"/>
      <c r="J1722" s="10"/>
      <c r="K1722" s="11"/>
      <c r="L1722" s="11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3"/>
      <c r="BK1722" s="13"/>
      <c r="BL1722" s="13"/>
      <c r="BM1722" s="13"/>
      <c r="BN1722" s="13"/>
    </row>
    <row r="1723" spans="1:66" x14ac:dyDescent="0.25">
      <c r="A1723" s="10"/>
      <c r="B1723" s="10"/>
      <c r="C1723" s="10"/>
      <c r="D1723" s="18"/>
      <c r="E1723" s="10"/>
      <c r="F1723" s="10"/>
      <c r="G1723" s="10"/>
      <c r="H1723" s="10"/>
      <c r="I1723" s="10"/>
      <c r="J1723" s="10"/>
      <c r="K1723" s="11"/>
      <c r="L1723" s="11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3"/>
      <c r="BK1723" s="13"/>
      <c r="BL1723" s="13"/>
      <c r="BM1723" s="13"/>
      <c r="BN1723" s="13"/>
    </row>
    <row r="1724" spans="1:66" x14ac:dyDescent="0.25">
      <c r="A1724" s="10"/>
      <c r="B1724" s="10"/>
      <c r="C1724" s="10"/>
      <c r="D1724" s="18"/>
      <c r="E1724" s="10"/>
      <c r="F1724" s="10"/>
      <c r="G1724" s="10"/>
      <c r="H1724" s="10"/>
      <c r="I1724" s="10"/>
      <c r="J1724" s="10"/>
      <c r="K1724" s="11"/>
      <c r="L1724" s="11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3"/>
      <c r="BK1724" s="13"/>
      <c r="BL1724" s="13"/>
      <c r="BM1724" s="13"/>
      <c r="BN1724" s="13"/>
    </row>
    <row r="1725" spans="1:66" s="14" customFormat="1" x14ac:dyDescent="0.25">
      <c r="A1725" s="10"/>
      <c r="B1725" s="10"/>
      <c r="C1725" s="10"/>
      <c r="D1725" s="18"/>
      <c r="E1725" s="10"/>
      <c r="F1725" s="10"/>
      <c r="G1725" s="10"/>
      <c r="H1725" s="10"/>
      <c r="I1725" s="10"/>
      <c r="J1725" s="10"/>
      <c r="K1725" s="11"/>
      <c r="L1725" s="11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3"/>
      <c r="BK1725" s="13"/>
      <c r="BL1725" s="13"/>
      <c r="BM1725" s="13"/>
      <c r="BN1725" s="13"/>
    </row>
    <row r="1726" spans="1:66" x14ac:dyDescent="0.25">
      <c r="A1726" s="10"/>
      <c r="B1726" s="10"/>
      <c r="C1726" s="10"/>
      <c r="D1726" s="18"/>
      <c r="E1726" s="10"/>
      <c r="F1726" s="10"/>
      <c r="G1726" s="10"/>
      <c r="H1726" s="10"/>
      <c r="I1726" s="10"/>
      <c r="J1726" s="10"/>
      <c r="K1726" s="11"/>
      <c r="L1726" s="11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3"/>
      <c r="BK1726" s="13"/>
      <c r="BL1726" s="13"/>
      <c r="BM1726" s="13"/>
      <c r="BN1726" s="13"/>
    </row>
    <row r="1727" spans="1:66" x14ac:dyDescent="0.25">
      <c r="A1727" s="10"/>
      <c r="B1727" s="10"/>
      <c r="C1727" s="10"/>
      <c r="D1727" s="18"/>
      <c r="E1727" s="10"/>
      <c r="F1727" s="10"/>
      <c r="G1727" s="10"/>
      <c r="H1727" s="10"/>
      <c r="I1727" s="10"/>
      <c r="J1727" s="10"/>
      <c r="K1727" s="11"/>
      <c r="L1727" s="11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3"/>
      <c r="BK1727" s="13"/>
      <c r="BL1727" s="13"/>
      <c r="BM1727" s="13"/>
      <c r="BN1727" s="13"/>
    </row>
    <row r="1728" spans="1:66" x14ac:dyDescent="0.25">
      <c r="A1728" s="10"/>
      <c r="B1728" s="10"/>
      <c r="C1728" s="10"/>
      <c r="D1728" s="18"/>
      <c r="E1728" s="10"/>
      <c r="F1728" s="10"/>
      <c r="G1728" s="10"/>
      <c r="H1728" s="10"/>
      <c r="I1728" s="10"/>
      <c r="J1728" s="10"/>
      <c r="K1728" s="11"/>
      <c r="L1728" s="11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3"/>
      <c r="BK1728" s="13"/>
      <c r="BL1728" s="13"/>
      <c r="BM1728" s="13"/>
      <c r="BN1728" s="13"/>
    </row>
    <row r="1729" spans="1:66" x14ac:dyDescent="0.25">
      <c r="A1729" s="10"/>
      <c r="B1729" s="10"/>
      <c r="C1729" s="10"/>
      <c r="D1729" s="18"/>
      <c r="E1729" s="10"/>
      <c r="F1729" s="10"/>
      <c r="G1729" s="10"/>
      <c r="H1729" s="10"/>
      <c r="I1729" s="10"/>
      <c r="J1729" s="10"/>
      <c r="K1729" s="11"/>
      <c r="L1729" s="11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3"/>
      <c r="BK1729" s="13"/>
      <c r="BL1729" s="13"/>
      <c r="BM1729" s="13"/>
      <c r="BN1729" s="13"/>
    </row>
    <row r="1730" spans="1:66" x14ac:dyDescent="0.25">
      <c r="A1730" s="10"/>
      <c r="B1730" s="10"/>
      <c r="C1730" s="10"/>
      <c r="D1730" s="18"/>
      <c r="E1730" s="10"/>
      <c r="F1730" s="10"/>
      <c r="G1730" s="10"/>
      <c r="H1730" s="10"/>
      <c r="I1730" s="10"/>
      <c r="J1730" s="10"/>
      <c r="K1730" s="11"/>
      <c r="L1730" s="11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3"/>
      <c r="BK1730" s="13"/>
      <c r="BL1730" s="13"/>
      <c r="BM1730" s="13"/>
      <c r="BN1730" s="13"/>
    </row>
    <row r="1731" spans="1:66" x14ac:dyDescent="0.25">
      <c r="A1731" s="10"/>
      <c r="B1731" s="10"/>
      <c r="C1731" s="10"/>
      <c r="D1731" s="18"/>
      <c r="E1731" s="10"/>
      <c r="F1731" s="10"/>
      <c r="G1731" s="10"/>
      <c r="H1731" s="10"/>
      <c r="I1731" s="10"/>
      <c r="J1731" s="10"/>
      <c r="K1731" s="11"/>
      <c r="L1731" s="11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3"/>
      <c r="BK1731" s="13"/>
      <c r="BL1731" s="13"/>
      <c r="BM1731" s="13"/>
      <c r="BN1731" s="13"/>
    </row>
    <row r="1732" spans="1:66" x14ac:dyDescent="0.25">
      <c r="A1732" s="10"/>
      <c r="B1732" s="10"/>
      <c r="C1732" s="10"/>
      <c r="D1732" s="18"/>
      <c r="E1732" s="10"/>
      <c r="F1732" s="10"/>
      <c r="G1732" s="10"/>
      <c r="H1732" s="10"/>
      <c r="I1732" s="10"/>
      <c r="J1732" s="10"/>
      <c r="K1732" s="11"/>
      <c r="L1732" s="11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3"/>
      <c r="BK1732" s="13"/>
      <c r="BL1732" s="13"/>
      <c r="BM1732" s="13"/>
      <c r="BN1732" s="13"/>
    </row>
    <row r="1733" spans="1:66" x14ac:dyDescent="0.25">
      <c r="A1733" s="10"/>
      <c r="B1733" s="10"/>
      <c r="C1733" s="10"/>
      <c r="D1733" s="18"/>
      <c r="E1733" s="10"/>
      <c r="F1733" s="10"/>
      <c r="G1733" s="10"/>
      <c r="H1733" s="10"/>
      <c r="I1733" s="10"/>
      <c r="J1733" s="10"/>
      <c r="K1733" s="11"/>
      <c r="L1733" s="11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3"/>
      <c r="BK1733" s="13"/>
      <c r="BL1733" s="13"/>
      <c r="BM1733" s="13"/>
      <c r="BN1733" s="13"/>
    </row>
    <row r="1734" spans="1:66" x14ac:dyDescent="0.25">
      <c r="A1734" s="10"/>
      <c r="B1734" s="10"/>
      <c r="C1734" s="10"/>
      <c r="D1734" s="18"/>
      <c r="E1734" s="10"/>
      <c r="F1734" s="10"/>
      <c r="G1734" s="10"/>
      <c r="H1734" s="10"/>
      <c r="I1734" s="10"/>
      <c r="J1734" s="10"/>
      <c r="K1734" s="11"/>
      <c r="L1734" s="11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3"/>
      <c r="BK1734" s="13"/>
      <c r="BL1734" s="13"/>
      <c r="BM1734" s="13"/>
      <c r="BN1734" s="13"/>
    </row>
    <row r="1735" spans="1:66" x14ac:dyDescent="0.25">
      <c r="A1735" s="10"/>
      <c r="B1735" s="10"/>
      <c r="C1735" s="10"/>
      <c r="D1735" s="18"/>
      <c r="E1735" s="10"/>
      <c r="F1735" s="10"/>
      <c r="G1735" s="10"/>
      <c r="H1735" s="10"/>
      <c r="I1735" s="10"/>
      <c r="J1735" s="10"/>
      <c r="K1735" s="11"/>
      <c r="L1735" s="11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3"/>
      <c r="BK1735" s="13"/>
      <c r="BL1735" s="13"/>
      <c r="BM1735" s="13"/>
      <c r="BN1735" s="13"/>
    </row>
    <row r="1736" spans="1:66" x14ac:dyDescent="0.25">
      <c r="A1736" s="10"/>
      <c r="B1736" s="10"/>
      <c r="C1736" s="10"/>
      <c r="D1736" s="18"/>
      <c r="E1736" s="10"/>
      <c r="F1736" s="10"/>
      <c r="G1736" s="10"/>
      <c r="H1736" s="10"/>
      <c r="I1736" s="10"/>
      <c r="J1736" s="10"/>
      <c r="K1736" s="11"/>
      <c r="L1736" s="11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3"/>
      <c r="BK1736" s="13"/>
      <c r="BL1736" s="13"/>
      <c r="BM1736" s="13"/>
      <c r="BN1736" s="13"/>
    </row>
    <row r="1737" spans="1:66" x14ac:dyDescent="0.25">
      <c r="A1737" s="10"/>
      <c r="B1737" s="10"/>
      <c r="C1737" s="10"/>
      <c r="D1737" s="18"/>
      <c r="E1737" s="10"/>
      <c r="F1737" s="10"/>
      <c r="G1737" s="10"/>
      <c r="H1737" s="10"/>
      <c r="I1737" s="10"/>
      <c r="J1737" s="10"/>
      <c r="K1737" s="11"/>
      <c r="L1737" s="11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3"/>
      <c r="BK1737" s="13"/>
      <c r="BL1737" s="13"/>
      <c r="BM1737" s="13"/>
      <c r="BN1737" s="13"/>
    </row>
    <row r="1738" spans="1:66" x14ac:dyDescent="0.25">
      <c r="A1738" s="10"/>
      <c r="B1738" s="10"/>
      <c r="C1738" s="10"/>
      <c r="D1738" s="18"/>
      <c r="E1738" s="10"/>
      <c r="F1738" s="10"/>
      <c r="G1738" s="10"/>
      <c r="H1738" s="10"/>
      <c r="I1738" s="10"/>
      <c r="J1738" s="10"/>
      <c r="K1738" s="11"/>
      <c r="L1738" s="11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3"/>
      <c r="BK1738" s="13"/>
      <c r="BL1738" s="13"/>
      <c r="BM1738" s="13"/>
      <c r="BN1738" s="13"/>
    </row>
    <row r="1739" spans="1:66" x14ac:dyDescent="0.25">
      <c r="A1739" s="10"/>
      <c r="B1739" s="10"/>
      <c r="C1739" s="10"/>
      <c r="D1739" s="18"/>
      <c r="E1739" s="10"/>
      <c r="F1739" s="10"/>
      <c r="G1739" s="10"/>
      <c r="H1739" s="10"/>
      <c r="I1739" s="10"/>
      <c r="J1739" s="10"/>
      <c r="K1739" s="11"/>
      <c r="L1739" s="11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3"/>
      <c r="BK1739" s="13"/>
      <c r="BL1739" s="13"/>
      <c r="BM1739" s="13"/>
      <c r="BN1739" s="13"/>
    </row>
    <row r="1740" spans="1:66" x14ac:dyDescent="0.25">
      <c r="A1740" s="10"/>
      <c r="B1740" s="10"/>
      <c r="C1740" s="10"/>
      <c r="D1740" s="18"/>
      <c r="E1740" s="10"/>
      <c r="F1740" s="10"/>
      <c r="G1740" s="10"/>
      <c r="H1740" s="10"/>
      <c r="I1740" s="10"/>
      <c r="J1740" s="10"/>
      <c r="K1740" s="11"/>
      <c r="L1740" s="11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3"/>
      <c r="BK1740" s="13"/>
      <c r="BL1740" s="13"/>
      <c r="BM1740" s="13"/>
      <c r="BN1740" s="13"/>
    </row>
    <row r="1741" spans="1:66" x14ac:dyDescent="0.25">
      <c r="A1741" s="10"/>
      <c r="B1741" s="10"/>
      <c r="C1741" s="10"/>
      <c r="D1741" s="18"/>
      <c r="E1741" s="10"/>
      <c r="F1741" s="10"/>
      <c r="G1741" s="10"/>
      <c r="H1741" s="10"/>
      <c r="I1741" s="10"/>
      <c r="J1741" s="10"/>
      <c r="K1741" s="11"/>
      <c r="L1741" s="11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3"/>
      <c r="BK1741" s="13"/>
      <c r="BL1741" s="13"/>
      <c r="BM1741" s="13"/>
      <c r="BN1741" s="13"/>
    </row>
    <row r="1742" spans="1:66" x14ac:dyDescent="0.25">
      <c r="A1742" s="10"/>
      <c r="B1742" s="10"/>
      <c r="C1742" s="10"/>
      <c r="D1742" s="18"/>
      <c r="E1742" s="10"/>
      <c r="F1742" s="10"/>
      <c r="G1742" s="10"/>
      <c r="H1742" s="10"/>
      <c r="I1742" s="10"/>
      <c r="J1742" s="10"/>
      <c r="K1742" s="11"/>
      <c r="L1742" s="11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3"/>
      <c r="BK1742" s="13"/>
      <c r="BL1742" s="13"/>
      <c r="BM1742" s="13"/>
      <c r="BN1742" s="13"/>
    </row>
    <row r="1743" spans="1:66" x14ac:dyDescent="0.25">
      <c r="A1743" s="10"/>
      <c r="B1743" s="10"/>
      <c r="C1743" s="10"/>
      <c r="D1743" s="18"/>
      <c r="E1743" s="10"/>
      <c r="F1743" s="10"/>
      <c r="G1743" s="10"/>
      <c r="H1743" s="10"/>
      <c r="I1743" s="10"/>
      <c r="J1743" s="10"/>
      <c r="K1743" s="11"/>
      <c r="L1743" s="11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3"/>
      <c r="BK1743" s="13"/>
      <c r="BL1743" s="13"/>
      <c r="BM1743" s="13"/>
      <c r="BN1743" s="13"/>
    </row>
    <row r="1744" spans="1:66" x14ac:dyDescent="0.25">
      <c r="A1744" s="10"/>
      <c r="B1744" s="10"/>
      <c r="C1744" s="10"/>
      <c r="D1744" s="18"/>
      <c r="E1744" s="10"/>
      <c r="F1744" s="10"/>
      <c r="G1744" s="10"/>
      <c r="H1744" s="10"/>
      <c r="I1744" s="10"/>
      <c r="J1744" s="10"/>
      <c r="K1744" s="11"/>
      <c r="L1744" s="11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3"/>
      <c r="BK1744" s="13"/>
      <c r="BL1744" s="13"/>
      <c r="BM1744" s="13"/>
      <c r="BN1744" s="13"/>
    </row>
    <row r="1745" spans="1:66" x14ac:dyDescent="0.25">
      <c r="A1745" s="10"/>
      <c r="B1745" s="10"/>
      <c r="C1745" s="10"/>
      <c r="D1745" s="18"/>
      <c r="E1745" s="10"/>
      <c r="F1745" s="10"/>
      <c r="G1745" s="10"/>
      <c r="H1745" s="10"/>
      <c r="I1745" s="10"/>
      <c r="J1745" s="10"/>
      <c r="K1745" s="11"/>
      <c r="L1745" s="11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3"/>
      <c r="BK1745" s="13"/>
      <c r="BL1745" s="13"/>
      <c r="BM1745" s="13"/>
      <c r="BN1745" s="13"/>
    </row>
    <row r="1746" spans="1:66" x14ac:dyDescent="0.25">
      <c r="A1746" s="10"/>
      <c r="B1746" s="10"/>
      <c r="C1746" s="10"/>
      <c r="D1746" s="18"/>
      <c r="E1746" s="10"/>
      <c r="F1746" s="10"/>
      <c r="G1746" s="10"/>
      <c r="H1746" s="10"/>
      <c r="I1746" s="10"/>
      <c r="J1746" s="10"/>
      <c r="K1746" s="11"/>
      <c r="L1746" s="11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3"/>
      <c r="BK1746" s="13"/>
      <c r="BL1746" s="13"/>
      <c r="BM1746" s="13"/>
      <c r="BN1746" s="13"/>
    </row>
    <row r="1747" spans="1:66" x14ac:dyDescent="0.25">
      <c r="A1747" s="10"/>
      <c r="B1747" s="10"/>
      <c r="C1747" s="10"/>
      <c r="D1747" s="18"/>
      <c r="E1747" s="10"/>
      <c r="F1747" s="10"/>
      <c r="G1747" s="10"/>
      <c r="H1747" s="10"/>
      <c r="I1747" s="10"/>
      <c r="J1747" s="10"/>
      <c r="K1747" s="11"/>
      <c r="L1747" s="11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3"/>
      <c r="BK1747" s="13"/>
      <c r="BL1747" s="13"/>
      <c r="BM1747" s="13"/>
      <c r="BN1747" s="13"/>
    </row>
    <row r="1748" spans="1:66" x14ac:dyDescent="0.25">
      <c r="A1748" s="10"/>
      <c r="B1748" s="10"/>
      <c r="C1748" s="10"/>
      <c r="D1748" s="18"/>
      <c r="E1748" s="10"/>
      <c r="F1748" s="10"/>
      <c r="G1748" s="10"/>
      <c r="H1748" s="10"/>
      <c r="I1748" s="10"/>
      <c r="J1748" s="10"/>
      <c r="K1748" s="11"/>
      <c r="L1748" s="11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3"/>
      <c r="BK1748" s="13"/>
      <c r="BL1748" s="13"/>
      <c r="BM1748" s="13"/>
      <c r="BN1748" s="13"/>
    </row>
    <row r="1749" spans="1:66" x14ac:dyDescent="0.25">
      <c r="A1749" s="10"/>
      <c r="B1749" s="10"/>
      <c r="C1749" s="10"/>
      <c r="D1749" s="18"/>
      <c r="E1749" s="10"/>
      <c r="F1749" s="10"/>
      <c r="G1749" s="10"/>
      <c r="H1749" s="10"/>
      <c r="I1749" s="10"/>
      <c r="J1749" s="10"/>
      <c r="K1749" s="11"/>
      <c r="L1749" s="11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3"/>
      <c r="BK1749" s="13"/>
      <c r="BL1749" s="13"/>
      <c r="BM1749" s="13"/>
      <c r="BN1749" s="13"/>
    </row>
    <row r="1750" spans="1:66" x14ac:dyDescent="0.25">
      <c r="A1750" s="10"/>
      <c r="B1750" s="10"/>
      <c r="C1750" s="10"/>
      <c r="D1750" s="18"/>
      <c r="E1750" s="10"/>
      <c r="F1750" s="10"/>
      <c r="G1750" s="10"/>
      <c r="H1750" s="10"/>
      <c r="I1750" s="10"/>
      <c r="J1750" s="10"/>
      <c r="K1750" s="11"/>
      <c r="L1750" s="11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3"/>
      <c r="BK1750" s="13"/>
      <c r="BL1750" s="13"/>
      <c r="BM1750" s="13"/>
      <c r="BN1750" s="13"/>
    </row>
    <row r="1751" spans="1:66" x14ac:dyDescent="0.25">
      <c r="A1751" s="10"/>
      <c r="B1751" s="10"/>
      <c r="C1751" s="10"/>
      <c r="D1751" s="18"/>
      <c r="E1751" s="10"/>
      <c r="F1751" s="10"/>
      <c r="G1751" s="10"/>
      <c r="H1751" s="10"/>
      <c r="I1751" s="10"/>
      <c r="J1751" s="10"/>
      <c r="K1751" s="11"/>
      <c r="L1751" s="11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3"/>
      <c r="BK1751" s="13"/>
      <c r="BL1751" s="13"/>
      <c r="BM1751" s="13"/>
      <c r="BN1751" s="13"/>
    </row>
    <row r="1752" spans="1:66" x14ac:dyDescent="0.25">
      <c r="A1752" s="10"/>
      <c r="B1752" s="10"/>
      <c r="C1752" s="10"/>
      <c r="D1752" s="18"/>
      <c r="E1752" s="10"/>
      <c r="F1752" s="10"/>
      <c r="G1752" s="10"/>
      <c r="H1752" s="10"/>
      <c r="I1752" s="10"/>
      <c r="J1752" s="10"/>
      <c r="K1752" s="11"/>
      <c r="L1752" s="11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3"/>
      <c r="BK1752" s="13"/>
      <c r="BL1752" s="13"/>
      <c r="BM1752" s="13"/>
      <c r="BN1752" s="13"/>
    </row>
    <row r="1753" spans="1:66" s="14" customFormat="1" x14ac:dyDescent="0.25">
      <c r="A1753" s="10"/>
      <c r="B1753" s="10"/>
      <c r="C1753" s="10"/>
      <c r="D1753" s="18"/>
      <c r="E1753" s="10"/>
      <c r="F1753" s="10"/>
      <c r="G1753" s="10"/>
      <c r="H1753" s="10"/>
      <c r="I1753" s="10"/>
      <c r="J1753" s="10"/>
      <c r="K1753" s="11"/>
      <c r="L1753" s="11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3"/>
      <c r="BK1753" s="13"/>
      <c r="BL1753" s="13"/>
      <c r="BM1753" s="13"/>
      <c r="BN1753" s="13"/>
    </row>
    <row r="1754" spans="1:66" x14ac:dyDescent="0.25">
      <c r="A1754" s="10"/>
      <c r="B1754" s="10"/>
      <c r="C1754" s="10"/>
      <c r="D1754" s="18"/>
      <c r="E1754" s="10"/>
      <c r="F1754" s="10"/>
      <c r="G1754" s="10"/>
      <c r="H1754" s="10"/>
      <c r="I1754" s="10"/>
      <c r="J1754" s="10"/>
      <c r="K1754" s="11"/>
      <c r="L1754" s="11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3"/>
      <c r="BK1754" s="13"/>
      <c r="BL1754" s="13"/>
      <c r="BM1754" s="13"/>
      <c r="BN1754" s="13"/>
    </row>
    <row r="1755" spans="1:66" x14ac:dyDescent="0.25">
      <c r="A1755" s="10"/>
      <c r="B1755" s="10"/>
      <c r="C1755" s="10"/>
      <c r="D1755" s="18"/>
      <c r="E1755" s="10"/>
      <c r="F1755" s="10"/>
      <c r="G1755" s="10"/>
      <c r="H1755" s="10"/>
      <c r="I1755" s="10"/>
      <c r="J1755" s="10"/>
      <c r="K1755" s="11"/>
      <c r="L1755" s="11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3"/>
      <c r="BK1755" s="13"/>
      <c r="BL1755" s="13"/>
      <c r="BM1755" s="13"/>
      <c r="BN1755" s="13"/>
    </row>
    <row r="1756" spans="1:66" x14ac:dyDescent="0.25">
      <c r="A1756" s="10"/>
      <c r="B1756" s="10"/>
      <c r="C1756" s="10"/>
      <c r="D1756" s="18"/>
      <c r="E1756" s="10"/>
      <c r="F1756" s="10"/>
      <c r="G1756" s="10"/>
      <c r="H1756" s="10"/>
      <c r="I1756" s="10"/>
      <c r="J1756" s="10"/>
      <c r="K1756" s="11"/>
      <c r="L1756" s="11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3"/>
      <c r="BK1756" s="13"/>
      <c r="BL1756" s="13"/>
      <c r="BM1756" s="13"/>
      <c r="BN1756" s="13"/>
    </row>
    <row r="1757" spans="1:66" x14ac:dyDescent="0.25">
      <c r="A1757" s="10"/>
      <c r="B1757" s="10"/>
      <c r="C1757" s="10"/>
      <c r="D1757" s="18"/>
      <c r="E1757" s="10"/>
      <c r="F1757" s="10"/>
      <c r="G1757" s="10"/>
      <c r="H1757" s="10"/>
      <c r="I1757" s="10"/>
      <c r="J1757" s="10"/>
      <c r="K1757" s="11"/>
      <c r="L1757" s="11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3"/>
      <c r="BK1757" s="13"/>
      <c r="BL1757" s="13"/>
      <c r="BM1757" s="13"/>
      <c r="BN1757" s="13"/>
    </row>
    <row r="1758" spans="1:66" x14ac:dyDescent="0.25">
      <c r="A1758" s="10"/>
      <c r="B1758" s="10"/>
      <c r="C1758" s="10"/>
      <c r="D1758" s="18"/>
      <c r="E1758" s="10"/>
      <c r="F1758" s="10"/>
      <c r="G1758" s="10"/>
      <c r="H1758" s="10"/>
      <c r="I1758" s="10"/>
      <c r="J1758" s="10"/>
      <c r="K1758" s="11"/>
      <c r="L1758" s="11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3"/>
      <c r="BK1758" s="13"/>
      <c r="BL1758" s="13"/>
      <c r="BM1758" s="13"/>
      <c r="BN1758" s="13"/>
    </row>
    <row r="1759" spans="1:66" x14ac:dyDescent="0.25">
      <c r="A1759" s="10"/>
      <c r="B1759" s="10"/>
      <c r="C1759" s="10"/>
      <c r="D1759" s="18"/>
      <c r="E1759" s="10"/>
      <c r="F1759" s="10"/>
      <c r="G1759" s="10"/>
      <c r="H1759" s="10"/>
      <c r="I1759" s="10"/>
      <c r="J1759" s="10"/>
      <c r="K1759" s="11"/>
      <c r="L1759" s="11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3"/>
      <c r="BK1759" s="13"/>
      <c r="BL1759" s="13"/>
      <c r="BM1759" s="13"/>
      <c r="BN1759" s="13"/>
    </row>
    <row r="1760" spans="1:66" x14ac:dyDescent="0.25">
      <c r="A1760" s="10"/>
      <c r="B1760" s="10"/>
      <c r="C1760" s="10"/>
      <c r="D1760" s="18"/>
      <c r="E1760" s="10"/>
      <c r="F1760" s="10"/>
      <c r="G1760" s="10"/>
      <c r="H1760" s="10"/>
      <c r="I1760" s="10"/>
      <c r="J1760" s="10"/>
      <c r="K1760" s="11"/>
      <c r="L1760" s="11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3"/>
      <c r="BK1760" s="13"/>
      <c r="BL1760" s="13"/>
      <c r="BM1760" s="13"/>
      <c r="BN1760" s="13"/>
    </row>
    <row r="1761" spans="1:66" x14ac:dyDescent="0.25">
      <c r="A1761" s="10"/>
      <c r="B1761" s="10"/>
      <c r="C1761" s="10"/>
      <c r="D1761" s="18"/>
      <c r="E1761" s="10"/>
      <c r="F1761" s="10"/>
      <c r="G1761" s="10"/>
      <c r="H1761" s="10"/>
      <c r="I1761" s="10"/>
      <c r="J1761" s="10"/>
      <c r="K1761" s="11"/>
      <c r="L1761" s="11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3"/>
      <c r="BK1761" s="13"/>
      <c r="BL1761" s="13"/>
      <c r="BM1761" s="13"/>
      <c r="BN1761" s="13"/>
    </row>
    <row r="1762" spans="1:66" x14ac:dyDescent="0.25">
      <c r="A1762" s="10"/>
      <c r="B1762" s="10"/>
      <c r="C1762" s="10"/>
      <c r="D1762" s="18"/>
      <c r="E1762" s="10"/>
      <c r="F1762" s="10"/>
      <c r="G1762" s="10"/>
      <c r="H1762" s="10"/>
      <c r="I1762" s="10"/>
      <c r="J1762" s="10"/>
      <c r="K1762" s="11"/>
      <c r="L1762" s="11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3"/>
      <c r="BK1762" s="13"/>
      <c r="BL1762" s="13"/>
      <c r="BM1762" s="13"/>
      <c r="BN1762" s="13"/>
    </row>
    <row r="1763" spans="1:66" x14ac:dyDescent="0.25">
      <c r="A1763" s="10"/>
      <c r="B1763" s="10"/>
      <c r="C1763" s="10"/>
      <c r="D1763" s="18"/>
      <c r="E1763" s="10"/>
      <c r="F1763" s="10"/>
      <c r="G1763" s="10"/>
      <c r="H1763" s="10"/>
      <c r="I1763" s="10"/>
      <c r="J1763" s="10"/>
      <c r="K1763" s="11"/>
      <c r="L1763" s="11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3"/>
      <c r="BK1763" s="13"/>
      <c r="BL1763" s="13"/>
      <c r="BM1763" s="13"/>
      <c r="BN1763" s="13"/>
    </row>
    <row r="1764" spans="1:66" s="14" customFormat="1" x14ac:dyDescent="0.25">
      <c r="A1764" s="10"/>
      <c r="B1764" s="10"/>
      <c r="C1764" s="10"/>
      <c r="D1764" s="18"/>
      <c r="E1764" s="10"/>
      <c r="F1764" s="10"/>
      <c r="G1764" s="10"/>
      <c r="H1764" s="10"/>
      <c r="I1764" s="10"/>
      <c r="J1764" s="10"/>
      <c r="K1764" s="11"/>
      <c r="L1764" s="11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3"/>
      <c r="BK1764" s="13"/>
      <c r="BL1764" s="13"/>
      <c r="BM1764" s="13"/>
      <c r="BN1764" s="13"/>
    </row>
    <row r="1765" spans="1:66" x14ac:dyDescent="0.25">
      <c r="A1765" s="10"/>
      <c r="B1765" s="10"/>
      <c r="C1765" s="10"/>
      <c r="D1765" s="18"/>
      <c r="E1765" s="10"/>
      <c r="F1765" s="10"/>
      <c r="G1765" s="10"/>
      <c r="H1765" s="10"/>
      <c r="I1765" s="10"/>
      <c r="J1765" s="10"/>
      <c r="K1765" s="11"/>
      <c r="L1765" s="11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3"/>
      <c r="BK1765" s="13"/>
      <c r="BL1765" s="13"/>
      <c r="BM1765" s="13"/>
      <c r="BN1765" s="13"/>
    </row>
    <row r="1766" spans="1:66" x14ac:dyDescent="0.25">
      <c r="A1766" s="10"/>
      <c r="B1766" s="10"/>
      <c r="C1766" s="10"/>
      <c r="D1766" s="18"/>
      <c r="E1766" s="10"/>
      <c r="F1766" s="10"/>
      <c r="G1766" s="10"/>
      <c r="H1766" s="10"/>
      <c r="I1766" s="10"/>
      <c r="J1766" s="10"/>
      <c r="K1766" s="11"/>
      <c r="L1766" s="11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3"/>
      <c r="BK1766" s="13"/>
      <c r="BL1766" s="13"/>
      <c r="BM1766" s="13"/>
      <c r="BN1766" s="13"/>
    </row>
    <row r="1767" spans="1:66" x14ac:dyDescent="0.25">
      <c r="A1767" s="10"/>
      <c r="B1767" s="10"/>
      <c r="C1767" s="10"/>
      <c r="D1767" s="18"/>
      <c r="E1767" s="10"/>
      <c r="F1767" s="10"/>
      <c r="G1767" s="10"/>
      <c r="H1767" s="10"/>
      <c r="I1767" s="10"/>
      <c r="J1767" s="10"/>
      <c r="K1767" s="11"/>
      <c r="L1767" s="11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3"/>
      <c r="BK1767" s="13"/>
      <c r="BL1767" s="13"/>
      <c r="BM1767" s="13"/>
      <c r="BN1767" s="13"/>
    </row>
    <row r="1768" spans="1:66" x14ac:dyDescent="0.25">
      <c r="A1768" s="10"/>
      <c r="B1768" s="10"/>
      <c r="C1768" s="10"/>
      <c r="D1768" s="18"/>
      <c r="E1768" s="10"/>
      <c r="F1768" s="10"/>
      <c r="G1768" s="10"/>
      <c r="H1768" s="10"/>
      <c r="I1768" s="10"/>
      <c r="J1768" s="10"/>
      <c r="K1768" s="11"/>
      <c r="L1768" s="11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3"/>
      <c r="BK1768" s="13"/>
      <c r="BL1768" s="13"/>
      <c r="BM1768" s="13"/>
      <c r="BN1768" s="13"/>
    </row>
    <row r="1769" spans="1:66" x14ac:dyDescent="0.25">
      <c r="A1769" s="10"/>
      <c r="B1769" s="10"/>
      <c r="C1769" s="10"/>
      <c r="D1769" s="18"/>
      <c r="E1769" s="10"/>
      <c r="F1769" s="10"/>
      <c r="G1769" s="10"/>
      <c r="H1769" s="10"/>
      <c r="I1769" s="10"/>
      <c r="J1769" s="10"/>
      <c r="K1769" s="11"/>
      <c r="L1769" s="11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3"/>
      <c r="BK1769" s="13"/>
      <c r="BL1769" s="13"/>
      <c r="BM1769" s="13"/>
      <c r="BN1769" s="13"/>
    </row>
    <row r="1770" spans="1:66" x14ac:dyDescent="0.25">
      <c r="A1770" s="10"/>
      <c r="B1770" s="10"/>
      <c r="C1770" s="10"/>
      <c r="D1770" s="18"/>
      <c r="E1770" s="10"/>
      <c r="F1770" s="10"/>
      <c r="G1770" s="10"/>
      <c r="H1770" s="10"/>
      <c r="I1770" s="10"/>
      <c r="J1770" s="10"/>
      <c r="K1770" s="11"/>
      <c r="L1770" s="11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3"/>
      <c r="BK1770" s="13"/>
      <c r="BL1770" s="13"/>
      <c r="BM1770" s="13"/>
      <c r="BN1770" s="13"/>
    </row>
    <row r="1771" spans="1:66" x14ac:dyDescent="0.25">
      <c r="A1771" s="10"/>
      <c r="B1771" s="10"/>
      <c r="C1771" s="10"/>
      <c r="D1771" s="18"/>
      <c r="E1771" s="10"/>
      <c r="F1771" s="10"/>
      <c r="G1771" s="10"/>
      <c r="H1771" s="10"/>
      <c r="I1771" s="10"/>
      <c r="J1771" s="10"/>
      <c r="K1771" s="11"/>
      <c r="L1771" s="11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3"/>
      <c r="BK1771" s="13"/>
      <c r="BL1771" s="13"/>
      <c r="BM1771" s="13"/>
      <c r="BN1771" s="13"/>
    </row>
    <row r="1772" spans="1:66" x14ac:dyDescent="0.25">
      <c r="A1772" s="10"/>
      <c r="B1772" s="10"/>
      <c r="C1772" s="10"/>
      <c r="D1772" s="18"/>
      <c r="E1772" s="10"/>
      <c r="F1772" s="10"/>
      <c r="G1772" s="10"/>
      <c r="H1772" s="10"/>
      <c r="I1772" s="10"/>
      <c r="J1772" s="10"/>
      <c r="K1772" s="11"/>
      <c r="L1772" s="11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3"/>
      <c r="BK1772" s="13"/>
      <c r="BL1772" s="13"/>
      <c r="BM1772" s="13"/>
      <c r="BN1772" s="13"/>
    </row>
    <row r="1773" spans="1:66" x14ac:dyDescent="0.25">
      <c r="A1773" s="10"/>
      <c r="B1773" s="10"/>
      <c r="C1773" s="10"/>
      <c r="D1773" s="18"/>
      <c r="E1773" s="10"/>
      <c r="F1773" s="10"/>
      <c r="G1773" s="10"/>
      <c r="H1773" s="10"/>
      <c r="I1773" s="10"/>
      <c r="J1773" s="10"/>
      <c r="K1773" s="11"/>
      <c r="L1773" s="11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3"/>
      <c r="BK1773" s="13"/>
      <c r="BL1773" s="13"/>
      <c r="BM1773" s="13"/>
      <c r="BN1773" s="13"/>
    </row>
    <row r="1774" spans="1:66" x14ac:dyDescent="0.25">
      <c r="A1774" s="10"/>
      <c r="B1774" s="10"/>
      <c r="C1774" s="10"/>
      <c r="D1774" s="18"/>
      <c r="E1774" s="10"/>
      <c r="F1774" s="10"/>
      <c r="G1774" s="10"/>
      <c r="H1774" s="10"/>
      <c r="I1774" s="10"/>
      <c r="J1774" s="10"/>
      <c r="K1774" s="11"/>
      <c r="L1774" s="11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3"/>
      <c r="BK1774" s="13"/>
      <c r="BL1774" s="13"/>
      <c r="BM1774" s="13"/>
      <c r="BN1774" s="13"/>
    </row>
    <row r="1775" spans="1:66" x14ac:dyDescent="0.25">
      <c r="A1775" s="10"/>
      <c r="B1775" s="10"/>
      <c r="C1775" s="10"/>
      <c r="D1775" s="18"/>
      <c r="E1775" s="10"/>
      <c r="F1775" s="10"/>
      <c r="G1775" s="10"/>
      <c r="H1775" s="10"/>
      <c r="I1775" s="10"/>
      <c r="J1775" s="10"/>
      <c r="K1775" s="11"/>
      <c r="L1775" s="11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3"/>
      <c r="BK1775" s="13"/>
      <c r="BL1775" s="13"/>
      <c r="BM1775" s="13"/>
      <c r="BN1775" s="13"/>
    </row>
    <row r="1776" spans="1:66" x14ac:dyDescent="0.25">
      <c r="A1776" s="10"/>
      <c r="B1776" s="10"/>
      <c r="C1776" s="10"/>
      <c r="D1776" s="18"/>
      <c r="E1776" s="10"/>
      <c r="F1776" s="10"/>
      <c r="G1776" s="10"/>
      <c r="H1776" s="10"/>
      <c r="I1776" s="10"/>
      <c r="J1776" s="10"/>
      <c r="K1776" s="11"/>
      <c r="L1776" s="11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3"/>
      <c r="BK1776" s="13"/>
      <c r="BL1776" s="13"/>
      <c r="BM1776" s="13"/>
      <c r="BN1776" s="13"/>
    </row>
    <row r="1777" spans="1:66" x14ac:dyDescent="0.25">
      <c r="A1777" s="10"/>
      <c r="B1777" s="10"/>
      <c r="C1777" s="10"/>
      <c r="D1777" s="18"/>
      <c r="E1777" s="10"/>
      <c r="F1777" s="10"/>
      <c r="G1777" s="10"/>
      <c r="H1777" s="10"/>
      <c r="I1777" s="10"/>
      <c r="J1777" s="10"/>
      <c r="K1777" s="11"/>
      <c r="L1777" s="11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3"/>
      <c r="BK1777" s="13"/>
      <c r="BL1777" s="13"/>
      <c r="BM1777" s="13"/>
      <c r="BN1777" s="13"/>
    </row>
    <row r="1778" spans="1:66" x14ac:dyDescent="0.25">
      <c r="A1778" s="10"/>
      <c r="B1778" s="10"/>
      <c r="C1778" s="10"/>
      <c r="D1778" s="18"/>
      <c r="E1778" s="10"/>
      <c r="F1778" s="10"/>
      <c r="G1778" s="10"/>
      <c r="H1778" s="10"/>
      <c r="I1778" s="10"/>
      <c r="J1778" s="10"/>
      <c r="K1778" s="11"/>
      <c r="L1778" s="11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3"/>
      <c r="BK1778" s="13"/>
      <c r="BL1778" s="13"/>
      <c r="BM1778" s="13"/>
      <c r="BN1778" s="13"/>
    </row>
    <row r="1779" spans="1:66" x14ac:dyDescent="0.25">
      <c r="A1779" s="10"/>
      <c r="B1779" s="10"/>
      <c r="C1779" s="10"/>
      <c r="D1779" s="18"/>
      <c r="E1779" s="10"/>
      <c r="F1779" s="10"/>
      <c r="G1779" s="10"/>
      <c r="H1779" s="10"/>
      <c r="I1779" s="10"/>
      <c r="J1779" s="10"/>
      <c r="K1779" s="11"/>
      <c r="L1779" s="11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3"/>
      <c r="BK1779" s="13"/>
      <c r="BL1779" s="13"/>
      <c r="BM1779" s="13"/>
      <c r="BN1779" s="13"/>
    </row>
    <row r="1780" spans="1:66" x14ac:dyDescent="0.25">
      <c r="A1780" s="10"/>
      <c r="B1780" s="10"/>
      <c r="C1780" s="10"/>
      <c r="D1780" s="18"/>
      <c r="E1780" s="10"/>
      <c r="F1780" s="10"/>
      <c r="G1780" s="10"/>
      <c r="H1780" s="10"/>
      <c r="I1780" s="10"/>
      <c r="J1780" s="10"/>
      <c r="K1780" s="11"/>
      <c r="L1780" s="11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3"/>
      <c r="BK1780" s="13"/>
      <c r="BL1780" s="13"/>
      <c r="BM1780" s="13"/>
      <c r="BN1780" s="13"/>
    </row>
    <row r="1781" spans="1:66" x14ac:dyDescent="0.25">
      <c r="A1781" s="10"/>
      <c r="B1781" s="10"/>
      <c r="C1781" s="10"/>
      <c r="D1781" s="18"/>
      <c r="E1781" s="10"/>
      <c r="F1781" s="10"/>
      <c r="G1781" s="10"/>
      <c r="H1781" s="10"/>
      <c r="I1781" s="10"/>
      <c r="J1781" s="10"/>
      <c r="K1781" s="11"/>
      <c r="L1781" s="11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3"/>
      <c r="BK1781" s="13"/>
      <c r="BL1781" s="13"/>
      <c r="BM1781" s="13"/>
      <c r="BN1781" s="13"/>
    </row>
    <row r="1782" spans="1:66" x14ac:dyDescent="0.25">
      <c r="A1782" s="10"/>
      <c r="B1782" s="10"/>
      <c r="C1782" s="10"/>
      <c r="D1782" s="18"/>
      <c r="E1782" s="10"/>
      <c r="F1782" s="10"/>
      <c r="G1782" s="10"/>
      <c r="H1782" s="10"/>
      <c r="I1782" s="10"/>
      <c r="J1782" s="10"/>
      <c r="K1782" s="11"/>
      <c r="L1782" s="11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3"/>
      <c r="BK1782" s="13"/>
      <c r="BL1782" s="13"/>
      <c r="BM1782" s="13"/>
      <c r="BN1782" s="13"/>
    </row>
    <row r="1783" spans="1:66" x14ac:dyDescent="0.25">
      <c r="A1783" s="10"/>
      <c r="B1783" s="10"/>
      <c r="C1783" s="10"/>
      <c r="D1783" s="18"/>
      <c r="E1783" s="10"/>
      <c r="F1783" s="10"/>
      <c r="G1783" s="10"/>
      <c r="H1783" s="10"/>
      <c r="I1783" s="10"/>
      <c r="J1783" s="10"/>
      <c r="K1783" s="11"/>
      <c r="L1783" s="11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3"/>
      <c r="BK1783" s="13"/>
      <c r="BL1783" s="13"/>
      <c r="BM1783" s="13"/>
      <c r="BN1783" s="13"/>
    </row>
    <row r="1784" spans="1:66" x14ac:dyDescent="0.25">
      <c r="A1784" s="10"/>
      <c r="B1784" s="10"/>
      <c r="C1784" s="10"/>
      <c r="D1784" s="18"/>
      <c r="E1784" s="10"/>
      <c r="F1784" s="10"/>
      <c r="G1784" s="10"/>
      <c r="H1784" s="10"/>
      <c r="I1784" s="10"/>
      <c r="J1784" s="10"/>
      <c r="K1784" s="11"/>
      <c r="L1784" s="11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3"/>
      <c r="BK1784" s="13"/>
      <c r="BL1784" s="13"/>
      <c r="BM1784" s="13"/>
      <c r="BN1784" s="13"/>
    </row>
    <row r="1785" spans="1:66" x14ac:dyDescent="0.25">
      <c r="A1785" s="10"/>
      <c r="B1785" s="10"/>
      <c r="C1785" s="10"/>
      <c r="D1785" s="18"/>
      <c r="E1785" s="10"/>
      <c r="F1785" s="10"/>
      <c r="G1785" s="10"/>
      <c r="H1785" s="10"/>
      <c r="I1785" s="10"/>
      <c r="J1785" s="10"/>
      <c r="K1785" s="11"/>
      <c r="L1785" s="11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3"/>
      <c r="BK1785" s="13"/>
      <c r="BL1785" s="13"/>
      <c r="BM1785" s="13"/>
      <c r="BN1785" s="13"/>
    </row>
    <row r="1786" spans="1:66" x14ac:dyDescent="0.25">
      <c r="A1786" s="10"/>
      <c r="B1786" s="10"/>
      <c r="C1786" s="10"/>
      <c r="D1786" s="18"/>
      <c r="E1786" s="10"/>
      <c r="F1786" s="10"/>
      <c r="G1786" s="10"/>
      <c r="H1786" s="10"/>
      <c r="I1786" s="10"/>
      <c r="J1786" s="10"/>
      <c r="K1786" s="11"/>
      <c r="L1786" s="11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3"/>
      <c r="BK1786" s="13"/>
      <c r="BL1786" s="13"/>
      <c r="BM1786" s="13"/>
      <c r="BN1786" s="13"/>
    </row>
    <row r="1787" spans="1:66" x14ac:dyDescent="0.25">
      <c r="A1787" s="10"/>
      <c r="B1787" s="10"/>
      <c r="C1787" s="10"/>
      <c r="D1787" s="18"/>
      <c r="E1787" s="10"/>
      <c r="F1787" s="10"/>
      <c r="G1787" s="10"/>
      <c r="H1787" s="10"/>
      <c r="I1787" s="10"/>
      <c r="J1787" s="10"/>
      <c r="K1787" s="11"/>
      <c r="L1787" s="11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3"/>
      <c r="BK1787" s="13"/>
      <c r="BL1787" s="13"/>
      <c r="BM1787" s="13"/>
      <c r="BN1787" s="13"/>
    </row>
    <row r="1788" spans="1:66" x14ac:dyDescent="0.25">
      <c r="A1788" s="10"/>
      <c r="B1788" s="10"/>
      <c r="C1788" s="10"/>
      <c r="D1788" s="18"/>
      <c r="E1788" s="10"/>
      <c r="F1788" s="10"/>
      <c r="G1788" s="10"/>
      <c r="H1788" s="10"/>
      <c r="I1788" s="10"/>
      <c r="J1788" s="10"/>
      <c r="K1788" s="11"/>
      <c r="L1788" s="11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3"/>
      <c r="BK1788" s="13"/>
      <c r="BL1788" s="13"/>
      <c r="BM1788" s="13"/>
      <c r="BN1788" s="13"/>
    </row>
    <row r="1789" spans="1:66" x14ac:dyDescent="0.25">
      <c r="A1789" s="10"/>
      <c r="B1789" s="10"/>
      <c r="C1789" s="10"/>
      <c r="D1789" s="18"/>
      <c r="E1789" s="10"/>
      <c r="F1789" s="10"/>
      <c r="G1789" s="10"/>
      <c r="H1789" s="10"/>
      <c r="I1789" s="10"/>
      <c r="J1789" s="10"/>
      <c r="K1789" s="11"/>
      <c r="L1789" s="11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3"/>
      <c r="BK1789" s="13"/>
      <c r="BL1789" s="13"/>
      <c r="BM1789" s="13"/>
      <c r="BN1789" s="13"/>
    </row>
    <row r="1790" spans="1:66" x14ac:dyDescent="0.25">
      <c r="A1790" s="10"/>
      <c r="B1790" s="10"/>
      <c r="C1790" s="10"/>
      <c r="D1790" s="18"/>
      <c r="E1790" s="10"/>
      <c r="F1790" s="10"/>
      <c r="G1790" s="10"/>
      <c r="H1790" s="10"/>
      <c r="I1790" s="10"/>
      <c r="J1790" s="10"/>
      <c r="K1790" s="11"/>
      <c r="L1790" s="11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3"/>
      <c r="BK1790" s="13"/>
      <c r="BL1790" s="13"/>
      <c r="BM1790" s="13"/>
      <c r="BN1790" s="13"/>
    </row>
    <row r="1791" spans="1:66" x14ac:dyDescent="0.25">
      <c r="A1791" s="10"/>
      <c r="B1791" s="10"/>
      <c r="C1791" s="10"/>
      <c r="D1791" s="18"/>
      <c r="E1791" s="10"/>
      <c r="F1791" s="10"/>
      <c r="G1791" s="10"/>
      <c r="H1791" s="10"/>
      <c r="I1791" s="10"/>
      <c r="J1791" s="10"/>
      <c r="K1791" s="11"/>
      <c r="L1791" s="11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3"/>
      <c r="BK1791" s="13"/>
      <c r="BL1791" s="13"/>
      <c r="BM1791" s="13"/>
      <c r="BN1791" s="13"/>
    </row>
    <row r="1792" spans="1:66" x14ac:dyDescent="0.25">
      <c r="A1792" s="10"/>
      <c r="B1792" s="10"/>
      <c r="C1792" s="10"/>
      <c r="D1792" s="18"/>
      <c r="E1792" s="10"/>
      <c r="F1792" s="10"/>
      <c r="G1792" s="10"/>
      <c r="H1792" s="10"/>
      <c r="I1792" s="10"/>
      <c r="J1792" s="10"/>
      <c r="K1792" s="11"/>
      <c r="L1792" s="11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3"/>
      <c r="BK1792" s="13"/>
      <c r="BL1792" s="13"/>
      <c r="BM1792" s="13"/>
      <c r="BN1792" s="13"/>
    </row>
    <row r="1793" spans="1:66" x14ac:dyDescent="0.25">
      <c r="A1793" s="10"/>
      <c r="B1793" s="10"/>
      <c r="C1793" s="10"/>
      <c r="D1793" s="18"/>
      <c r="E1793" s="10"/>
      <c r="F1793" s="10"/>
      <c r="G1793" s="10"/>
      <c r="H1793" s="10"/>
      <c r="I1793" s="10"/>
      <c r="J1793" s="10"/>
      <c r="K1793" s="11"/>
      <c r="L1793" s="11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3"/>
      <c r="BK1793" s="13"/>
      <c r="BL1793" s="13"/>
      <c r="BM1793" s="13"/>
      <c r="BN1793" s="13"/>
    </row>
    <row r="1794" spans="1:66" x14ac:dyDescent="0.25">
      <c r="A1794" s="10"/>
      <c r="B1794" s="10"/>
      <c r="C1794" s="10"/>
      <c r="D1794" s="18"/>
      <c r="E1794" s="10"/>
      <c r="F1794" s="10"/>
      <c r="G1794" s="10"/>
      <c r="H1794" s="10"/>
      <c r="I1794" s="10"/>
      <c r="J1794" s="10"/>
      <c r="K1794" s="11"/>
      <c r="L1794" s="11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3"/>
      <c r="BK1794" s="13"/>
      <c r="BL1794" s="13"/>
      <c r="BM1794" s="13"/>
      <c r="BN1794" s="13"/>
    </row>
    <row r="1795" spans="1:66" x14ac:dyDescent="0.25">
      <c r="A1795" s="10"/>
      <c r="B1795" s="10"/>
      <c r="C1795" s="10"/>
      <c r="D1795" s="18"/>
      <c r="E1795" s="10"/>
      <c r="F1795" s="10"/>
      <c r="G1795" s="10"/>
      <c r="H1795" s="10"/>
      <c r="I1795" s="10"/>
      <c r="J1795" s="10"/>
      <c r="K1795" s="11"/>
      <c r="L1795" s="11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3"/>
      <c r="BK1795" s="13"/>
      <c r="BL1795" s="13"/>
      <c r="BM1795" s="13"/>
      <c r="BN1795" s="13"/>
    </row>
    <row r="1796" spans="1:66" x14ac:dyDescent="0.25">
      <c r="A1796" s="10"/>
      <c r="B1796" s="10"/>
      <c r="C1796" s="10"/>
      <c r="D1796" s="18"/>
      <c r="E1796" s="10"/>
      <c r="F1796" s="10"/>
      <c r="G1796" s="10"/>
      <c r="H1796" s="10"/>
      <c r="I1796" s="10"/>
      <c r="J1796" s="10"/>
      <c r="K1796" s="11"/>
      <c r="L1796" s="11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3"/>
      <c r="BK1796" s="13"/>
      <c r="BL1796" s="13"/>
      <c r="BM1796" s="13"/>
      <c r="BN1796" s="13"/>
    </row>
    <row r="1797" spans="1:66" x14ac:dyDescent="0.25">
      <c r="A1797" s="10"/>
      <c r="B1797" s="10"/>
      <c r="C1797" s="10"/>
      <c r="D1797" s="18"/>
      <c r="E1797" s="10"/>
      <c r="F1797" s="10"/>
      <c r="G1797" s="10"/>
      <c r="H1797" s="10"/>
      <c r="I1797" s="10"/>
      <c r="J1797" s="10"/>
      <c r="K1797" s="11"/>
      <c r="L1797" s="11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3"/>
      <c r="BK1797" s="13"/>
      <c r="BL1797" s="13"/>
      <c r="BM1797" s="13"/>
      <c r="BN1797" s="13"/>
    </row>
    <row r="1798" spans="1:66" x14ac:dyDescent="0.25">
      <c r="A1798" s="10"/>
      <c r="B1798" s="10"/>
      <c r="C1798" s="10"/>
      <c r="D1798" s="18"/>
      <c r="E1798" s="10"/>
      <c r="F1798" s="10"/>
      <c r="G1798" s="10"/>
      <c r="H1798" s="10"/>
      <c r="I1798" s="10"/>
      <c r="J1798" s="10"/>
      <c r="K1798" s="11"/>
      <c r="L1798" s="11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3"/>
      <c r="BK1798" s="13"/>
      <c r="BL1798" s="13"/>
      <c r="BM1798" s="13"/>
      <c r="BN1798" s="13"/>
    </row>
    <row r="1799" spans="1:66" x14ac:dyDescent="0.25">
      <c r="A1799" s="10"/>
      <c r="B1799" s="10"/>
      <c r="C1799" s="10"/>
      <c r="D1799" s="18"/>
      <c r="E1799" s="10"/>
      <c r="F1799" s="10"/>
      <c r="G1799" s="10"/>
      <c r="H1799" s="10"/>
      <c r="I1799" s="10"/>
      <c r="J1799" s="10"/>
      <c r="K1799" s="11"/>
      <c r="L1799" s="11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3"/>
      <c r="BK1799" s="13"/>
      <c r="BL1799" s="13"/>
      <c r="BM1799" s="13"/>
      <c r="BN1799" s="13"/>
    </row>
    <row r="1800" spans="1:66" x14ac:dyDescent="0.25">
      <c r="A1800" s="10"/>
      <c r="B1800" s="10"/>
      <c r="C1800" s="10"/>
      <c r="D1800" s="18"/>
      <c r="E1800" s="10"/>
      <c r="F1800" s="10"/>
      <c r="G1800" s="10"/>
      <c r="H1800" s="10"/>
      <c r="I1800" s="10"/>
      <c r="J1800" s="10"/>
      <c r="K1800" s="11"/>
      <c r="L1800" s="11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3"/>
      <c r="BK1800" s="13"/>
      <c r="BL1800" s="13"/>
      <c r="BM1800" s="13"/>
      <c r="BN1800" s="13"/>
    </row>
    <row r="1801" spans="1:66" x14ac:dyDescent="0.25">
      <c r="A1801" s="10"/>
      <c r="B1801" s="10"/>
      <c r="C1801" s="10"/>
      <c r="D1801" s="18"/>
      <c r="E1801" s="10"/>
      <c r="F1801" s="10"/>
      <c r="G1801" s="10"/>
      <c r="H1801" s="10"/>
      <c r="I1801" s="10"/>
      <c r="J1801" s="10"/>
      <c r="K1801" s="11"/>
      <c r="L1801" s="11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3"/>
      <c r="BK1801" s="13"/>
      <c r="BL1801" s="13"/>
      <c r="BM1801" s="13"/>
      <c r="BN1801" s="13"/>
    </row>
    <row r="1802" spans="1:66" s="14" customFormat="1" x14ac:dyDescent="0.25">
      <c r="A1802" s="10"/>
      <c r="B1802" s="10"/>
      <c r="C1802" s="10"/>
      <c r="D1802" s="18"/>
      <c r="E1802" s="10"/>
      <c r="F1802" s="10"/>
      <c r="G1802" s="10"/>
      <c r="H1802" s="10"/>
      <c r="I1802" s="10"/>
      <c r="J1802" s="10"/>
      <c r="K1802" s="11"/>
      <c r="L1802" s="11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3"/>
      <c r="BK1802" s="13"/>
      <c r="BL1802" s="13"/>
      <c r="BM1802" s="13"/>
      <c r="BN1802" s="13"/>
    </row>
    <row r="1803" spans="1:66" x14ac:dyDescent="0.25">
      <c r="A1803" s="10"/>
      <c r="B1803" s="10"/>
      <c r="C1803" s="10"/>
      <c r="D1803" s="18"/>
      <c r="E1803" s="10"/>
      <c r="F1803" s="10"/>
      <c r="G1803" s="10"/>
      <c r="H1803" s="10"/>
      <c r="I1803" s="10"/>
      <c r="J1803" s="10"/>
      <c r="K1803" s="11"/>
      <c r="L1803" s="11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3"/>
      <c r="BK1803" s="13"/>
      <c r="BL1803" s="13"/>
      <c r="BM1803" s="13"/>
      <c r="BN1803" s="13"/>
    </row>
    <row r="1804" spans="1:66" x14ac:dyDescent="0.25">
      <c r="A1804" s="10"/>
      <c r="B1804" s="10"/>
      <c r="C1804" s="10"/>
      <c r="D1804" s="18"/>
      <c r="E1804" s="10"/>
      <c r="F1804" s="10"/>
      <c r="G1804" s="10"/>
      <c r="H1804" s="10"/>
      <c r="I1804" s="10"/>
      <c r="J1804" s="10"/>
      <c r="K1804" s="11"/>
      <c r="L1804" s="11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3"/>
      <c r="BK1804" s="13"/>
      <c r="BL1804" s="13"/>
      <c r="BM1804" s="13"/>
      <c r="BN1804" s="13"/>
    </row>
    <row r="1805" spans="1:66" x14ac:dyDescent="0.25">
      <c r="A1805" s="10"/>
      <c r="B1805" s="10"/>
      <c r="C1805" s="10"/>
      <c r="D1805" s="18"/>
      <c r="E1805" s="10"/>
      <c r="F1805" s="10"/>
      <c r="G1805" s="10"/>
      <c r="H1805" s="10"/>
      <c r="I1805" s="10"/>
      <c r="J1805" s="10"/>
      <c r="K1805" s="11"/>
      <c r="L1805" s="11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3"/>
      <c r="BK1805" s="13"/>
      <c r="BL1805" s="13"/>
      <c r="BM1805" s="13"/>
      <c r="BN1805" s="13"/>
    </row>
    <row r="1806" spans="1:66" x14ac:dyDescent="0.25">
      <c r="A1806" s="10"/>
      <c r="B1806" s="10"/>
      <c r="C1806" s="10"/>
      <c r="D1806" s="18"/>
      <c r="E1806" s="10"/>
      <c r="F1806" s="10"/>
      <c r="G1806" s="10"/>
      <c r="H1806" s="10"/>
      <c r="I1806" s="10"/>
      <c r="J1806" s="10"/>
      <c r="K1806" s="11"/>
      <c r="L1806" s="11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3"/>
      <c r="BK1806" s="13"/>
      <c r="BL1806" s="13"/>
      <c r="BM1806" s="13"/>
      <c r="BN1806" s="13"/>
    </row>
    <row r="1807" spans="1:66" x14ac:dyDescent="0.25">
      <c r="A1807" s="10"/>
      <c r="B1807" s="10"/>
      <c r="C1807" s="10"/>
      <c r="D1807" s="18"/>
      <c r="E1807" s="10"/>
      <c r="F1807" s="10"/>
      <c r="G1807" s="10"/>
      <c r="H1807" s="10"/>
      <c r="I1807" s="10"/>
      <c r="J1807" s="10"/>
      <c r="K1807" s="11"/>
      <c r="L1807" s="11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3"/>
      <c r="BK1807" s="13"/>
      <c r="BL1807" s="13"/>
      <c r="BM1807" s="13"/>
      <c r="BN1807" s="13"/>
    </row>
    <row r="1808" spans="1:66" x14ac:dyDescent="0.25">
      <c r="A1808" s="10"/>
      <c r="B1808" s="10"/>
      <c r="C1808" s="10"/>
      <c r="D1808" s="18"/>
      <c r="E1808" s="10"/>
      <c r="F1808" s="10"/>
      <c r="G1808" s="10"/>
      <c r="H1808" s="10"/>
      <c r="I1808" s="10"/>
      <c r="J1808" s="10"/>
      <c r="K1808" s="11"/>
      <c r="L1808" s="11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3"/>
      <c r="BK1808" s="13"/>
      <c r="BL1808" s="13"/>
      <c r="BM1808" s="13"/>
      <c r="BN1808" s="13"/>
    </row>
    <row r="1809" spans="1:66" x14ac:dyDescent="0.25">
      <c r="A1809" s="10"/>
      <c r="B1809" s="10"/>
      <c r="C1809" s="10"/>
      <c r="D1809" s="18"/>
      <c r="E1809" s="10"/>
      <c r="F1809" s="10"/>
      <c r="G1809" s="10"/>
      <c r="H1809" s="10"/>
      <c r="I1809" s="10"/>
      <c r="J1809" s="10"/>
      <c r="K1809" s="11"/>
      <c r="L1809" s="11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3"/>
      <c r="BK1809" s="13"/>
      <c r="BL1809" s="13"/>
      <c r="BM1809" s="13"/>
      <c r="BN1809" s="13"/>
    </row>
    <row r="1810" spans="1:66" x14ac:dyDescent="0.25">
      <c r="A1810" s="10"/>
      <c r="B1810" s="10"/>
      <c r="C1810" s="10"/>
      <c r="D1810" s="18"/>
      <c r="E1810" s="10"/>
      <c r="F1810" s="10"/>
      <c r="G1810" s="10"/>
      <c r="H1810" s="10"/>
      <c r="I1810" s="10"/>
      <c r="J1810" s="10"/>
      <c r="K1810" s="11"/>
      <c r="L1810" s="11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3"/>
      <c r="BK1810" s="13"/>
      <c r="BL1810" s="13"/>
      <c r="BM1810" s="13"/>
      <c r="BN1810" s="13"/>
    </row>
    <row r="1811" spans="1:66" x14ac:dyDescent="0.25">
      <c r="A1811" s="10"/>
      <c r="B1811" s="10"/>
      <c r="C1811" s="10"/>
      <c r="D1811" s="18"/>
      <c r="E1811" s="10"/>
      <c r="F1811" s="10"/>
      <c r="G1811" s="10"/>
      <c r="H1811" s="10"/>
      <c r="I1811" s="10"/>
      <c r="J1811" s="10"/>
      <c r="K1811" s="11"/>
      <c r="L1811" s="11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3"/>
      <c r="BK1811" s="13"/>
      <c r="BL1811" s="13"/>
      <c r="BM1811" s="13"/>
      <c r="BN1811" s="13"/>
    </row>
    <row r="1812" spans="1:66" x14ac:dyDescent="0.25">
      <c r="A1812" s="10"/>
      <c r="B1812" s="10"/>
      <c r="C1812" s="10"/>
      <c r="D1812" s="18"/>
      <c r="E1812" s="10"/>
      <c r="F1812" s="10"/>
      <c r="G1812" s="10"/>
      <c r="H1812" s="10"/>
      <c r="I1812" s="10"/>
      <c r="J1812" s="10"/>
      <c r="K1812" s="11"/>
      <c r="L1812" s="11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3"/>
      <c r="BK1812" s="13"/>
      <c r="BL1812" s="13"/>
      <c r="BM1812" s="13"/>
      <c r="BN1812" s="13"/>
    </row>
    <row r="1813" spans="1:66" x14ac:dyDescent="0.25">
      <c r="A1813" s="10"/>
      <c r="B1813" s="10"/>
      <c r="C1813" s="10"/>
      <c r="D1813" s="18"/>
      <c r="E1813" s="10"/>
      <c r="F1813" s="10"/>
      <c r="G1813" s="10"/>
      <c r="H1813" s="10"/>
      <c r="I1813" s="10"/>
      <c r="J1813" s="10"/>
      <c r="K1813" s="11"/>
      <c r="L1813" s="11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3"/>
      <c r="BK1813" s="13"/>
      <c r="BL1813" s="13"/>
      <c r="BM1813" s="13"/>
      <c r="BN1813" s="13"/>
    </row>
    <row r="1814" spans="1:66" x14ac:dyDescent="0.25">
      <c r="A1814" s="10"/>
      <c r="B1814" s="10"/>
      <c r="C1814" s="10"/>
      <c r="D1814" s="18"/>
      <c r="E1814" s="10"/>
      <c r="F1814" s="10"/>
      <c r="G1814" s="10"/>
      <c r="H1814" s="10"/>
      <c r="I1814" s="10"/>
      <c r="J1814" s="10"/>
      <c r="K1814" s="11"/>
      <c r="L1814" s="11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3"/>
      <c r="BK1814" s="13"/>
      <c r="BL1814" s="13"/>
      <c r="BM1814" s="13"/>
      <c r="BN1814" s="13"/>
    </row>
    <row r="1815" spans="1:66" x14ac:dyDescent="0.25">
      <c r="A1815" s="10"/>
      <c r="B1815" s="10"/>
      <c r="C1815" s="10"/>
      <c r="D1815" s="18"/>
      <c r="E1815" s="10"/>
      <c r="F1815" s="10"/>
      <c r="G1815" s="10"/>
      <c r="H1815" s="10"/>
      <c r="I1815" s="10"/>
      <c r="J1815" s="10"/>
      <c r="K1815" s="11"/>
      <c r="L1815" s="11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3"/>
      <c r="BK1815" s="13"/>
      <c r="BL1815" s="13"/>
      <c r="BM1815" s="13"/>
      <c r="BN1815" s="13"/>
    </row>
    <row r="1816" spans="1:66" x14ac:dyDescent="0.25">
      <c r="A1816" s="10"/>
      <c r="B1816" s="10"/>
      <c r="C1816" s="10"/>
      <c r="D1816" s="18"/>
      <c r="E1816" s="10"/>
      <c r="F1816" s="10"/>
      <c r="G1816" s="10"/>
      <c r="H1816" s="10"/>
      <c r="I1816" s="10"/>
      <c r="J1816" s="10"/>
      <c r="K1816" s="11"/>
      <c r="L1816" s="11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3"/>
      <c r="BK1816" s="13"/>
      <c r="BL1816" s="13"/>
      <c r="BM1816" s="13"/>
      <c r="BN1816" s="13"/>
    </row>
    <row r="1817" spans="1:66" x14ac:dyDescent="0.25">
      <c r="A1817" s="10"/>
      <c r="B1817" s="10"/>
      <c r="C1817" s="10"/>
      <c r="D1817" s="18"/>
      <c r="E1817" s="10"/>
      <c r="F1817" s="10"/>
      <c r="G1817" s="10"/>
      <c r="H1817" s="10"/>
      <c r="I1817" s="10"/>
      <c r="J1817" s="10"/>
      <c r="K1817" s="11"/>
      <c r="L1817" s="11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3"/>
      <c r="BK1817" s="13"/>
      <c r="BL1817" s="13"/>
      <c r="BM1817" s="13"/>
      <c r="BN1817" s="13"/>
    </row>
    <row r="1818" spans="1:66" x14ac:dyDescent="0.25">
      <c r="A1818" s="10"/>
      <c r="B1818" s="10"/>
      <c r="C1818" s="10"/>
      <c r="D1818" s="18"/>
      <c r="E1818" s="10"/>
      <c r="F1818" s="10"/>
      <c r="G1818" s="10"/>
      <c r="H1818" s="10"/>
      <c r="I1818" s="10"/>
      <c r="J1818" s="10"/>
      <c r="K1818" s="11"/>
      <c r="L1818" s="11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3"/>
      <c r="BK1818" s="13"/>
      <c r="BL1818" s="13"/>
      <c r="BM1818" s="13"/>
      <c r="BN1818" s="13"/>
    </row>
    <row r="1819" spans="1:66" x14ac:dyDescent="0.25">
      <c r="A1819" s="10"/>
      <c r="B1819" s="10"/>
      <c r="C1819" s="10"/>
      <c r="D1819" s="18"/>
      <c r="E1819" s="10"/>
      <c r="F1819" s="10"/>
      <c r="G1819" s="10"/>
      <c r="H1819" s="10"/>
      <c r="I1819" s="10"/>
      <c r="J1819" s="10"/>
      <c r="K1819" s="11"/>
      <c r="L1819" s="11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3"/>
      <c r="BK1819" s="13"/>
      <c r="BL1819" s="13"/>
      <c r="BM1819" s="13"/>
      <c r="BN1819" s="13"/>
    </row>
    <row r="1820" spans="1:66" x14ac:dyDescent="0.25">
      <c r="A1820" s="10"/>
      <c r="B1820" s="10"/>
      <c r="C1820" s="10"/>
      <c r="D1820" s="18"/>
      <c r="E1820" s="10"/>
      <c r="F1820" s="10"/>
      <c r="G1820" s="10"/>
      <c r="H1820" s="10"/>
      <c r="I1820" s="10"/>
      <c r="J1820" s="10"/>
      <c r="K1820" s="11"/>
      <c r="L1820" s="11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3"/>
      <c r="BK1820" s="13"/>
      <c r="BL1820" s="13"/>
      <c r="BM1820" s="13"/>
      <c r="BN1820" s="13"/>
    </row>
    <row r="1821" spans="1:66" x14ac:dyDescent="0.25">
      <c r="A1821" s="10"/>
      <c r="B1821" s="10"/>
      <c r="C1821" s="10"/>
      <c r="D1821" s="18"/>
      <c r="E1821" s="10"/>
      <c r="F1821" s="10"/>
      <c r="G1821" s="10"/>
      <c r="H1821" s="10"/>
      <c r="I1821" s="10"/>
      <c r="J1821" s="10"/>
      <c r="K1821" s="11"/>
      <c r="L1821" s="11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3"/>
      <c r="BK1821" s="13"/>
      <c r="BL1821" s="13"/>
      <c r="BM1821" s="13"/>
      <c r="BN1821" s="13"/>
    </row>
    <row r="1822" spans="1:66" x14ac:dyDescent="0.25">
      <c r="A1822" s="10"/>
      <c r="B1822" s="10"/>
      <c r="C1822" s="10"/>
      <c r="D1822" s="18"/>
      <c r="E1822" s="10"/>
      <c r="F1822" s="10"/>
      <c r="G1822" s="10"/>
      <c r="H1822" s="10"/>
      <c r="I1822" s="10"/>
      <c r="J1822" s="10"/>
      <c r="K1822" s="11"/>
      <c r="L1822" s="11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3"/>
      <c r="BK1822" s="13"/>
      <c r="BL1822" s="13"/>
      <c r="BM1822" s="13"/>
      <c r="BN1822" s="13"/>
    </row>
    <row r="1823" spans="1:66" x14ac:dyDescent="0.25">
      <c r="A1823" s="10"/>
      <c r="B1823" s="10"/>
      <c r="C1823" s="10"/>
      <c r="D1823" s="18"/>
      <c r="E1823" s="10"/>
      <c r="F1823" s="10"/>
      <c r="G1823" s="10"/>
      <c r="H1823" s="10"/>
      <c r="I1823" s="10"/>
      <c r="J1823" s="10"/>
      <c r="K1823" s="11"/>
      <c r="L1823" s="11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3"/>
      <c r="BK1823" s="13"/>
      <c r="BL1823" s="13"/>
      <c r="BM1823" s="13"/>
      <c r="BN1823" s="13"/>
    </row>
    <row r="1824" spans="1:66" x14ac:dyDescent="0.25">
      <c r="A1824" s="10"/>
      <c r="B1824" s="10"/>
      <c r="C1824" s="10"/>
      <c r="D1824" s="18"/>
      <c r="E1824" s="10"/>
      <c r="F1824" s="10"/>
      <c r="G1824" s="10"/>
      <c r="H1824" s="10"/>
      <c r="I1824" s="10"/>
      <c r="J1824" s="10"/>
      <c r="K1824" s="11"/>
      <c r="L1824" s="11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3"/>
      <c r="BK1824" s="13"/>
      <c r="BL1824" s="13"/>
      <c r="BM1824" s="13"/>
      <c r="BN1824" s="13"/>
    </row>
    <row r="1825" spans="1:66" x14ac:dyDescent="0.25">
      <c r="A1825" s="10"/>
      <c r="B1825" s="10"/>
      <c r="C1825" s="10"/>
      <c r="D1825" s="18"/>
      <c r="E1825" s="10"/>
      <c r="F1825" s="10"/>
      <c r="G1825" s="10"/>
      <c r="H1825" s="10"/>
      <c r="I1825" s="10"/>
      <c r="J1825" s="10"/>
      <c r="K1825" s="11"/>
      <c r="L1825" s="11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3"/>
      <c r="BK1825" s="13"/>
      <c r="BL1825" s="13"/>
      <c r="BM1825" s="13"/>
      <c r="BN1825" s="13"/>
    </row>
    <row r="1826" spans="1:66" x14ac:dyDescent="0.25">
      <c r="A1826" s="10"/>
      <c r="B1826" s="10"/>
      <c r="C1826" s="10"/>
      <c r="D1826" s="18"/>
      <c r="E1826" s="10"/>
      <c r="F1826" s="10"/>
      <c r="G1826" s="10"/>
      <c r="H1826" s="10"/>
      <c r="I1826" s="10"/>
      <c r="J1826" s="10"/>
      <c r="K1826" s="11"/>
      <c r="L1826" s="11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3"/>
      <c r="BK1826" s="13"/>
      <c r="BL1826" s="13"/>
      <c r="BM1826" s="13"/>
      <c r="BN1826" s="13"/>
    </row>
    <row r="1827" spans="1:66" x14ac:dyDescent="0.25">
      <c r="A1827" s="10"/>
      <c r="B1827" s="10"/>
      <c r="C1827" s="10"/>
      <c r="D1827" s="18"/>
      <c r="E1827" s="10"/>
      <c r="F1827" s="10"/>
      <c r="G1827" s="10"/>
      <c r="H1827" s="10"/>
      <c r="I1827" s="10"/>
      <c r="J1827" s="10"/>
      <c r="K1827" s="11"/>
      <c r="L1827" s="11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3"/>
      <c r="BK1827" s="13"/>
      <c r="BL1827" s="13"/>
      <c r="BM1827" s="13"/>
      <c r="BN1827" s="13"/>
    </row>
    <row r="1828" spans="1:66" x14ac:dyDescent="0.25">
      <c r="A1828" s="10"/>
      <c r="B1828" s="10"/>
      <c r="C1828" s="10"/>
      <c r="D1828" s="18"/>
      <c r="E1828" s="10"/>
      <c r="F1828" s="10"/>
      <c r="G1828" s="10"/>
      <c r="H1828" s="10"/>
      <c r="I1828" s="10"/>
      <c r="J1828" s="10"/>
      <c r="K1828" s="11"/>
      <c r="L1828" s="11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3"/>
      <c r="BK1828" s="13"/>
      <c r="BL1828" s="13"/>
      <c r="BM1828" s="13"/>
      <c r="BN1828" s="13"/>
    </row>
    <row r="1829" spans="1:66" x14ac:dyDescent="0.25">
      <c r="A1829" s="10"/>
      <c r="B1829" s="10"/>
      <c r="C1829" s="10"/>
      <c r="D1829" s="18"/>
      <c r="E1829" s="10"/>
      <c r="F1829" s="10"/>
      <c r="G1829" s="10"/>
      <c r="H1829" s="10"/>
      <c r="I1829" s="10"/>
      <c r="J1829" s="10"/>
      <c r="K1829" s="11"/>
      <c r="L1829" s="11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3"/>
      <c r="BK1829" s="13"/>
      <c r="BL1829" s="13"/>
      <c r="BM1829" s="13"/>
      <c r="BN1829" s="13"/>
    </row>
    <row r="1830" spans="1:66" x14ac:dyDescent="0.25">
      <c r="A1830" s="10"/>
      <c r="B1830" s="10"/>
      <c r="C1830" s="10"/>
      <c r="D1830" s="10"/>
      <c r="E1830" s="10"/>
      <c r="F1830" s="10"/>
      <c r="G1830" s="10"/>
      <c r="H1830" s="10"/>
      <c r="I1830" s="10"/>
      <c r="J1830" s="10"/>
      <c r="K1830" s="11"/>
      <c r="L1830" s="11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3"/>
      <c r="BK1830" s="13"/>
      <c r="BL1830" s="13"/>
      <c r="BM1830" s="13"/>
      <c r="BN1830" s="13"/>
    </row>
    <row r="1831" spans="1:66" x14ac:dyDescent="0.25">
      <c r="A1831" s="10"/>
      <c r="B1831" s="10"/>
      <c r="C1831" s="10"/>
      <c r="D1831" s="10"/>
      <c r="E1831" s="10"/>
      <c r="F1831" s="10"/>
      <c r="G1831" s="10"/>
      <c r="H1831" s="10"/>
      <c r="I1831" s="10"/>
      <c r="J1831" s="10"/>
      <c r="K1831" s="11"/>
      <c r="L1831" s="11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3"/>
      <c r="BK1831" s="13"/>
      <c r="BL1831" s="13"/>
      <c r="BM1831" s="13"/>
      <c r="BN1831" s="13"/>
    </row>
    <row r="1832" spans="1:66" x14ac:dyDescent="0.25">
      <c r="A1832" s="10"/>
      <c r="B1832" s="10"/>
      <c r="C1832" s="10"/>
      <c r="D1832" s="10"/>
      <c r="E1832" s="10"/>
      <c r="F1832" s="10"/>
      <c r="G1832" s="10"/>
      <c r="H1832" s="10"/>
      <c r="I1832" s="10"/>
      <c r="J1832" s="10"/>
      <c r="K1832" s="11"/>
      <c r="L1832" s="11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3"/>
      <c r="BK1832" s="13"/>
      <c r="BL1832" s="13"/>
      <c r="BM1832" s="13"/>
      <c r="BN1832" s="13"/>
    </row>
    <row r="1833" spans="1:66" x14ac:dyDescent="0.25">
      <c r="A1833" s="10"/>
      <c r="B1833" s="10"/>
      <c r="C1833" s="10"/>
      <c r="D1833" s="10"/>
      <c r="E1833" s="10"/>
      <c r="F1833" s="10"/>
      <c r="G1833" s="10"/>
      <c r="H1833" s="10"/>
      <c r="I1833" s="10"/>
      <c r="J1833" s="10"/>
      <c r="K1833" s="11"/>
      <c r="L1833" s="11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3"/>
      <c r="BK1833" s="13"/>
      <c r="BL1833" s="13"/>
      <c r="BM1833" s="13"/>
      <c r="BN1833" s="13"/>
    </row>
    <row r="1834" spans="1:66" x14ac:dyDescent="0.25">
      <c r="A1834" s="10"/>
      <c r="B1834" s="10"/>
      <c r="C1834" s="10"/>
      <c r="D1834" s="10"/>
      <c r="E1834" s="10"/>
      <c r="F1834" s="10"/>
      <c r="G1834" s="10"/>
      <c r="H1834" s="10"/>
      <c r="I1834" s="10"/>
      <c r="J1834" s="10"/>
      <c r="K1834" s="11"/>
      <c r="L1834" s="11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3"/>
      <c r="BK1834" s="13"/>
      <c r="BL1834" s="13"/>
      <c r="BM1834" s="13"/>
      <c r="BN1834" s="13"/>
    </row>
    <row r="1835" spans="1:66" x14ac:dyDescent="0.25">
      <c r="A1835" s="10"/>
      <c r="B1835" s="10"/>
      <c r="C1835" s="10"/>
      <c r="D1835" s="10"/>
      <c r="E1835" s="10"/>
      <c r="F1835" s="10"/>
      <c r="G1835" s="10"/>
      <c r="H1835" s="10"/>
      <c r="I1835" s="10"/>
      <c r="J1835" s="10"/>
      <c r="K1835" s="11"/>
      <c r="L1835" s="11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3"/>
      <c r="BK1835" s="13"/>
      <c r="BL1835" s="13"/>
      <c r="BM1835" s="13"/>
      <c r="BN1835" s="13"/>
    </row>
    <row r="1836" spans="1:66" x14ac:dyDescent="0.25">
      <c r="A1836" s="10"/>
      <c r="B1836" s="10"/>
      <c r="C1836" s="10"/>
      <c r="D1836" s="10"/>
      <c r="E1836" s="10"/>
      <c r="F1836" s="10"/>
      <c r="G1836" s="10"/>
      <c r="H1836" s="10"/>
      <c r="I1836" s="10"/>
      <c r="J1836" s="10"/>
      <c r="K1836" s="11"/>
      <c r="L1836" s="11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3"/>
      <c r="BK1836" s="13"/>
      <c r="BL1836" s="13"/>
      <c r="BM1836" s="13"/>
      <c r="BN1836" s="13"/>
    </row>
    <row r="1837" spans="1:66" x14ac:dyDescent="0.25">
      <c r="A1837" s="10"/>
      <c r="B1837" s="10"/>
      <c r="C1837" s="10"/>
      <c r="D1837" s="10"/>
      <c r="E1837" s="10"/>
      <c r="F1837" s="10"/>
      <c r="G1837" s="10"/>
      <c r="H1837" s="10"/>
      <c r="I1837" s="10"/>
      <c r="J1837" s="10"/>
      <c r="K1837" s="11"/>
      <c r="L1837" s="11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3"/>
      <c r="BK1837" s="13"/>
      <c r="BL1837" s="13"/>
      <c r="BM1837" s="13"/>
      <c r="BN1837" s="13"/>
    </row>
    <row r="1838" spans="1:66" x14ac:dyDescent="0.25">
      <c r="A1838" s="10"/>
      <c r="B1838" s="10"/>
      <c r="C1838" s="10"/>
      <c r="D1838" s="10"/>
      <c r="E1838" s="10"/>
      <c r="F1838" s="10"/>
      <c r="G1838" s="10"/>
      <c r="H1838" s="10"/>
      <c r="I1838" s="10"/>
      <c r="J1838" s="10"/>
      <c r="K1838" s="11"/>
      <c r="L1838" s="11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3"/>
      <c r="BK1838" s="13"/>
      <c r="BL1838" s="13"/>
      <c r="BM1838" s="13"/>
      <c r="BN1838" s="13"/>
    </row>
    <row r="1839" spans="1:66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1"/>
      <c r="L1839" s="11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3"/>
      <c r="BK1839" s="13"/>
      <c r="BL1839" s="13"/>
      <c r="BM1839" s="13"/>
      <c r="BN1839" s="13"/>
    </row>
    <row r="1840" spans="1:66" x14ac:dyDescent="0.25">
      <c r="A1840" s="10"/>
      <c r="B1840" s="10"/>
      <c r="C1840" s="10"/>
      <c r="D1840" s="10"/>
      <c r="E1840" s="10"/>
      <c r="F1840" s="10"/>
      <c r="G1840" s="10"/>
      <c r="H1840" s="10"/>
      <c r="I1840" s="10"/>
      <c r="J1840" s="10"/>
      <c r="K1840" s="11"/>
      <c r="L1840" s="11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3"/>
      <c r="BK1840" s="13"/>
      <c r="BL1840" s="13"/>
      <c r="BM1840" s="13"/>
      <c r="BN1840" s="13"/>
    </row>
    <row r="1841" spans="1:66" s="14" customFormat="1" x14ac:dyDescent="0.25">
      <c r="A1841" s="10"/>
      <c r="B1841" s="10"/>
      <c r="C1841" s="10"/>
      <c r="D1841" s="10"/>
      <c r="E1841" s="10"/>
      <c r="F1841" s="10"/>
      <c r="G1841" s="10"/>
      <c r="H1841" s="10"/>
      <c r="I1841" s="10"/>
      <c r="J1841" s="10"/>
      <c r="K1841" s="11"/>
      <c r="L1841" s="11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3"/>
      <c r="BK1841" s="13"/>
      <c r="BL1841" s="13"/>
      <c r="BM1841" s="13"/>
      <c r="BN1841" s="13"/>
    </row>
    <row r="1842" spans="1:66" x14ac:dyDescent="0.25">
      <c r="A1842" s="10"/>
      <c r="B1842" s="10"/>
      <c r="C1842" s="10"/>
      <c r="D1842" s="18"/>
      <c r="E1842" s="10"/>
      <c r="F1842" s="10"/>
      <c r="G1842" s="10"/>
      <c r="H1842" s="10"/>
      <c r="I1842" s="10"/>
      <c r="J1842" s="10"/>
      <c r="K1842" s="11"/>
      <c r="L1842" s="11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3"/>
      <c r="BK1842" s="13"/>
      <c r="BL1842" s="13"/>
      <c r="BM1842" s="13"/>
      <c r="BN1842" s="13"/>
    </row>
    <row r="1843" spans="1:66" x14ac:dyDescent="0.25">
      <c r="A1843" s="10"/>
      <c r="B1843" s="10"/>
      <c r="C1843" s="10"/>
      <c r="D1843" s="18"/>
      <c r="E1843" s="10"/>
      <c r="F1843" s="10"/>
      <c r="G1843" s="10"/>
      <c r="H1843" s="10"/>
      <c r="I1843" s="10"/>
      <c r="J1843" s="10"/>
      <c r="K1843" s="11"/>
      <c r="L1843" s="11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3"/>
      <c r="BK1843" s="13"/>
      <c r="BL1843" s="13"/>
      <c r="BM1843" s="13"/>
      <c r="BN1843" s="13"/>
    </row>
    <row r="1844" spans="1:66" x14ac:dyDescent="0.25">
      <c r="A1844" s="10"/>
      <c r="B1844" s="10"/>
      <c r="C1844" s="10"/>
      <c r="D1844" s="18"/>
      <c r="E1844" s="10"/>
      <c r="F1844" s="10"/>
      <c r="G1844" s="10"/>
      <c r="H1844" s="10"/>
      <c r="I1844" s="10"/>
      <c r="J1844" s="10"/>
      <c r="K1844" s="11"/>
      <c r="L1844" s="11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3"/>
      <c r="BK1844" s="13"/>
      <c r="BL1844" s="13"/>
      <c r="BM1844" s="13"/>
      <c r="BN1844" s="13"/>
    </row>
    <row r="1845" spans="1:66" x14ac:dyDescent="0.25">
      <c r="A1845" s="10"/>
      <c r="B1845" s="10"/>
      <c r="C1845" s="10"/>
      <c r="D1845" s="18"/>
      <c r="E1845" s="10"/>
      <c r="F1845" s="10"/>
      <c r="G1845" s="10"/>
      <c r="H1845" s="10"/>
      <c r="I1845" s="10"/>
      <c r="J1845" s="10"/>
      <c r="K1845" s="11"/>
      <c r="L1845" s="11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3"/>
      <c r="BK1845" s="13"/>
      <c r="BL1845" s="13"/>
      <c r="BM1845" s="13"/>
      <c r="BN1845" s="13"/>
    </row>
    <row r="1846" spans="1:66" x14ac:dyDescent="0.25">
      <c r="A1846" s="10"/>
      <c r="B1846" s="10"/>
      <c r="C1846" s="10"/>
      <c r="D1846" s="18"/>
      <c r="E1846" s="10"/>
      <c r="F1846" s="10"/>
      <c r="G1846" s="10"/>
      <c r="H1846" s="10"/>
      <c r="I1846" s="10"/>
      <c r="J1846" s="10"/>
      <c r="K1846" s="11"/>
      <c r="L1846" s="11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3"/>
      <c r="BK1846" s="13"/>
      <c r="BL1846" s="13"/>
      <c r="BM1846" s="13"/>
      <c r="BN1846" s="13"/>
    </row>
    <row r="1847" spans="1:66" x14ac:dyDescent="0.25">
      <c r="A1847" s="10"/>
      <c r="B1847" s="10"/>
      <c r="C1847" s="10"/>
      <c r="D1847" s="18"/>
      <c r="E1847" s="10"/>
      <c r="F1847" s="10"/>
      <c r="G1847" s="10"/>
      <c r="H1847" s="10"/>
      <c r="I1847" s="10"/>
      <c r="J1847" s="10"/>
      <c r="K1847" s="11"/>
      <c r="L1847" s="11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3"/>
      <c r="BK1847" s="13"/>
      <c r="BL1847" s="13"/>
      <c r="BM1847" s="13"/>
      <c r="BN1847" s="13"/>
    </row>
    <row r="1848" spans="1:66" x14ac:dyDescent="0.25">
      <c r="A1848" s="10"/>
      <c r="B1848" s="10"/>
      <c r="C1848" s="10"/>
      <c r="D1848" s="18"/>
      <c r="E1848" s="10"/>
      <c r="F1848" s="10"/>
      <c r="G1848" s="10"/>
      <c r="H1848" s="10"/>
      <c r="I1848" s="10"/>
      <c r="J1848" s="10"/>
      <c r="K1848" s="11"/>
      <c r="L1848" s="11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3"/>
      <c r="BK1848" s="13"/>
      <c r="BL1848" s="13"/>
      <c r="BM1848" s="13"/>
      <c r="BN1848" s="13"/>
    </row>
    <row r="1849" spans="1:66" x14ac:dyDescent="0.25">
      <c r="A1849" s="10"/>
      <c r="B1849" s="10"/>
      <c r="C1849" s="10"/>
      <c r="D1849" s="18"/>
      <c r="E1849" s="10"/>
      <c r="F1849" s="10"/>
      <c r="G1849" s="10"/>
      <c r="H1849" s="10"/>
      <c r="I1849" s="10"/>
      <c r="J1849" s="10"/>
      <c r="K1849" s="11"/>
      <c r="L1849" s="11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3"/>
      <c r="BK1849" s="13"/>
      <c r="BL1849" s="13"/>
      <c r="BM1849" s="13"/>
      <c r="BN1849" s="13"/>
    </row>
    <row r="1850" spans="1:66" x14ac:dyDescent="0.25">
      <c r="A1850" s="10"/>
      <c r="B1850" s="10"/>
      <c r="C1850" s="10"/>
      <c r="D1850" s="18"/>
      <c r="E1850" s="10"/>
      <c r="F1850" s="10"/>
      <c r="G1850" s="10"/>
      <c r="H1850" s="10"/>
      <c r="I1850" s="10"/>
      <c r="J1850" s="10"/>
      <c r="K1850" s="11"/>
      <c r="L1850" s="11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3"/>
      <c r="BK1850" s="13"/>
      <c r="BL1850" s="13"/>
      <c r="BM1850" s="13"/>
      <c r="BN1850" s="13"/>
    </row>
    <row r="1851" spans="1:66" x14ac:dyDescent="0.25">
      <c r="A1851" s="10"/>
      <c r="B1851" s="10"/>
      <c r="C1851" s="10"/>
      <c r="D1851" s="18"/>
      <c r="E1851" s="10"/>
      <c r="F1851" s="10"/>
      <c r="G1851" s="10"/>
      <c r="H1851" s="10"/>
      <c r="I1851" s="10"/>
      <c r="J1851" s="10"/>
      <c r="K1851" s="11"/>
      <c r="L1851" s="11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3"/>
      <c r="BK1851" s="13"/>
      <c r="BL1851" s="13"/>
      <c r="BM1851" s="13"/>
      <c r="BN1851" s="13"/>
    </row>
    <row r="1852" spans="1:66" x14ac:dyDescent="0.25">
      <c r="A1852" s="10"/>
      <c r="B1852" s="10"/>
      <c r="C1852" s="10"/>
      <c r="D1852" s="18"/>
      <c r="E1852" s="10"/>
      <c r="F1852" s="10"/>
      <c r="G1852" s="10"/>
      <c r="H1852" s="10"/>
      <c r="I1852" s="10"/>
      <c r="J1852" s="10"/>
      <c r="K1852" s="11"/>
      <c r="L1852" s="11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3"/>
      <c r="BK1852" s="13"/>
      <c r="BL1852" s="13"/>
      <c r="BM1852" s="13"/>
      <c r="BN1852" s="13"/>
    </row>
    <row r="1853" spans="1:66" x14ac:dyDescent="0.25">
      <c r="A1853" s="10"/>
      <c r="B1853" s="10"/>
      <c r="C1853" s="10"/>
      <c r="D1853" s="18"/>
      <c r="E1853" s="10"/>
      <c r="F1853" s="10"/>
      <c r="G1853" s="10"/>
      <c r="H1853" s="10"/>
      <c r="I1853" s="10"/>
      <c r="J1853" s="10"/>
      <c r="K1853" s="11"/>
      <c r="L1853" s="11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3"/>
      <c r="BK1853" s="13"/>
      <c r="BL1853" s="13"/>
      <c r="BM1853" s="13"/>
      <c r="BN1853" s="13"/>
    </row>
    <row r="1854" spans="1:66" x14ac:dyDescent="0.25">
      <c r="A1854" s="10"/>
      <c r="B1854" s="10"/>
      <c r="C1854" s="10"/>
      <c r="D1854" s="18"/>
      <c r="E1854" s="10"/>
      <c r="F1854" s="10"/>
      <c r="G1854" s="10"/>
      <c r="H1854" s="10"/>
      <c r="I1854" s="10"/>
      <c r="J1854" s="10"/>
      <c r="K1854" s="11"/>
      <c r="L1854" s="11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3"/>
      <c r="BK1854" s="13"/>
      <c r="BL1854" s="13"/>
      <c r="BM1854" s="13"/>
      <c r="BN1854" s="13"/>
    </row>
    <row r="1855" spans="1:66" x14ac:dyDescent="0.25">
      <c r="A1855" s="10"/>
      <c r="B1855" s="10"/>
      <c r="C1855" s="10"/>
      <c r="D1855" s="18"/>
      <c r="E1855" s="10"/>
      <c r="F1855" s="10"/>
      <c r="G1855" s="10"/>
      <c r="H1855" s="10"/>
      <c r="I1855" s="10"/>
      <c r="J1855" s="10"/>
      <c r="K1855" s="11"/>
      <c r="L1855" s="11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3"/>
      <c r="BK1855" s="13"/>
      <c r="BL1855" s="13"/>
      <c r="BM1855" s="13"/>
      <c r="BN1855" s="13"/>
    </row>
    <row r="1856" spans="1:66" x14ac:dyDescent="0.25">
      <c r="A1856" s="10"/>
      <c r="B1856" s="10"/>
      <c r="C1856" s="10"/>
      <c r="D1856" s="18"/>
      <c r="E1856" s="10"/>
      <c r="F1856" s="10"/>
      <c r="G1856" s="10"/>
      <c r="H1856" s="10"/>
      <c r="I1856" s="10"/>
      <c r="J1856" s="10"/>
      <c r="K1856" s="11"/>
      <c r="L1856" s="11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3"/>
      <c r="BK1856" s="13"/>
      <c r="BL1856" s="13"/>
      <c r="BM1856" s="13"/>
      <c r="BN1856" s="13"/>
    </row>
    <row r="1857" spans="1:66" x14ac:dyDescent="0.25">
      <c r="A1857" s="10"/>
      <c r="B1857" s="10"/>
      <c r="C1857" s="10"/>
      <c r="D1857" s="18"/>
      <c r="E1857" s="10"/>
      <c r="F1857" s="10"/>
      <c r="G1857" s="10"/>
      <c r="H1857" s="10"/>
      <c r="I1857" s="10"/>
      <c r="J1857" s="10"/>
      <c r="K1857" s="11"/>
      <c r="L1857" s="11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3"/>
      <c r="BK1857" s="13"/>
      <c r="BL1857" s="13"/>
      <c r="BM1857" s="13"/>
      <c r="BN1857" s="13"/>
    </row>
    <row r="1858" spans="1:66" x14ac:dyDescent="0.25">
      <c r="A1858" s="10"/>
      <c r="B1858" s="10"/>
      <c r="C1858" s="10"/>
      <c r="D1858" s="18"/>
      <c r="E1858" s="10"/>
      <c r="F1858" s="10"/>
      <c r="G1858" s="10"/>
      <c r="H1858" s="10"/>
      <c r="I1858" s="10"/>
      <c r="J1858" s="10"/>
      <c r="K1858" s="11"/>
      <c r="L1858" s="11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3"/>
      <c r="BK1858" s="13"/>
      <c r="BL1858" s="13"/>
      <c r="BM1858" s="13"/>
      <c r="BN1858" s="13"/>
    </row>
    <row r="1859" spans="1:66" x14ac:dyDescent="0.25">
      <c r="A1859" s="10"/>
      <c r="B1859" s="10"/>
      <c r="C1859" s="10"/>
      <c r="D1859" s="18"/>
      <c r="E1859" s="10"/>
      <c r="F1859" s="10"/>
      <c r="G1859" s="10"/>
      <c r="H1859" s="10"/>
      <c r="I1859" s="10"/>
      <c r="J1859" s="10"/>
      <c r="K1859" s="11"/>
      <c r="L1859" s="11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3"/>
      <c r="BK1859" s="13"/>
      <c r="BL1859" s="13"/>
      <c r="BM1859" s="13"/>
      <c r="BN1859" s="13"/>
    </row>
    <row r="1860" spans="1:66" x14ac:dyDescent="0.25">
      <c r="A1860" s="10"/>
      <c r="B1860" s="10"/>
      <c r="C1860" s="10"/>
      <c r="D1860" s="18"/>
      <c r="E1860" s="10"/>
      <c r="F1860" s="10"/>
      <c r="G1860" s="10"/>
      <c r="H1860" s="10"/>
      <c r="I1860" s="10"/>
      <c r="J1860" s="10"/>
      <c r="K1860" s="11"/>
      <c r="L1860" s="11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3"/>
      <c r="BK1860" s="13"/>
      <c r="BL1860" s="13"/>
      <c r="BM1860" s="13"/>
      <c r="BN1860" s="13"/>
    </row>
    <row r="1861" spans="1:66" x14ac:dyDescent="0.25">
      <c r="A1861" s="10"/>
      <c r="B1861" s="10"/>
      <c r="C1861" s="10"/>
      <c r="D1861" s="18"/>
      <c r="E1861" s="10"/>
      <c r="F1861" s="10"/>
      <c r="G1861" s="10"/>
      <c r="H1861" s="10"/>
      <c r="I1861" s="10"/>
      <c r="J1861" s="10"/>
      <c r="K1861" s="11"/>
      <c r="L1861" s="11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3"/>
      <c r="BK1861" s="13"/>
      <c r="BL1861" s="13"/>
      <c r="BM1861" s="13"/>
      <c r="BN1861" s="13"/>
    </row>
    <row r="1862" spans="1:66" x14ac:dyDescent="0.25">
      <c r="A1862" s="10"/>
      <c r="B1862" s="10"/>
      <c r="C1862" s="10"/>
      <c r="D1862" s="18"/>
      <c r="E1862" s="10"/>
      <c r="F1862" s="10"/>
      <c r="G1862" s="10"/>
      <c r="H1862" s="10"/>
      <c r="I1862" s="10"/>
      <c r="J1862" s="10"/>
      <c r="K1862" s="11"/>
      <c r="L1862" s="11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3"/>
      <c r="BK1862" s="13"/>
      <c r="BL1862" s="13"/>
      <c r="BM1862" s="13"/>
      <c r="BN1862" s="13"/>
    </row>
    <row r="1863" spans="1:66" x14ac:dyDescent="0.25">
      <c r="A1863" s="10"/>
      <c r="B1863" s="10"/>
      <c r="C1863" s="10"/>
      <c r="D1863" s="18"/>
      <c r="E1863" s="10"/>
      <c r="F1863" s="10"/>
      <c r="G1863" s="10"/>
      <c r="H1863" s="10"/>
      <c r="I1863" s="10"/>
      <c r="J1863" s="10"/>
      <c r="K1863" s="11"/>
      <c r="L1863" s="11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3"/>
      <c r="BK1863" s="13"/>
      <c r="BL1863" s="13"/>
      <c r="BM1863" s="13"/>
      <c r="BN1863" s="13"/>
    </row>
    <row r="1864" spans="1:66" x14ac:dyDescent="0.25">
      <c r="A1864" s="10"/>
      <c r="B1864" s="10"/>
      <c r="C1864" s="10"/>
      <c r="D1864" s="18"/>
      <c r="E1864" s="10"/>
      <c r="F1864" s="10"/>
      <c r="G1864" s="10"/>
      <c r="H1864" s="10"/>
      <c r="I1864" s="10"/>
      <c r="J1864" s="10"/>
      <c r="K1864" s="11"/>
      <c r="L1864" s="11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3"/>
      <c r="BK1864" s="13"/>
      <c r="BL1864" s="13"/>
      <c r="BM1864" s="13"/>
      <c r="BN1864" s="13"/>
    </row>
    <row r="1865" spans="1:66" x14ac:dyDescent="0.25">
      <c r="A1865" s="10"/>
      <c r="B1865" s="10"/>
      <c r="C1865" s="10"/>
      <c r="D1865" s="18"/>
      <c r="E1865" s="10"/>
      <c r="F1865" s="10"/>
      <c r="G1865" s="10"/>
      <c r="H1865" s="10"/>
      <c r="I1865" s="10"/>
      <c r="J1865" s="10"/>
      <c r="K1865" s="11"/>
      <c r="L1865" s="11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3"/>
      <c r="BK1865" s="13"/>
      <c r="BL1865" s="13"/>
      <c r="BM1865" s="13"/>
      <c r="BN1865" s="13"/>
    </row>
    <row r="1866" spans="1:66" x14ac:dyDescent="0.25">
      <c r="A1866" s="10"/>
      <c r="B1866" s="10"/>
      <c r="C1866" s="10"/>
      <c r="D1866" s="18"/>
      <c r="E1866" s="10"/>
      <c r="F1866" s="10"/>
      <c r="G1866" s="10"/>
      <c r="H1866" s="10"/>
      <c r="I1866" s="10"/>
      <c r="J1866" s="10"/>
      <c r="K1866" s="11"/>
      <c r="L1866" s="11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3"/>
      <c r="BK1866" s="13"/>
      <c r="BL1866" s="13"/>
      <c r="BM1866" s="13"/>
      <c r="BN1866" s="13"/>
    </row>
    <row r="1867" spans="1:66" x14ac:dyDescent="0.25">
      <c r="A1867" s="10"/>
      <c r="B1867" s="10"/>
      <c r="C1867" s="10"/>
      <c r="D1867" s="18"/>
      <c r="E1867" s="10"/>
      <c r="F1867" s="10"/>
      <c r="G1867" s="10"/>
      <c r="H1867" s="10"/>
      <c r="I1867" s="10"/>
      <c r="J1867" s="10"/>
      <c r="K1867" s="11"/>
      <c r="L1867" s="11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3"/>
      <c r="BK1867" s="13"/>
      <c r="BL1867" s="13"/>
      <c r="BM1867" s="13"/>
      <c r="BN1867" s="13"/>
    </row>
    <row r="1868" spans="1:66" x14ac:dyDescent="0.25">
      <c r="A1868" s="10"/>
      <c r="B1868" s="10"/>
      <c r="C1868" s="10"/>
      <c r="D1868" s="18"/>
      <c r="E1868" s="10"/>
      <c r="F1868" s="10"/>
      <c r="G1868" s="10"/>
      <c r="H1868" s="10"/>
      <c r="I1868" s="10"/>
      <c r="J1868" s="10"/>
      <c r="K1868" s="11"/>
      <c r="L1868" s="11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3"/>
      <c r="BK1868" s="13"/>
      <c r="BL1868" s="13"/>
      <c r="BM1868" s="13"/>
      <c r="BN1868" s="13"/>
    </row>
    <row r="1869" spans="1:66" x14ac:dyDescent="0.25">
      <c r="A1869" s="10"/>
      <c r="B1869" s="10"/>
      <c r="C1869" s="10"/>
      <c r="D1869" s="18"/>
      <c r="E1869" s="10"/>
      <c r="F1869" s="10"/>
      <c r="G1869" s="10"/>
      <c r="H1869" s="10"/>
      <c r="I1869" s="10"/>
      <c r="J1869" s="10"/>
      <c r="K1869" s="11"/>
      <c r="L1869" s="11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3"/>
      <c r="BK1869" s="13"/>
      <c r="BL1869" s="13"/>
      <c r="BM1869" s="13"/>
      <c r="BN1869" s="13"/>
    </row>
    <row r="1870" spans="1:66" x14ac:dyDescent="0.25">
      <c r="A1870" s="10"/>
      <c r="B1870" s="10"/>
      <c r="C1870" s="10"/>
      <c r="D1870" s="18"/>
      <c r="E1870" s="10"/>
      <c r="F1870" s="10"/>
      <c r="G1870" s="10"/>
      <c r="H1870" s="10"/>
      <c r="I1870" s="10"/>
      <c r="J1870" s="10"/>
      <c r="K1870" s="11"/>
      <c r="L1870" s="11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3"/>
      <c r="BK1870" s="13"/>
      <c r="BL1870" s="13"/>
      <c r="BM1870" s="13"/>
      <c r="BN1870" s="13"/>
    </row>
    <row r="1871" spans="1:66" x14ac:dyDescent="0.25">
      <c r="A1871" s="10"/>
      <c r="B1871" s="10"/>
      <c r="C1871" s="10"/>
      <c r="D1871" s="18"/>
      <c r="E1871" s="10"/>
      <c r="F1871" s="10"/>
      <c r="G1871" s="10"/>
      <c r="H1871" s="10"/>
      <c r="I1871" s="10"/>
      <c r="J1871" s="10"/>
      <c r="K1871" s="11"/>
      <c r="L1871" s="11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3"/>
      <c r="BK1871" s="13"/>
      <c r="BL1871" s="13"/>
      <c r="BM1871" s="13"/>
      <c r="BN1871" s="13"/>
    </row>
    <row r="1872" spans="1:66" x14ac:dyDescent="0.25">
      <c r="A1872" s="10"/>
      <c r="B1872" s="10"/>
      <c r="C1872" s="10"/>
      <c r="D1872" s="18"/>
      <c r="E1872" s="10"/>
      <c r="F1872" s="10"/>
      <c r="G1872" s="10"/>
      <c r="H1872" s="10"/>
      <c r="I1872" s="10"/>
      <c r="J1872" s="10"/>
      <c r="K1872" s="11"/>
      <c r="L1872" s="11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3"/>
      <c r="BK1872" s="13"/>
      <c r="BL1872" s="13"/>
      <c r="BM1872" s="13"/>
      <c r="BN1872" s="13"/>
    </row>
    <row r="1873" spans="1:66" x14ac:dyDescent="0.25">
      <c r="A1873" s="10"/>
      <c r="B1873" s="10"/>
      <c r="C1873" s="10"/>
      <c r="D1873" s="18"/>
      <c r="E1873" s="10"/>
      <c r="F1873" s="10"/>
      <c r="G1873" s="10"/>
      <c r="H1873" s="10"/>
      <c r="I1873" s="10"/>
      <c r="J1873" s="10"/>
      <c r="K1873" s="11"/>
      <c r="L1873" s="11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3"/>
      <c r="BK1873" s="13"/>
      <c r="BL1873" s="13"/>
      <c r="BM1873" s="13"/>
      <c r="BN1873" s="13"/>
    </row>
    <row r="1874" spans="1:66" x14ac:dyDescent="0.25">
      <c r="A1874" s="10"/>
      <c r="B1874" s="10"/>
      <c r="C1874" s="10"/>
      <c r="D1874" s="18"/>
      <c r="E1874" s="10"/>
      <c r="F1874" s="10"/>
      <c r="G1874" s="10"/>
      <c r="H1874" s="10"/>
      <c r="I1874" s="10"/>
      <c r="J1874" s="10"/>
      <c r="K1874" s="11"/>
      <c r="L1874" s="11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3"/>
      <c r="BK1874" s="13"/>
      <c r="BL1874" s="13"/>
      <c r="BM1874" s="13"/>
      <c r="BN1874" s="13"/>
    </row>
    <row r="1875" spans="1:66" x14ac:dyDescent="0.25">
      <c r="A1875" s="10"/>
      <c r="B1875" s="10"/>
      <c r="C1875" s="10"/>
      <c r="D1875" s="18"/>
      <c r="E1875" s="10"/>
      <c r="F1875" s="10"/>
      <c r="G1875" s="10"/>
      <c r="H1875" s="10"/>
      <c r="I1875" s="10"/>
      <c r="J1875" s="10"/>
      <c r="K1875" s="11"/>
      <c r="L1875" s="11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3"/>
      <c r="BK1875" s="13"/>
      <c r="BL1875" s="13"/>
      <c r="BM1875" s="13"/>
      <c r="BN1875" s="13"/>
    </row>
    <row r="1876" spans="1:66" x14ac:dyDescent="0.25">
      <c r="A1876" s="10"/>
      <c r="B1876" s="10"/>
      <c r="C1876" s="10"/>
      <c r="D1876" s="18"/>
      <c r="E1876" s="10"/>
      <c r="F1876" s="10"/>
      <c r="G1876" s="10"/>
      <c r="H1876" s="10"/>
      <c r="I1876" s="10"/>
      <c r="J1876" s="10"/>
      <c r="K1876" s="11"/>
      <c r="L1876" s="11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3"/>
      <c r="BK1876" s="13"/>
      <c r="BL1876" s="13"/>
      <c r="BM1876" s="13"/>
      <c r="BN1876" s="13"/>
    </row>
    <row r="1877" spans="1:66" x14ac:dyDescent="0.25">
      <c r="A1877" s="10"/>
      <c r="B1877" s="10"/>
      <c r="C1877" s="10"/>
      <c r="D1877" s="18"/>
      <c r="E1877" s="10"/>
      <c r="F1877" s="10"/>
      <c r="G1877" s="10"/>
      <c r="H1877" s="10"/>
      <c r="I1877" s="10"/>
      <c r="J1877" s="10"/>
      <c r="K1877" s="11"/>
      <c r="L1877" s="11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3"/>
      <c r="BK1877" s="13"/>
      <c r="BL1877" s="13"/>
      <c r="BM1877" s="13"/>
      <c r="BN1877" s="13"/>
    </row>
    <row r="1878" spans="1:66" x14ac:dyDescent="0.25">
      <c r="A1878" s="10"/>
      <c r="B1878" s="10"/>
      <c r="C1878" s="10"/>
      <c r="D1878" s="18"/>
      <c r="E1878" s="10"/>
      <c r="F1878" s="10"/>
      <c r="G1878" s="10"/>
      <c r="H1878" s="10"/>
      <c r="I1878" s="10"/>
      <c r="J1878" s="10"/>
      <c r="K1878" s="11"/>
      <c r="L1878" s="11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3"/>
      <c r="BK1878" s="13"/>
      <c r="BL1878" s="13"/>
      <c r="BM1878" s="13"/>
      <c r="BN1878" s="13"/>
    </row>
    <row r="1879" spans="1:66" x14ac:dyDescent="0.25">
      <c r="A1879" s="10"/>
      <c r="B1879" s="10"/>
      <c r="C1879" s="10"/>
      <c r="D1879" s="18"/>
      <c r="E1879" s="10"/>
      <c r="F1879" s="10"/>
      <c r="G1879" s="10"/>
      <c r="H1879" s="10"/>
      <c r="I1879" s="10"/>
      <c r="J1879" s="10"/>
      <c r="K1879" s="11"/>
      <c r="L1879" s="11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3"/>
      <c r="BK1879" s="13"/>
      <c r="BL1879" s="13"/>
      <c r="BM1879" s="13"/>
      <c r="BN1879" s="13"/>
    </row>
    <row r="1880" spans="1:66" s="14" customFormat="1" x14ac:dyDescent="0.25">
      <c r="A1880" s="10"/>
      <c r="B1880" s="10"/>
      <c r="C1880" s="10"/>
      <c r="D1880" s="18"/>
      <c r="E1880" s="10"/>
      <c r="F1880" s="10"/>
      <c r="G1880" s="10"/>
      <c r="H1880" s="10"/>
      <c r="I1880" s="10"/>
      <c r="J1880" s="10"/>
      <c r="K1880" s="11"/>
      <c r="L1880" s="11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3"/>
      <c r="BK1880" s="13"/>
      <c r="BL1880" s="13"/>
      <c r="BM1880" s="13"/>
      <c r="BN1880" s="13"/>
    </row>
    <row r="1881" spans="1:66" x14ac:dyDescent="0.25">
      <c r="A1881" s="10"/>
      <c r="B1881" s="10"/>
      <c r="C1881" s="10"/>
      <c r="D1881" s="18"/>
      <c r="E1881" s="10"/>
      <c r="F1881" s="10"/>
      <c r="G1881" s="10"/>
      <c r="H1881" s="10"/>
      <c r="I1881" s="10"/>
      <c r="J1881" s="10"/>
      <c r="K1881" s="11"/>
      <c r="L1881" s="11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3"/>
      <c r="BK1881" s="13"/>
      <c r="BL1881" s="13"/>
      <c r="BM1881" s="13"/>
      <c r="BN1881" s="13"/>
    </row>
    <row r="1882" spans="1:66" x14ac:dyDescent="0.25">
      <c r="A1882" s="10"/>
      <c r="B1882" s="10"/>
      <c r="C1882" s="10"/>
      <c r="D1882" s="18"/>
      <c r="E1882" s="10"/>
      <c r="F1882" s="10"/>
      <c r="G1882" s="10"/>
      <c r="H1882" s="10"/>
      <c r="I1882" s="10"/>
      <c r="J1882" s="10"/>
      <c r="K1882" s="11"/>
      <c r="L1882" s="11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3"/>
      <c r="BK1882" s="13"/>
      <c r="BL1882" s="13"/>
      <c r="BM1882" s="13"/>
      <c r="BN1882" s="13"/>
    </row>
    <row r="1883" spans="1:66" x14ac:dyDescent="0.25">
      <c r="A1883" s="10"/>
      <c r="B1883" s="10"/>
      <c r="C1883" s="10"/>
      <c r="D1883" s="18"/>
      <c r="E1883" s="10"/>
      <c r="F1883" s="10"/>
      <c r="G1883" s="10"/>
      <c r="H1883" s="10"/>
      <c r="I1883" s="10"/>
      <c r="J1883" s="10"/>
      <c r="K1883" s="11"/>
      <c r="L1883" s="11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3"/>
      <c r="BK1883" s="13"/>
      <c r="BL1883" s="13"/>
      <c r="BM1883" s="13"/>
      <c r="BN1883" s="13"/>
    </row>
    <row r="1884" spans="1:66" x14ac:dyDescent="0.25">
      <c r="A1884" s="10"/>
      <c r="B1884" s="10"/>
      <c r="C1884" s="10"/>
      <c r="D1884" s="18"/>
      <c r="E1884" s="10"/>
      <c r="F1884" s="10"/>
      <c r="G1884" s="10"/>
      <c r="H1884" s="10"/>
      <c r="I1884" s="10"/>
      <c r="J1884" s="10"/>
      <c r="K1884" s="11"/>
      <c r="L1884" s="11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3"/>
      <c r="BK1884" s="13"/>
      <c r="BL1884" s="13"/>
      <c r="BM1884" s="13"/>
      <c r="BN1884" s="13"/>
    </row>
    <row r="1885" spans="1:66" x14ac:dyDescent="0.25">
      <c r="A1885" s="10"/>
      <c r="B1885" s="10"/>
      <c r="C1885" s="10"/>
      <c r="D1885" s="18"/>
      <c r="E1885" s="10"/>
      <c r="F1885" s="10"/>
      <c r="G1885" s="10"/>
      <c r="H1885" s="10"/>
      <c r="I1885" s="10"/>
      <c r="J1885" s="10"/>
      <c r="K1885" s="11"/>
      <c r="L1885" s="11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3"/>
      <c r="BK1885" s="13"/>
      <c r="BL1885" s="13"/>
      <c r="BM1885" s="13"/>
      <c r="BN1885" s="13"/>
    </row>
    <row r="1886" spans="1:66" x14ac:dyDescent="0.25">
      <c r="A1886" s="10"/>
      <c r="B1886" s="10"/>
      <c r="C1886" s="10"/>
      <c r="D1886" s="18"/>
      <c r="E1886" s="10"/>
      <c r="F1886" s="10"/>
      <c r="G1886" s="10"/>
      <c r="H1886" s="10"/>
      <c r="I1886" s="10"/>
      <c r="J1886" s="10"/>
      <c r="K1886" s="11"/>
      <c r="L1886" s="11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3"/>
      <c r="BK1886" s="13"/>
      <c r="BL1886" s="13"/>
      <c r="BM1886" s="13"/>
      <c r="BN1886" s="13"/>
    </row>
    <row r="1887" spans="1:66" x14ac:dyDescent="0.25">
      <c r="A1887" s="10"/>
      <c r="B1887" s="10"/>
      <c r="C1887" s="10"/>
      <c r="D1887" s="18"/>
      <c r="E1887" s="10"/>
      <c r="F1887" s="10"/>
      <c r="G1887" s="10"/>
      <c r="H1887" s="10"/>
      <c r="I1887" s="10"/>
      <c r="J1887" s="10"/>
      <c r="K1887" s="11"/>
      <c r="L1887" s="11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3"/>
      <c r="BK1887" s="13"/>
      <c r="BL1887" s="13"/>
      <c r="BM1887" s="13"/>
      <c r="BN1887" s="13"/>
    </row>
    <row r="1888" spans="1:66" x14ac:dyDescent="0.25">
      <c r="A1888" s="10"/>
      <c r="B1888" s="10"/>
      <c r="C1888" s="10"/>
      <c r="D1888" s="18"/>
      <c r="E1888" s="10"/>
      <c r="F1888" s="10"/>
      <c r="G1888" s="10"/>
      <c r="H1888" s="10"/>
      <c r="I1888" s="10"/>
      <c r="J1888" s="10"/>
      <c r="K1888" s="11"/>
      <c r="L1888" s="11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3"/>
      <c r="BK1888" s="13"/>
      <c r="BL1888" s="13"/>
      <c r="BM1888" s="13"/>
      <c r="BN1888" s="13"/>
    </row>
    <row r="1889" spans="1:66" x14ac:dyDescent="0.25">
      <c r="A1889" s="10"/>
      <c r="B1889" s="10"/>
      <c r="C1889" s="10"/>
      <c r="D1889" s="18"/>
      <c r="E1889" s="10"/>
      <c r="F1889" s="10"/>
      <c r="G1889" s="10"/>
      <c r="H1889" s="10"/>
      <c r="I1889" s="10"/>
      <c r="J1889" s="10"/>
      <c r="K1889" s="11"/>
      <c r="L1889" s="11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3"/>
      <c r="BK1889" s="13"/>
      <c r="BL1889" s="13"/>
      <c r="BM1889" s="13"/>
      <c r="BN1889" s="13"/>
    </row>
    <row r="1890" spans="1:66" x14ac:dyDescent="0.25">
      <c r="A1890" s="10"/>
      <c r="B1890" s="10"/>
      <c r="C1890" s="10"/>
      <c r="D1890" s="18"/>
      <c r="E1890" s="10"/>
      <c r="F1890" s="10"/>
      <c r="G1890" s="10"/>
      <c r="H1890" s="10"/>
      <c r="I1890" s="10"/>
      <c r="J1890" s="10"/>
      <c r="K1890" s="11"/>
      <c r="L1890" s="11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3"/>
      <c r="BK1890" s="13"/>
      <c r="BL1890" s="13"/>
      <c r="BM1890" s="13"/>
      <c r="BN1890" s="13"/>
    </row>
    <row r="1891" spans="1:66" x14ac:dyDescent="0.25">
      <c r="A1891" s="10"/>
      <c r="B1891" s="10"/>
      <c r="C1891" s="10"/>
      <c r="D1891" s="18"/>
      <c r="E1891" s="10"/>
      <c r="F1891" s="10"/>
      <c r="G1891" s="10"/>
      <c r="H1891" s="10"/>
      <c r="I1891" s="10"/>
      <c r="J1891" s="10"/>
      <c r="K1891" s="11"/>
      <c r="L1891" s="11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3"/>
      <c r="BK1891" s="13"/>
      <c r="BL1891" s="13"/>
      <c r="BM1891" s="13"/>
      <c r="BN1891" s="13"/>
    </row>
    <row r="1892" spans="1:66" x14ac:dyDescent="0.25">
      <c r="A1892" s="10"/>
      <c r="B1892" s="10"/>
      <c r="C1892" s="10"/>
      <c r="D1892" s="18"/>
      <c r="E1892" s="10"/>
      <c r="F1892" s="10"/>
      <c r="G1892" s="10"/>
      <c r="H1892" s="10"/>
      <c r="I1892" s="10"/>
      <c r="J1892" s="10"/>
      <c r="K1892" s="11"/>
      <c r="L1892" s="11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3"/>
      <c r="BK1892" s="13"/>
      <c r="BL1892" s="13"/>
      <c r="BM1892" s="13"/>
      <c r="BN1892" s="13"/>
    </row>
    <row r="1893" spans="1:66" x14ac:dyDescent="0.25">
      <c r="A1893" s="10"/>
      <c r="B1893" s="10"/>
      <c r="C1893" s="10"/>
      <c r="D1893" s="18"/>
      <c r="E1893" s="10"/>
      <c r="F1893" s="10"/>
      <c r="G1893" s="10"/>
      <c r="H1893" s="10"/>
      <c r="I1893" s="10"/>
      <c r="J1893" s="10"/>
      <c r="K1893" s="11"/>
      <c r="L1893" s="11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3"/>
      <c r="BK1893" s="13"/>
      <c r="BL1893" s="13"/>
      <c r="BM1893" s="13"/>
      <c r="BN1893" s="13"/>
    </row>
    <row r="1894" spans="1:66" x14ac:dyDescent="0.25">
      <c r="A1894" s="10"/>
      <c r="B1894" s="10"/>
      <c r="C1894" s="10"/>
      <c r="D1894" s="18"/>
      <c r="E1894" s="10"/>
      <c r="F1894" s="10"/>
      <c r="G1894" s="10"/>
      <c r="H1894" s="10"/>
      <c r="I1894" s="10"/>
      <c r="J1894" s="10"/>
      <c r="K1894" s="11"/>
      <c r="L1894" s="11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3"/>
      <c r="BK1894" s="13"/>
      <c r="BL1894" s="13"/>
      <c r="BM1894" s="13"/>
      <c r="BN1894" s="13"/>
    </row>
    <row r="1895" spans="1:66" x14ac:dyDescent="0.25">
      <c r="A1895" s="10"/>
      <c r="B1895" s="10"/>
      <c r="C1895" s="10"/>
      <c r="D1895" s="18"/>
      <c r="E1895" s="10"/>
      <c r="F1895" s="10"/>
      <c r="G1895" s="10"/>
      <c r="H1895" s="10"/>
      <c r="I1895" s="10"/>
      <c r="J1895" s="10"/>
      <c r="K1895" s="11"/>
      <c r="L1895" s="11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3"/>
      <c r="BK1895" s="13"/>
      <c r="BL1895" s="13"/>
      <c r="BM1895" s="13"/>
      <c r="BN1895" s="13"/>
    </row>
    <row r="1896" spans="1:66" x14ac:dyDescent="0.25">
      <c r="A1896" s="10"/>
      <c r="B1896" s="10"/>
      <c r="C1896" s="10"/>
      <c r="D1896" s="18"/>
      <c r="E1896" s="10"/>
      <c r="F1896" s="10"/>
      <c r="G1896" s="10"/>
      <c r="H1896" s="10"/>
      <c r="I1896" s="10"/>
      <c r="J1896" s="10"/>
      <c r="K1896" s="11"/>
      <c r="L1896" s="11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3"/>
      <c r="BK1896" s="13"/>
      <c r="BL1896" s="13"/>
      <c r="BM1896" s="13"/>
      <c r="BN1896" s="13"/>
    </row>
    <row r="1897" spans="1:66" x14ac:dyDescent="0.25">
      <c r="A1897" s="10"/>
      <c r="B1897" s="10"/>
      <c r="C1897" s="10"/>
      <c r="D1897" s="18"/>
      <c r="E1897" s="10"/>
      <c r="F1897" s="10"/>
      <c r="G1897" s="10"/>
      <c r="H1897" s="10"/>
      <c r="I1897" s="10"/>
      <c r="J1897" s="10"/>
      <c r="K1897" s="11"/>
      <c r="L1897" s="11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3"/>
      <c r="BK1897" s="13"/>
      <c r="BL1897" s="13"/>
      <c r="BM1897" s="13"/>
      <c r="BN1897" s="13"/>
    </row>
    <row r="1898" spans="1:66" x14ac:dyDescent="0.25">
      <c r="A1898" s="10"/>
      <c r="B1898" s="10"/>
      <c r="C1898" s="10"/>
      <c r="D1898" s="18"/>
      <c r="E1898" s="10"/>
      <c r="F1898" s="10"/>
      <c r="G1898" s="10"/>
      <c r="H1898" s="10"/>
      <c r="I1898" s="10"/>
      <c r="J1898" s="10"/>
      <c r="K1898" s="11"/>
      <c r="L1898" s="11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3"/>
      <c r="BK1898" s="13"/>
      <c r="BL1898" s="13"/>
      <c r="BM1898" s="13"/>
      <c r="BN1898" s="13"/>
    </row>
    <row r="1899" spans="1:66" x14ac:dyDescent="0.25">
      <c r="A1899" s="10"/>
      <c r="B1899" s="10"/>
      <c r="C1899" s="10"/>
      <c r="D1899" s="18"/>
      <c r="E1899" s="10"/>
      <c r="F1899" s="10"/>
      <c r="G1899" s="10"/>
      <c r="H1899" s="10"/>
      <c r="I1899" s="10"/>
      <c r="J1899" s="10"/>
      <c r="K1899" s="11"/>
      <c r="L1899" s="11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3"/>
      <c r="BK1899" s="13"/>
      <c r="BL1899" s="13"/>
      <c r="BM1899" s="13"/>
      <c r="BN1899" s="13"/>
    </row>
    <row r="1900" spans="1:66" x14ac:dyDescent="0.25">
      <c r="A1900" s="10"/>
      <c r="B1900" s="10"/>
      <c r="C1900" s="10"/>
      <c r="D1900" s="18"/>
      <c r="E1900" s="10"/>
      <c r="F1900" s="10"/>
      <c r="G1900" s="10"/>
      <c r="H1900" s="10"/>
      <c r="I1900" s="10"/>
      <c r="J1900" s="10"/>
      <c r="K1900" s="11"/>
      <c r="L1900" s="11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3"/>
      <c r="BK1900" s="13"/>
      <c r="BL1900" s="13"/>
      <c r="BM1900" s="13"/>
      <c r="BN1900" s="13"/>
    </row>
    <row r="1901" spans="1:66" x14ac:dyDescent="0.25">
      <c r="A1901" s="10"/>
      <c r="B1901" s="10"/>
      <c r="C1901" s="10"/>
      <c r="D1901" s="18"/>
      <c r="E1901" s="10"/>
      <c r="F1901" s="10"/>
      <c r="G1901" s="10"/>
      <c r="H1901" s="10"/>
      <c r="I1901" s="10"/>
      <c r="J1901" s="10"/>
      <c r="K1901" s="11"/>
      <c r="L1901" s="11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3"/>
      <c r="BK1901" s="13"/>
      <c r="BL1901" s="13"/>
      <c r="BM1901" s="13"/>
      <c r="BN1901" s="13"/>
    </row>
    <row r="1902" spans="1:66" x14ac:dyDescent="0.25">
      <c r="A1902" s="10"/>
      <c r="B1902" s="10"/>
      <c r="C1902" s="10"/>
      <c r="D1902" s="18"/>
      <c r="E1902" s="10"/>
      <c r="F1902" s="10"/>
      <c r="G1902" s="10"/>
      <c r="H1902" s="10"/>
      <c r="I1902" s="10"/>
      <c r="J1902" s="10"/>
      <c r="K1902" s="11"/>
      <c r="L1902" s="11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3"/>
      <c r="BK1902" s="13"/>
      <c r="BL1902" s="13"/>
      <c r="BM1902" s="13"/>
      <c r="BN1902" s="13"/>
    </row>
    <row r="1903" spans="1:66" x14ac:dyDescent="0.25">
      <c r="A1903" s="10"/>
      <c r="B1903" s="10"/>
      <c r="C1903" s="10"/>
      <c r="D1903" s="18"/>
      <c r="E1903" s="10"/>
      <c r="F1903" s="10"/>
      <c r="G1903" s="10"/>
      <c r="H1903" s="10"/>
      <c r="I1903" s="10"/>
      <c r="J1903" s="10"/>
      <c r="K1903" s="11"/>
      <c r="L1903" s="11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3"/>
      <c r="BK1903" s="13"/>
      <c r="BL1903" s="13"/>
      <c r="BM1903" s="13"/>
      <c r="BN1903" s="13"/>
    </row>
    <row r="1904" spans="1:66" x14ac:dyDescent="0.25">
      <c r="A1904" s="10"/>
      <c r="B1904" s="10"/>
      <c r="C1904" s="10"/>
      <c r="D1904" s="18"/>
      <c r="E1904" s="10"/>
      <c r="F1904" s="10"/>
      <c r="G1904" s="10"/>
      <c r="H1904" s="10"/>
      <c r="I1904" s="10"/>
      <c r="J1904" s="10"/>
      <c r="K1904" s="11"/>
      <c r="L1904" s="11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3"/>
      <c r="BK1904" s="13"/>
      <c r="BL1904" s="13"/>
      <c r="BM1904" s="13"/>
      <c r="BN1904" s="13"/>
    </row>
    <row r="1905" spans="1:66" x14ac:dyDescent="0.25">
      <c r="A1905" s="10"/>
      <c r="B1905" s="10"/>
      <c r="C1905" s="10"/>
      <c r="D1905" s="18"/>
      <c r="E1905" s="10"/>
      <c r="F1905" s="10"/>
      <c r="G1905" s="10"/>
      <c r="H1905" s="10"/>
      <c r="I1905" s="10"/>
      <c r="J1905" s="10"/>
      <c r="K1905" s="11"/>
      <c r="L1905" s="11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3"/>
      <c r="BK1905" s="13"/>
      <c r="BL1905" s="13"/>
      <c r="BM1905" s="13"/>
      <c r="BN1905" s="13"/>
    </row>
    <row r="1906" spans="1:66" x14ac:dyDescent="0.25">
      <c r="A1906" s="10"/>
      <c r="B1906" s="10"/>
      <c r="C1906" s="10"/>
      <c r="D1906" s="18"/>
      <c r="E1906" s="10"/>
      <c r="F1906" s="10"/>
      <c r="G1906" s="10"/>
      <c r="H1906" s="10"/>
      <c r="I1906" s="10"/>
      <c r="J1906" s="10"/>
      <c r="K1906" s="11"/>
      <c r="L1906" s="11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3"/>
      <c r="BK1906" s="13"/>
      <c r="BL1906" s="13"/>
      <c r="BM1906" s="13"/>
      <c r="BN1906" s="13"/>
    </row>
    <row r="1907" spans="1:66" x14ac:dyDescent="0.25">
      <c r="A1907" s="10"/>
      <c r="B1907" s="10"/>
      <c r="C1907" s="10"/>
      <c r="D1907" s="18"/>
      <c r="E1907" s="10"/>
      <c r="F1907" s="10"/>
      <c r="G1907" s="10"/>
      <c r="H1907" s="10"/>
      <c r="I1907" s="10"/>
      <c r="J1907" s="10"/>
      <c r="K1907" s="11"/>
      <c r="L1907" s="11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3"/>
      <c r="BK1907" s="13"/>
      <c r="BL1907" s="13"/>
      <c r="BM1907" s="13"/>
      <c r="BN1907" s="13"/>
    </row>
    <row r="1908" spans="1:66" x14ac:dyDescent="0.25">
      <c r="A1908" s="10"/>
      <c r="B1908" s="10"/>
      <c r="C1908" s="10"/>
      <c r="D1908" s="18"/>
      <c r="E1908" s="10"/>
      <c r="F1908" s="10"/>
      <c r="G1908" s="10"/>
      <c r="H1908" s="10"/>
      <c r="I1908" s="10"/>
      <c r="J1908" s="10"/>
      <c r="K1908" s="11"/>
      <c r="L1908" s="11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3"/>
      <c r="BK1908" s="13"/>
      <c r="BL1908" s="13"/>
      <c r="BM1908" s="13"/>
      <c r="BN1908" s="13"/>
    </row>
    <row r="1909" spans="1:66" x14ac:dyDescent="0.25">
      <c r="A1909" s="10"/>
      <c r="B1909" s="10"/>
      <c r="C1909" s="10"/>
      <c r="D1909" s="18"/>
      <c r="E1909" s="10"/>
      <c r="F1909" s="10"/>
      <c r="G1909" s="10"/>
      <c r="H1909" s="10"/>
      <c r="I1909" s="10"/>
      <c r="J1909" s="10"/>
      <c r="K1909" s="11"/>
      <c r="L1909" s="11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3"/>
      <c r="BK1909" s="13"/>
      <c r="BL1909" s="13"/>
      <c r="BM1909" s="13"/>
      <c r="BN1909" s="13"/>
    </row>
    <row r="1910" spans="1:66" x14ac:dyDescent="0.25">
      <c r="A1910" s="10"/>
      <c r="B1910" s="10"/>
      <c r="C1910" s="10"/>
      <c r="D1910" s="18"/>
      <c r="E1910" s="10"/>
      <c r="F1910" s="10"/>
      <c r="G1910" s="10"/>
      <c r="H1910" s="10"/>
      <c r="I1910" s="10"/>
      <c r="J1910" s="10"/>
      <c r="K1910" s="11"/>
      <c r="L1910" s="11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3"/>
      <c r="BK1910" s="13"/>
      <c r="BL1910" s="13"/>
      <c r="BM1910" s="13"/>
      <c r="BN1910" s="13"/>
    </row>
    <row r="1911" spans="1:66" x14ac:dyDescent="0.25">
      <c r="A1911" s="10"/>
      <c r="B1911" s="10"/>
      <c r="C1911" s="10"/>
      <c r="D1911" s="18"/>
      <c r="E1911" s="10"/>
      <c r="F1911" s="10"/>
      <c r="G1911" s="10"/>
      <c r="H1911" s="10"/>
      <c r="I1911" s="10"/>
      <c r="J1911" s="10"/>
      <c r="K1911" s="11"/>
      <c r="L1911" s="11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3"/>
      <c r="BK1911" s="13"/>
      <c r="BL1911" s="13"/>
      <c r="BM1911" s="13"/>
      <c r="BN1911" s="13"/>
    </row>
    <row r="1912" spans="1:66" x14ac:dyDescent="0.25">
      <c r="A1912" s="10"/>
      <c r="B1912" s="10"/>
      <c r="C1912" s="10"/>
      <c r="D1912" s="18"/>
      <c r="E1912" s="10"/>
      <c r="F1912" s="10"/>
      <c r="G1912" s="10"/>
      <c r="H1912" s="10"/>
      <c r="I1912" s="10"/>
      <c r="J1912" s="10"/>
      <c r="K1912" s="11"/>
      <c r="L1912" s="11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3"/>
      <c r="BK1912" s="13"/>
      <c r="BL1912" s="13"/>
      <c r="BM1912" s="13"/>
      <c r="BN1912" s="13"/>
    </row>
    <row r="1913" spans="1:66" x14ac:dyDescent="0.25">
      <c r="A1913" s="10"/>
      <c r="B1913" s="10"/>
      <c r="C1913" s="10"/>
      <c r="D1913" s="18"/>
      <c r="E1913" s="10"/>
      <c r="F1913" s="10"/>
      <c r="G1913" s="10"/>
      <c r="H1913" s="10"/>
      <c r="I1913" s="10"/>
      <c r="J1913" s="10"/>
      <c r="K1913" s="11"/>
      <c r="L1913" s="11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3"/>
      <c r="BK1913" s="13"/>
      <c r="BL1913" s="13"/>
      <c r="BM1913" s="13"/>
      <c r="BN1913" s="13"/>
    </row>
    <row r="1914" spans="1:66" x14ac:dyDescent="0.25">
      <c r="A1914" s="10"/>
      <c r="B1914" s="10"/>
      <c r="C1914" s="10"/>
      <c r="D1914" s="18"/>
      <c r="E1914" s="10"/>
      <c r="F1914" s="10"/>
      <c r="G1914" s="10"/>
      <c r="H1914" s="10"/>
      <c r="I1914" s="10"/>
      <c r="J1914" s="10"/>
      <c r="K1914" s="11"/>
      <c r="L1914" s="11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3"/>
      <c r="BK1914" s="13"/>
      <c r="BL1914" s="13"/>
      <c r="BM1914" s="13"/>
      <c r="BN1914" s="13"/>
    </row>
    <row r="1915" spans="1:66" x14ac:dyDescent="0.25">
      <c r="A1915" s="10"/>
      <c r="B1915" s="10"/>
      <c r="C1915" s="10"/>
      <c r="D1915" s="18"/>
      <c r="E1915" s="10"/>
      <c r="F1915" s="10"/>
      <c r="G1915" s="10"/>
      <c r="H1915" s="10"/>
      <c r="I1915" s="10"/>
      <c r="J1915" s="10"/>
      <c r="K1915" s="11"/>
      <c r="L1915" s="11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3"/>
      <c r="BK1915" s="13"/>
      <c r="BL1915" s="13"/>
      <c r="BM1915" s="13"/>
      <c r="BN1915" s="13"/>
    </row>
    <row r="1916" spans="1:66" x14ac:dyDescent="0.25">
      <c r="A1916" s="10"/>
      <c r="B1916" s="10"/>
      <c r="C1916" s="10"/>
      <c r="D1916" s="18"/>
      <c r="E1916" s="10"/>
      <c r="F1916" s="10"/>
      <c r="G1916" s="10"/>
      <c r="H1916" s="10"/>
      <c r="I1916" s="10"/>
      <c r="J1916" s="10"/>
      <c r="K1916" s="11"/>
      <c r="L1916" s="11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3"/>
      <c r="BK1916" s="13"/>
      <c r="BL1916" s="13"/>
      <c r="BM1916" s="13"/>
      <c r="BN1916" s="13"/>
    </row>
    <row r="1917" spans="1:66" x14ac:dyDescent="0.25">
      <c r="A1917" s="10"/>
      <c r="B1917" s="10"/>
      <c r="C1917" s="10"/>
      <c r="D1917" s="18"/>
      <c r="E1917" s="10"/>
      <c r="F1917" s="10"/>
      <c r="G1917" s="10"/>
      <c r="H1917" s="10"/>
      <c r="I1917" s="10"/>
      <c r="J1917" s="10"/>
      <c r="K1917" s="11"/>
      <c r="L1917" s="11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3"/>
      <c r="BK1917" s="13"/>
      <c r="BL1917" s="13"/>
      <c r="BM1917" s="13"/>
      <c r="BN1917" s="13"/>
    </row>
    <row r="1918" spans="1:66" x14ac:dyDescent="0.25">
      <c r="A1918" s="10"/>
      <c r="B1918" s="10"/>
      <c r="C1918" s="10"/>
      <c r="D1918" s="18"/>
      <c r="E1918" s="10"/>
      <c r="F1918" s="10"/>
      <c r="G1918" s="10"/>
      <c r="H1918" s="10"/>
      <c r="I1918" s="10"/>
      <c r="J1918" s="10"/>
      <c r="K1918" s="11"/>
      <c r="L1918" s="11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3"/>
      <c r="BK1918" s="13"/>
      <c r="BL1918" s="13"/>
      <c r="BM1918" s="13"/>
      <c r="BN1918" s="13"/>
    </row>
    <row r="1919" spans="1:66" x14ac:dyDescent="0.25">
      <c r="A1919" s="10"/>
      <c r="B1919" s="10"/>
      <c r="C1919" s="10"/>
      <c r="D1919" s="18"/>
      <c r="E1919" s="10"/>
      <c r="F1919" s="10"/>
      <c r="G1919" s="10"/>
      <c r="H1919" s="10"/>
      <c r="I1919" s="10"/>
      <c r="J1919" s="10"/>
      <c r="K1919" s="11"/>
      <c r="L1919" s="11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3"/>
      <c r="BK1919" s="13"/>
      <c r="BL1919" s="13"/>
      <c r="BM1919" s="13"/>
      <c r="BN1919" s="13"/>
    </row>
    <row r="1920" spans="1:66" x14ac:dyDescent="0.25">
      <c r="A1920" s="10"/>
      <c r="B1920" s="10"/>
      <c r="C1920" s="10"/>
      <c r="D1920" s="18"/>
      <c r="E1920" s="10"/>
      <c r="F1920" s="10"/>
      <c r="G1920" s="10"/>
      <c r="H1920" s="10"/>
      <c r="I1920" s="10"/>
      <c r="J1920" s="10"/>
      <c r="K1920" s="11"/>
      <c r="L1920" s="11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3"/>
      <c r="BK1920" s="13"/>
      <c r="BL1920" s="13"/>
      <c r="BM1920" s="13"/>
      <c r="BN1920" s="13"/>
    </row>
    <row r="1921" spans="1:66" x14ac:dyDescent="0.25">
      <c r="A1921" s="10"/>
      <c r="B1921" s="10"/>
      <c r="C1921" s="10"/>
      <c r="D1921" s="18"/>
      <c r="E1921" s="10"/>
      <c r="F1921" s="10"/>
      <c r="G1921" s="10"/>
      <c r="H1921" s="10"/>
      <c r="I1921" s="10"/>
      <c r="J1921" s="10"/>
      <c r="K1921" s="11"/>
      <c r="L1921" s="11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3"/>
      <c r="BK1921" s="13"/>
      <c r="BL1921" s="13"/>
      <c r="BM1921" s="13"/>
      <c r="BN1921" s="13"/>
    </row>
    <row r="1922" spans="1:66" x14ac:dyDescent="0.25">
      <c r="A1922" s="10"/>
      <c r="B1922" s="10"/>
      <c r="C1922" s="10"/>
      <c r="D1922" s="18"/>
      <c r="E1922" s="10"/>
      <c r="F1922" s="10"/>
      <c r="G1922" s="10"/>
      <c r="H1922" s="10"/>
      <c r="I1922" s="10"/>
      <c r="J1922" s="10"/>
      <c r="K1922" s="11"/>
      <c r="L1922" s="11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3"/>
      <c r="BK1922" s="13"/>
      <c r="BL1922" s="13"/>
      <c r="BM1922" s="13"/>
      <c r="BN1922" s="13"/>
    </row>
    <row r="1923" spans="1:66" x14ac:dyDescent="0.25">
      <c r="A1923" s="10"/>
      <c r="B1923" s="10"/>
      <c r="C1923" s="10"/>
      <c r="D1923" s="18"/>
      <c r="E1923" s="10"/>
      <c r="F1923" s="10"/>
      <c r="G1923" s="10"/>
      <c r="H1923" s="10"/>
      <c r="I1923" s="10"/>
      <c r="J1923" s="10"/>
      <c r="K1923" s="11"/>
      <c r="L1923" s="11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3"/>
      <c r="BK1923" s="13"/>
      <c r="BL1923" s="13"/>
      <c r="BM1923" s="13"/>
      <c r="BN1923" s="13"/>
    </row>
    <row r="1924" spans="1:66" x14ac:dyDescent="0.25">
      <c r="A1924" s="10"/>
      <c r="B1924" s="10"/>
      <c r="C1924" s="10"/>
      <c r="D1924" s="18"/>
      <c r="E1924" s="10"/>
      <c r="F1924" s="10"/>
      <c r="G1924" s="10"/>
      <c r="H1924" s="10"/>
      <c r="I1924" s="10"/>
      <c r="J1924" s="10"/>
      <c r="K1924" s="11"/>
      <c r="L1924" s="11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3"/>
      <c r="BK1924" s="13"/>
      <c r="BL1924" s="13"/>
      <c r="BM1924" s="13"/>
      <c r="BN1924" s="13"/>
    </row>
    <row r="1925" spans="1:66" x14ac:dyDescent="0.25">
      <c r="A1925" s="10"/>
      <c r="B1925" s="10"/>
      <c r="C1925" s="10"/>
      <c r="D1925" s="18"/>
      <c r="E1925" s="10"/>
      <c r="F1925" s="10"/>
      <c r="G1925" s="10"/>
      <c r="H1925" s="10"/>
      <c r="I1925" s="10"/>
      <c r="J1925" s="10"/>
      <c r="K1925" s="11"/>
      <c r="L1925" s="11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3"/>
      <c r="BK1925" s="13"/>
      <c r="BL1925" s="13"/>
      <c r="BM1925" s="13"/>
      <c r="BN1925" s="13"/>
    </row>
    <row r="1926" spans="1:66" x14ac:dyDescent="0.25">
      <c r="A1926" s="10"/>
      <c r="B1926" s="10"/>
      <c r="C1926" s="10"/>
      <c r="D1926" s="18"/>
      <c r="E1926" s="10"/>
      <c r="F1926" s="10"/>
      <c r="G1926" s="10"/>
      <c r="H1926" s="10"/>
      <c r="I1926" s="10"/>
      <c r="J1926" s="10"/>
      <c r="K1926" s="11"/>
      <c r="L1926" s="11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3"/>
      <c r="BK1926" s="13"/>
      <c r="BL1926" s="13"/>
      <c r="BM1926" s="13"/>
      <c r="BN1926" s="13"/>
    </row>
    <row r="1927" spans="1:66" x14ac:dyDescent="0.25">
      <c r="A1927" s="10"/>
      <c r="B1927" s="10"/>
      <c r="C1927" s="10"/>
      <c r="D1927" s="18"/>
      <c r="E1927" s="10"/>
      <c r="F1927" s="10"/>
      <c r="G1927" s="10"/>
      <c r="H1927" s="10"/>
      <c r="I1927" s="10"/>
      <c r="J1927" s="10"/>
      <c r="K1927" s="11"/>
      <c r="L1927" s="11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3"/>
      <c r="BK1927" s="13"/>
      <c r="BL1927" s="13"/>
      <c r="BM1927" s="13"/>
      <c r="BN1927" s="13"/>
    </row>
    <row r="1928" spans="1:66" x14ac:dyDescent="0.25">
      <c r="A1928" s="10"/>
      <c r="B1928" s="10"/>
      <c r="C1928" s="10"/>
      <c r="D1928" s="18"/>
      <c r="E1928" s="10"/>
      <c r="F1928" s="10"/>
      <c r="G1928" s="10"/>
      <c r="H1928" s="10"/>
      <c r="I1928" s="10"/>
      <c r="J1928" s="10"/>
      <c r="K1928" s="11"/>
      <c r="L1928" s="11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3"/>
      <c r="BK1928" s="13"/>
      <c r="BL1928" s="13"/>
      <c r="BM1928" s="13"/>
      <c r="BN1928" s="13"/>
    </row>
    <row r="1929" spans="1:66" x14ac:dyDescent="0.25">
      <c r="A1929" s="10"/>
      <c r="B1929" s="10"/>
      <c r="C1929" s="10"/>
      <c r="D1929" s="18"/>
      <c r="E1929" s="10"/>
      <c r="F1929" s="10"/>
      <c r="G1929" s="10"/>
      <c r="H1929" s="10"/>
      <c r="I1929" s="10"/>
      <c r="J1929" s="10"/>
      <c r="K1929" s="11"/>
      <c r="L1929" s="11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3"/>
      <c r="BK1929" s="13"/>
      <c r="BL1929" s="13"/>
      <c r="BM1929" s="13"/>
      <c r="BN1929" s="13"/>
    </row>
    <row r="1930" spans="1:66" x14ac:dyDescent="0.25">
      <c r="A1930" s="10"/>
      <c r="B1930" s="10"/>
      <c r="C1930" s="10"/>
      <c r="D1930" s="18"/>
      <c r="E1930" s="10"/>
      <c r="F1930" s="10"/>
      <c r="G1930" s="10"/>
      <c r="H1930" s="10"/>
      <c r="I1930" s="10"/>
      <c r="J1930" s="10"/>
      <c r="K1930" s="11"/>
      <c r="L1930" s="11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3"/>
      <c r="BK1930" s="13"/>
      <c r="BL1930" s="13"/>
      <c r="BM1930" s="13"/>
      <c r="BN1930" s="13"/>
    </row>
    <row r="1931" spans="1:66" x14ac:dyDescent="0.25">
      <c r="A1931" s="10"/>
      <c r="B1931" s="10"/>
      <c r="C1931" s="10"/>
      <c r="D1931" s="18"/>
      <c r="E1931" s="10"/>
      <c r="F1931" s="10"/>
      <c r="G1931" s="10"/>
      <c r="H1931" s="10"/>
      <c r="I1931" s="10"/>
      <c r="J1931" s="10"/>
      <c r="K1931" s="11"/>
      <c r="L1931" s="11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3"/>
      <c r="BK1931" s="13"/>
      <c r="BL1931" s="13"/>
      <c r="BM1931" s="13"/>
      <c r="BN1931" s="13"/>
    </row>
    <row r="1932" spans="1:66" x14ac:dyDescent="0.25">
      <c r="A1932" s="10"/>
      <c r="B1932" s="10"/>
      <c r="C1932" s="10"/>
      <c r="D1932" s="18"/>
      <c r="E1932" s="10"/>
      <c r="F1932" s="10"/>
      <c r="G1932" s="10"/>
      <c r="H1932" s="10"/>
      <c r="I1932" s="10"/>
      <c r="J1932" s="10"/>
      <c r="K1932" s="11"/>
      <c r="L1932" s="11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3"/>
      <c r="BK1932" s="13"/>
      <c r="BL1932" s="13"/>
      <c r="BM1932" s="13"/>
      <c r="BN1932" s="13"/>
    </row>
    <row r="1933" spans="1:66" x14ac:dyDescent="0.25">
      <c r="A1933" s="10"/>
      <c r="B1933" s="10"/>
      <c r="C1933" s="10"/>
      <c r="D1933" s="18"/>
      <c r="E1933" s="10"/>
      <c r="F1933" s="10"/>
      <c r="G1933" s="10"/>
      <c r="H1933" s="10"/>
      <c r="I1933" s="10"/>
      <c r="J1933" s="10"/>
      <c r="K1933" s="11"/>
      <c r="L1933" s="11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3"/>
      <c r="BK1933" s="13"/>
      <c r="BL1933" s="13"/>
      <c r="BM1933" s="13"/>
      <c r="BN1933" s="13"/>
    </row>
    <row r="1934" spans="1:66" x14ac:dyDescent="0.25">
      <c r="A1934" s="10"/>
      <c r="B1934" s="10"/>
      <c r="C1934" s="10"/>
      <c r="D1934" s="18"/>
      <c r="E1934" s="10"/>
      <c r="F1934" s="10"/>
      <c r="G1934" s="10"/>
      <c r="H1934" s="10"/>
      <c r="I1934" s="10"/>
      <c r="J1934" s="10"/>
      <c r="K1934" s="11"/>
      <c r="L1934" s="11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3"/>
      <c r="BK1934" s="13"/>
      <c r="BL1934" s="13"/>
      <c r="BM1934" s="13"/>
      <c r="BN1934" s="13"/>
    </row>
    <row r="1935" spans="1:66" x14ac:dyDescent="0.25">
      <c r="A1935" s="10"/>
      <c r="B1935" s="10"/>
      <c r="C1935" s="10"/>
      <c r="D1935" s="18"/>
      <c r="E1935" s="10"/>
      <c r="F1935" s="10"/>
      <c r="G1935" s="10"/>
      <c r="H1935" s="10"/>
      <c r="I1935" s="10"/>
      <c r="J1935" s="10"/>
      <c r="K1935" s="11"/>
      <c r="L1935" s="11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3"/>
      <c r="BK1935" s="13"/>
      <c r="BL1935" s="13"/>
      <c r="BM1935" s="13"/>
      <c r="BN1935" s="13"/>
    </row>
    <row r="1936" spans="1:66" x14ac:dyDescent="0.25">
      <c r="A1936" s="10"/>
      <c r="B1936" s="10"/>
      <c r="C1936" s="10"/>
      <c r="D1936" s="18"/>
      <c r="E1936" s="10"/>
      <c r="F1936" s="10"/>
      <c r="G1936" s="10"/>
      <c r="H1936" s="10"/>
      <c r="I1936" s="10"/>
      <c r="J1936" s="10"/>
      <c r="K1936" s="11"/>
      <c r="L1936" s="11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3"/>
      <c r="BK1936" s="13"/>
      <c r="BL1936" s="13"/>
      <c r="BM1936" s="13"/>
      <c r="BN1936" s="13"/>
    </row>
    <row r="1937" spans="1:66" x14ac:dyDescent="0.25">
      <c r="A1937" s="10"/>
      <c r="B1937" s="10"/>
      <c r="C1937" s="10"/>
      <c r="D1937" s="18"/>
      <c r="E1937" s="10"/>
      <c r="F1937" s="10"/>
      <c r="G1937" s="10"/>
      <c r="H1937" s="10"/>
      <c r="I1937" s="10"/>
      <c r="J1937" s="10"/>
      <c r="K1937" s="11"/>
      <c r="L1937" s="11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3"/>
      <c r="BK1937" s="13"/>
      <c r="BL1937" s="13"/>
      <c r="BM1937" s="13"/>
      <c r="BN1937" s="13"/>
    </row>
    <row r="1938" spans="1:66" x14ac:dyDescent="0.25">
      <c r="A1938" s="10"/>
      <c r="B1938" s="10"/>
      <c r="C1938" s="10"/>
      <c r="D1938" s="18"/>
      <c r="E1938" s="10"/>
      <c r="F1938" s="10"/>
      <c r="G1938" s="10"/>
      <c r="H1938" s="10"/>
      <c r="I1938" s="10"/>
      <c r="J1938" s="10"/>
      <c r="K1938" s="11"/>
      <c r="L1938" s="11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3"/>
      <c r="BK1938" s="13"/>
      <c r="BL1938" s="13"/>
      <c r="BM1938" s="13"/>
      <c r="BN1938" s="13"/>
    </row>
    <row r="1939" spans="1:66" x14ac:dyDescent="0.25">
      <c r="A1939" s="10"/>
      <c r="B1939" s="10"/>
      <c r="C1939" s="10"/>
      <c r="D1939" s="18"/>
      <c r="E1939" s="10"/>
      <c r="F1939" s="10"/>
      <c r="G1939" s="10"/>
      <c r="H1939" s="10"/>
      <c r="I1939" s="10"/>
      <c r="J1939" s="10"/>
      <c r="K1939" s="11"/>
      <c r="L1939" s="11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3"/>
      <c r="BK1939" s="13"/>
      <c r="BL1939" s="13"/>
      <c r="BM1939" s="13"/>
      <c r="BN1939" s="13"/>
    </row>
    <row r="1940" spans="1:66" x14ac:dyDescent="0.25">
      <c r="A1940" s="10"/>
      <c r="B1940" s="10"/>
      <c r="C1940" s="10"/>
      <c r="D1940" s="18"/>
      <c r="E1940" s="10"/>
      <c r="F1940" s="10"/>
      <c r="G1940" s="10"/>
      <c r="H1940" s="10"/>
      <c r="I1940" s="10"/>
      <c r="J1940" s="10"/>
      <c r="K1940" s="11"/>
      <c r="L1940" s="11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3"/>
      <c r="BK1940" s="13"/>
      <c r="BL1940" s="13"/>
      <c r="BM1940" s="13"/>
      <c r="BN1940" s="13"/>
    </row>
    <row r="1941" spans="1:66" x14ac:dyDescent="0.25">
      <c r="A1941" s="10"/>
      <c r="B1941" s="10"/>
      <c r="C1941" s="10"/>
      <c r="D1941" s="18"/>
      <c r="E1941" s="10"/>
      <c r="F1941" s="10"/>
      <c r="G1941" s="10"/>
      <c r="H1941" s="10"/>
      <c r="I1941" s="10"/>
      <c r="J1941" s="10"/>
      <c r="K1941" s="11"/>
      <c r="L1941" s="11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3"/>
      <c r="BK1941" s="13"/>
      <c r="BL1941" s="13"/>
      <c r="BM1941" s="13"/>
      <c r="BN1941" s="13"/>
    </row>
    <row r="1942" spans="1:66" x14ac:dyDescent="0.25">
      <c r="A1942" s="10"/>
      <c r="B1942" s="10"/>
      <c r="C1942" s="10"/>
      <c r="D1942" s="18"/>
      <c r="E1942" s="10"/>
      <c r="F1942" s="10"/>
      <c r="G1942" s="10"/>
      <c r="H1942" s="10"/>
      <c r="I1942" s="10"/>
      <c r="J1942" s="10"/>
      <c r="K1942" s="11"/>
      <c r="L1942" s="11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3"/>
      <c r="BK1942" s="13"/>
      <c r="BL1942" s="13"/>
      <c r="BM1942" s="13"/>
      <c r="BN1942" s="13"/>
    </row>
    <row r="1943" spans="1:66" x14ac:dyDescent="0.25">
      <c r="A1943" s="10"/>
      <c r="B1943" s="10"/>
      <c r="C1943" s="10"/>
      <c r="D1943" s="18"/>
      <c r="E1943" s="10"/>
      <c r="F1943" s="10"/>
      <c r="G1943" s="10"/>
      <c r="H1943" s="10"/>
      <c r="I1943" s="10"/>
      <c r="J1943" s="10"/>
      <c r="K1943" s="11"/>
      <c r="L1943" s="11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3"/>
      <c r="BK1943" s="13"/>
      <c r="BL1943" s="13"/>
      <c r="BM1943" s="13"/>
      <c r="BN1943" s="13"/>
    </row>
    <row r="1944" spans="1:66" x14ac:dyDescent="0.25">
      <c r="A1944" s="10"/>
      <c r="B1944" s="10"/>
      <c r="C1944" s="10"/>
      <c r="D1944" s="18"/>
      <c r="E1944" s="10"/>
      <c r="F1944" s="10"/>
      <c r="G1944" s="10"/>
      <c r="H1944" s="10"/>
      <c r="I1944" s="10"/>
      <c r="J1944" s="10"/>
      <c r="K1944" s="11"/>
      <c r="L1944" s="11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3"/>
      <c r="BK1944" s="13"/>
      <c r="BL1944" s="13"/>
      <c r="BM1944" s="13"/>
      <c r="BN1944" s="13"/>
    </row>
    <row r="1945" spans="1:66" x14ac:dyDescent="0.25">
      <c r="A1945" s="10"/>
      <c r="B1945" s="10"/>
      <c r="C1945" s="10"/>
      <c r="D1945" s="18"/>
      <c r="E1945" s="10"/>
      <c r="F1945" s="10"/>
      <c r="G1945" s="10"/>
      <c r="H1945" s="10"/>
      <c r="I1945" s="10"/>
      <c r="J1945" s="10"/>
      <c r="K1945" s="11"/>
      <c r="L1945" s="11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3"/>
      <c r="BK1945" s="13"/>
      <c r="BL1945" s="13"/>
      <c r="BM1945" s="13"/>
      <c r="BN1945" s="13"/>
    </row>
    <row r="1946" spans="1:66" x14ac:dyDescent="0.25">
      <c r="A1946" s="10"/>
      <c r="B1946" s="10"/>
      <c r="C1946" s="10"/>
      <c r="D1946" s="18"/>
      <c r="E1946" s="10"/>
      <c r="F1946" s="10"/>
      <c r="G1946" s="10"/>
      <c r="H1946" s="10"/>
      <c r="I1946" s="10"/>
      <c r="J1946" s="10"/>
      <c r="K1946" s="11"/>
      <c r="L1946" s="11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3"/>
      <c r="BK1946" s="13"/>
      <c r="BL1946" s="13"/>
      <c r="BM1946" s="13"/>
      <c r="BN1946" s="13"/>
    </row>
    <row r="1947" spans="1:66" x14ac:dyDescent="0.25">
      <c r="A1947" s="10"/>
      <c r="B1947" s="10"/>
      <c r="C1947" s="10"/>
      <c r="D1947" s="18"/>
      <c r="E1947" s="10"/>
      <c r="F1947" s="10"/>
      <c r="G1947" s="10"/>
      <c r="H1947" s="10"/>
      <c r="I1947" s="10"/>
      <c r="J1947" s="10"/>
      <c r="K1947" s="11"/>
      <c r="L1947" s="11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3"/>
      <c r="BK1947" s="13"/>
      <c r="BL1947" s="13"/>
      <c r="BM1947" s="13"/>
      <c r="BN1947" s="13"/>
    </row>
    <row r="1948" spans="1:66" x14ac:dyDescent="0.25">
      <c r="A1948" s="10"/>
      <c r="B1948" s="10"/>
      <c r="C1948" s="10"/>
      <c r="D1948" s="18"/>
      <c r="E1948" s="10"/>
      <c r="F1948" s="10"/>
      <c r="G1948" s="10"/>
      <c r="H1948" s="10"/>
      <c r="I1948" s="10"/>
      <c r="J1948" s="10"/>
      <c r="K1948" s="11"/>
      <c r="L1948" s="11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3"/>
      <c r="BK1948" s="13"/>
      <c r="BL1948" s="13"/>
      <c r="BM1948" s="13"/>
      <c r="BN1948" s="13"/>
    </row>
    <row r="1949" spans="1:66" x14ac:dyDescent="0.25">
      <c r="A1949" s="10"/>
      <c r="B1949" s="10"/>
      <c r="C1949" s="10"/>
      <c r="D1949" s="18"/>
      <c r="E1949" s="10"/>
      <c r="F1949" s="10"/>
      <c r="G1949" s="10"/>
      <c r="H1949" s="10"/>
      <c r="I1949" s="10"/>
      <c r="J1949" s="10"/>
      <c r="K1949" s="11"/>
      <c r="L1949" s="11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3"/>
      <c r="BK1949" s="13"/>
      <c r="BL1949" s="13"/>
      <c r="BM1949" s="13"/>
      <c r="BN1949" s="13"/>
    </row>
    <row r="1950" spans="1:66" x14ac:dyDescent="0.25">
      <c r="A1950" s="10"/>
      <c r="B1950" s="10"/>
      <c r="C1950" s="10"/>
      <c r="D1950" s="18"/>
      <c r="E1950" s="10"/>
      <c r="F1950" s="10"/>
      <c r="G1950" s="10"/>
      <c r="H1950" s="10"/>
      <c r="I1950" s="10"/>
      <c r="J1950" s="10"/>
      <c r="K1950" s="11"/>
      <c r="L1950" s="11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3"/>
      <c r="BK1950" s="13"/>
      <c r="BL1950" s="13"/>
      <c r="BM1950" s="13"/>
      <c r="BN1950" s="13"/>
    </row>
    <row r="1951" spans="1:66" x14ac:dyDescent="0.25">
      <c r="A1951" s="10"/>
      <c r="B1951" s="10"/>
      <c r="C1951" s="10"/>
      <c r="D1951" s="18"/>
      <c r="E1951" s="10"/>
      <c r="F1951" s="10"/>
      <c r="G1951" s="10"/>
      <c r="H1951" s="10"/>
      <c r="I1951" s="10"/>
      <c r="J1951" s="10"/>
      <c r="K1951" s="11"/>
      <c r="L1951" s="11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3"/>
      <c r="BK1951" s="13"/>
      <c r="BL1951" s="13"/>
      <c r="BM1951" s="13"/>
      <c r="BN1951" s="13"/>
    </row>
    <row r="1952" spans="1:66" x14ac:dyDescent="0.25">
      <c r="A1952" s="10"/>
      <c r="B1952" s="10"/>
      <c r="C1952" s="10"/>
      <c r="D1952" s="18"/>
      <c r="E1952" s="10"/>
      <c r="F1952" s="10"/>
      <c r="G1952" s="10"/>
      <c r="H1952" s="10"/>
      <c r="I1952" s="10"/>
      <c r="J1952" s="10"/>
      <c r="K1952" s="11"/>
      <c r="L1952" s="11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3"/>
      <c r="BK1952" s="13"/>
      <c r="BL1952" s="13"/>
      <c r="BM1952" s="13"/>
      <c r="BN1952" s="13"/>
    </row>
    <row r="1953" spans="1:66" x14ac:dyDescent="0.25">
      <c r="A1953" s="10"/>
      <c r="B1953" s="10"/>
      <c r="C1953" s="10"/>
      <c r="D1953" s="18"/>
      <c r="E1953" s="10"/>
      <c r="F1953" s="10"/>
      <c r="G1953" s="10"/>
      <c r="H1953" s="10"/>
      <c r="I1953" s="10"/>
      <c r="J1953" s="10"/>
      <c r="K1953" s="11"/>
      <c r="L1953" s="11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3"/>
      <c r="BK1953" s="13"/>
      <c r="BL1953" s="13"/>
      <c r="BM1953" s="13"/>
      <c r="BN1953" s="13"/>
    </row>
    <row r="1954" spans="1:66" x14ac:dyDescent="0.25">
      <c r="A1954" s="10"/>
      <c r="B1954" s="10"/>
      <c r="C1954" s="10"/>
      <c r="D1954" s="18"/>
      <c r="E1954" s="10"/>
      <c r="F1954" s="10"/>
      <c r="G1954" s="10"/>
      <c r="H1954" s="10"/>
      <c r="I1954" s="10"/>
      <c r="J1954" s="10"/>
      <c r="K1954" s="11"/>
      <c r="L1954" s="11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3"/>
      <c r="BK1954" s="13"/>
      <c r="BL1954" s="13"/>
      <c r="BM1954" s="13"/>
      <c r="BN1954" s="13"/>
    </row>
    <row r="1955" spans="1:66" x14ac:dyDescent="0.25">
      <c r="A1955" s="10"/>
      <c r="B1955" s="10"/>
      <c r="C1955" s="10"/>
      <c r="D1955" s="18"/>
      <c r="E1955" s="10"/>
      <c r="F1955" s="10"/>
      <c r="G1955" s="10"/>
      <c r="H1955" s="10"/>
      <c r="I1955" s="10"/>
      <c r="J1955" s="10"/>
      <c r="K1955" s="11"/>
      <c r="L1955" s="11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3"/>
      <c r="BK1955" s="13"/>
      <c r="BL1955" s="13"/>
      <c r="BM1955" s="13"/>
      <c r="BN1955" s="13"/>
    </row>
    <row r="1956" spans="1:66" x14ac:dyDescent="0.25">
      <c r="A1956" s="10"/>
      <c r="B1956" s="10"/>
      <c r="C1956" s="10"/>
      <c r="D1956" s="18"/>
      <c r="E1956" s="10"/>
      <c r="F1956" s="10"/>
      <c r="G1956" s="10"/>
      <c r="H1956" s="10"/>
      <c r="I1956" s="10"/>
      <c r="J1956" s="10"/>
      <c r="K1956" s="11"/>
      <c r="L1956" s="11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3"/>
      <c r="BK1956" s="13"/>
      <c r="BL1956" s="13"/>
      <c r="BM1956" s="13"/>
      <c r="BN1956" s="13"/>
    </row>
    <row r="1957" spans="1:66" x14ac:dyDescent="0.25">
      <c r="A1957" s="10"/>
      <c r="B1957" s="10"/>
      <c r="C1957" s="10"/>
      <c r="D1957" s="18"/>
      <c r="E1957" s="10"/>
      <c r="F1957" s="10"/>
      <c r="G1957" s="10"/>
      <c r="H1957" s="10"/>
      <c r="I1957" s="10"/>
      <c r="J1957" s="10"/>
      <c r="K1957" s="11"/>
      <c r="L1957" s="11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3"/>
      <c r="BK1957" s="13"/>
      <c r="BL1957" s="13"/>
      <c r="BM1957" s="13"/>
      <c r="BN1957" s="13"/>
    </row>
    <row r="1958" spans="1:66" x14ac:dyDescent="0.25">
      <c r="A1958" s="10"/>
      <c r="B1958" s="10"/>
      <c r="C1958" s="10"/>
      <c r="D1958" s="18"/>
      <c r="E1958" s="10"/>
      <c r="F1958" s="10"/>
      <c r="G1958" s="10"/>
      <c r="H1958" s="10"/>
      <c r="I1958" s="10"/>
      <c r="J1958" s="10"/>
      <c r="K1958" s="11"/>
      <c r="L1958" s="11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3"/>
      <c r="BK1958" s="13"/>
      <c r="BL1958" s="13"/>
      <c r="BM1958" s="13"/>
      <c r="BN1958" s="13"/>
    </row>
    <row r="1959" spans="1:66" x14ac:dyDescent="0.25">
      <c r="A1959" s="10"/>
      <c r="B1959" s="10"/>
      <c r="C1959" s="10"/>
      <c r="D1959" s="18"/>
      <c r="E1959" s="10"/>
      <c r="F1959" s="10"/>
      <c r="G1959" s="10"/>
      <c r="H1959" s="10"/>
      <c r="I1959" s="10"/>
      <c r="J1959" s="10"/>
      <c r="K1959" s="11"/>
      <c r="L1959" s="11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3"/>
      <c r="BK1959" s="13"/>
      <c r="BL1959" s="13"/>
      <c r="BM1959" s="13"/>
      <c r="BN1959" s="13"/>
    </row>
    <row r="1960" spans="1:66" x14ac:dyDescent="0.25">
      <c r="A1960" s="10"/>
      <c r="B1960" s="10"/>
      <c r="C1960" s="10"/>
      <c r="D1960" s="18"/>
      <c r="E1960" s="10"/>
      <c r="F1960" s="10"/>
      <c r="G1960" s="10"/>
      <c r="H1960" s="10"/>
      <c r="I1960" s="10"/>
      <c r="J1960" s="10"/>
      <c r="K1960" s="11"/>
      <c r="L1960" s="11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3"/>
      <c r="BK1960" s="13"/>
      <c r="BL1960" s="13"/>
      <c r="BM1960" s="13"/>
      <c r="BN1960" s="13"/>
    </row>
    <row r="1961" spans="1:66" x14ac:dyDescent="0.25">
      <c r="A1961" s="10"/>
      <c r="B1961" s="10"/>
      <c r="C1961" s="10"/>
      <c r="D1961" s="18"/>
      <c r="E1961" s="10"/>
      <c r="F1961" s="10"/>
      <c r="G1961" s="10"/>
      <c r="H1961" s="10"/>
      <c r="I1961" s="10"/>
      <c r="J1961" s="10"/>
      <c r="K1961" s="11"/>
      <c r="L1961" s="11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3"/>
      <c r="BK1961" s="13"/>
      <c r="BL1961" s="13"/>
      <c r="BM1961" s="13"/>
      <c r="BN1961" s="13"/>
    </row>
    <row r="1962" spans="1:66" x14ac:dyDescent="0.25">
      <c r="A1962" s="10"/>
      <c r="B1962" s="10"/>
      <c r="C1962" s="10"/>
      <c r="D1962" s="18"/>
      <c r="E1962" s="10"/>
      <c r="F1962" s="10"/>
      <c r="G1962" s="10"/>
      <c r="H1962" s="10"/>
      <c r="I1962" s="10"/>
      <c r="J1962" s="10"/>
      <c r="K1962" s="11"/>
      <c r="L1962" s="11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3"/>
      <c r="BK1962" s="13"/>
      <c r="BL1962" s="13"/>
      <c r="BM1962" s="13"/>
      <c r="BN1962" s="13"/>
    </row>
    <row r="1963" spans="1:66" x14ac:dyDescent="0.25">
      <c r="A1963" s="10"/>
      <c r="B1963" s="10"/>
      <c r="C1963" s="10"/>
      <c r="D1963" s="18"/>
      <c r="E1963" s="10"/>
      <c r="F1963" s="10"/>
      <c r="G1963" s="10"/>
      <c r="H1963" s="10"/>
      <c r="I1963" s="10"/>
      <c r="J1963" s="10"/>
      <c r="K1963" s="11"/>
      <c r="L1963" s="11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3"/>
      <c r="BK1963" s="13"/>
      <c r="BL1963" s="13"/>
      <c r="BM1963" s="13"/>
      <c r="BN1963" s="13"/>
    </row>
    <row r="1964" spans="1:66" x14ac:dyDescent="0.25">
      <c r="A1964" s="10"/>
      <c r="B1964" s="10"/>
      <c r="C1964" s="10"/>
      <c r="D1964" s="18"/>
      <c r="E1964" s="10"/>
      <c r="F1964" s="10"/>
      <c r="G1964" s="10"/>
      <c r="H1964" s="10"/>
      <c r="I1964" s="10"/>
      <c r="J1964" s="10"/>
      <c r="K1964" s="11"/>
      <c r="L1964" s="11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3"/>
      <c r="BK1964" s="13"/>
      <c r="BL1964" s="13"/>
      <c r="BM1964" s="13"/>
      <c r="BN1964" s="13"/>
    </row>
    <row r="1965" spans="1:66" x14ac:dyDescent="0.25">
      <c r="A1965" s="10"/>
      <c r="B1965" s="10"/>
      <c r="C1965" s="10"/>
      <c r="D1965" s="18"/>
      <c r="E1965" s="10"/>
      <c r="F1965" s="10"/>
      <c r="G1965" s="10"/>
      <c r="H1965" s="10"/>
      <c r="I1965" s="10"/>
      <c r="J1965" s="10"/>
      <c r="K1965" s="11"/>
      <c r="L1965" s="11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3"/>
      <c r="BK1965" s="13"/>
      <c r="BL1965" s="13"/>
      <c r="BM1965" s="13"/>
      <c r="BN1965" s="13"/>
    </row>
    <row r="1966" spans="1:66" x14ac:dyDescent="0.25">
      <c r="A1966" s="10"/>
      <c r="B1966" s="10"/>
      <c r="C1966" s="10"/>
      <c r="D1966" s="18"/>
      <c r="E1966" s="10"/>
      <c r="F1966" s="10"/>
      <c r="G1966" s="10"/>
      <c r="H1966" s="10"/>
      <c r="I1966" s="10"/>
      <c r="J1966" s="10"/>
      <c r="K1966" s="11"/>
      <c r="L1966" s="11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3"/>
      <c r="BK1966" s="13"/>
      <c r="BL1966" s="13"/>
      <c r="BM1966" s="13"/>
      <c r="BN1966" s="13"/>
    </row>
    <row r="1967" spans="1:66" x14ac:dyDescent="0.25">
      <c r="A1967" s="10"/>
      <c r="B1967" s="10"/>
      <c r="C1967" s="10"/>
      <c r="D1967" s="18"/>
      <c r="E1967" s="10"/>
      <c r="F1967" s="10"/>
      <c r="G1967" s="10"/>
      <c r="H1967" s="10"/>
      <c r="I1967" s="10"/>
      <c r="J1967" s="10"/>
      <c r="K1967" s="11"/>
      <c r="L1967" s="11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3"/>
      <c r="BK1967" s="13"/>
      <c r="BL1967" s="13"/>
      <c r="BM1967" s="13"/>
      <c r="BN1967" s="13"/>
    </row>
    <row r="1968" spans="1:66" x14ac:dyDescent="0.25">
      <c r="A1968" s="10"/>
      <c r="B1968" s="10"/>
      <c r="C1968" s="10"/>
      <c r="D1968" s="18"/>
      <c r="E1968" s="10"/>
      <c r="F1968" s="10"/>
      <c r="G1968" s="10"/>
      <c r="H1968" s="10"/>
      <c r="I1968" s="10"/>
      <c r="J1968" s="10"/>
      <c r="K1968" s="11"/>
      <c r="L1968" s="11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3"/>
      <c r="BK1968" s="13"/>
      <c r="BL1968" s="13"/>
      <c r="BM1968" s="13"/>
      <c r="BN1968" s="13"/>
    </row>
    <row r="1969" spans="1:66" x14ac:dyDescent="0.25">
      <c r="A1969" s="10"/>
      <c r="B1969" s="10"/>
      <c r="C1969" s="10"/>
      <c r="D1969" s="18"/>
      <c r="E1969" s="10"/>
      <c r="F1969" s="10"/>
      <c r="G1969" s="10"/>
      <c r="H1969" s="10"/>
      <c r="I1969" s="10"/>
      <c r="J1969" s="10"/>
      <c r="K1969" s="11"/>
      <c r="L1969" s="11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3"/>
      <c r="BK1969" s="13"/>
      <c r="BL1969" s="13"/>
      <c r="BM1969" s="13"/>
      <c r="BN1969" s="13"/>
    </row>
    <row r="1970" spans="1:66" x14ac:dyDescent="0.25">
      <c r="A1970" s="10"/>
      <c r="B1970" s="10"/>
      <c r="C1970" s="10"/>
      <c r="D1970" s="18"/>
      <c r="E1970" s="10"/>
      <c r="F1970" s="10"/>
      <c r="G1970" s="10"/>
      <c r="H1970" s="10"/>
      <c r="I1970" s="10"/>
      <c r="J1970" s="10"/>
      <c r="K1970" s="11"/>
      <c r="L1970" s="11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3"/>
      <c r="BK1970" s="13"/>
      <c r="BL1970" s="13"/>
      <c r="BM1970" s="13"/>
      <c r="BN1970" s="13"/>
    </row>
    <row r="1971" spans="1:66" x14ac:dyDescent="0.25">
      <c r="A1971" s="10"/>
      <c r="B1971" s="10"/>
      <c r="C1971" s="10"/>
      <c r="D1971" s="18"/>
      <c r="E1971" s="10"/>
      <c r="F1971" s="10"/>
      <c r="G1971" s="10"/>
      <c r="H1971" s="10"/>
      <c r="I1971" s="10"/>
      <c r="J1971" s="10"/>
      <c r="K1971" s="11"/>
      <c r="L1971" s="11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3"/>
      <c r="BK1971" s="13"/>
      <c r="BL1971" s="13"/>
      <c r="BM1971" s="13"/>
      <c r="BN1971" s="13"/>
    </row>
    <row r="1972" spans="1:66" x14ac:dyDescent="0.25">
      <c r="A1972" s="10"/>
      <c r="B1972" s="10"/>
      <c r="C1972" s="10"/>
      <c r="D1972" s="18"/>
      <c r="E1972" s="10"/>
      <c r="F1972" s="10"/>
      <c r="G1972" s="10"/>
      <c r="H1972" s="10"/>
      <c r="I1972" s="10"/>
      <c r="J1972" s="10"/>
      <c r="K1972" s="11"/>
      <c r="L1972" s="11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3"/>
      <c r="BK1972" s="13"/>
      <c r="BL1972" s="13"/>
      <c r="BM1972" s="13"/>
      <c r="BN1972" s="13"/>
    </row>
    <row r="1973" spans="1:66" x14ac:dyDescent="0.25">
      <c r="A1973" s="10"/>
      <c r="B1973" s="10"/>
      <c r="C1973" s="10"/>
      <c r="D1973" s="18"/>
      <c r="E1973" s="10"/>
      <c r="F1973" s="10"/>
      <c r="G1973" s="10"/>
      <c r="H1973" s="10"/>
      <c r="I1973" s="10"/>
      <c r="J1973" s="10"/>
      <c r="K1973" s="11"/>
      <c r="L1973" s="11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3"/>
      <c r="BK1973" s="13"/>
      <c r="BL1973" s="13"/>
      <c r="BM1973" s="13"/>
      <c r="BN1973" s="13"/>
    </row>
    <row r="1974" spans="1:66" x14ac:dyDescent="0.25">
      <c r="A1974" s="10"/>
      <c r="B1974" s="10"/>
      <c r="C1974" s="10"/>
      <c r="D1974" s="18"/>
      <c r="E1974" s="10"/>
      <c r="F1974" s="10"/>
      <c r="G1974" s="10"/>
      <c r="H1974" s="10"/>
      <c r="I1974" s="10"/>
      <c r="J1974" s="10"/>
      <c r="K1974" s="11"/>
      <c r="L1974" s="11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3"/>
      <c r="BK1974" s="13"/>
      <c r="BL1974" s="13"/>
      <c r="BM1974" s="13"/>
      <c r="BN1974" s="13"/>
    </row>
    <row r="1975" spans="1:66" x14ac:dyDescent="0.25">
      <c r="A1975" s="10"/>
      <c r="B1975" s="10"/>
      <c r="C1975" s="10"/>
      <c r="D1975" s="18"/>
      <c r="E1975" s="10"/>
      <c r="F1975" s="10"/>
      <c r="G1975" s="10"/>
      <c r="H1975" s="10"/>
      <c r="I1975" s="10"/>
      <c r="J1975" s="10"/>
      <c r="K1975" s="11"/>
      <c r="L1975" s="11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3"/>
      <c r="BK1975" s="13"/>
      <c r="BL1975" s="13"/>
      <c r="BM1975" s="13"/>
      <c r="BN1975" s="13"/>
    </row>
    <row r="1976" spans="1:66" x14ac:dyDescent="0.25">
      <c r="A1976" s="10"/>
      <c r="B1976" s="10"/>
      <c r="C1976" s="10"/>
      <c r="D1976" s="18"/>
      <c r="E1976" s="10"/>
      <c r="F1976" s="10"/>
      <c r="G1976" s="10"/>
      <c r="H1976" s="10"/>
      <c r="I1976" s="10"/>
      <c r="J1976" s="10"/>
      <c r="K1976" s="11"/>
      <c r="L1976" s="11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3"/>
      <c r="BK1976" s="13"/>
      <c r="BL1976" s="13"/>
      <c r="BM1976" s="13"/>
      <c r="BN1976" s="13"/>
    </row>
    <row r="1977" spans="1:66" x14ac:dyDescent="0.25">
      <c r="A1977" s="10"/>
      <c r="B1977" s="10"/>
      <c r="C1977" s="10"/>
      <c r="D1977" s="18"/>
      <c r="E1977" s="10"/>
      <c r="F1977" s="10"/>
      <c r="G1977" s="10"/>
      <c r="H1977" s="10"/>
      <c r="I1977" s="10"/>
      <c r="J1977" s="10"/>
      <c r="K1977" s="11"/>
      <c r="L1977" s="11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3"/>
      <c r="BK1977" s="13"/>
      <c r="BL1977" s="13"/>
      <c r="BM1977" s="13"/>
      <c r="BN1977" s="13"/>
    </row>
    <row r="1978" spans="1:66" x14ac:dyDescent="0.25">
      <c r="A1978" s="10"/>
      <c r="B1978" s="10"/>
      <c r="C1978" s="10"/>
      <c r="D1978" s="18"/>
      <c r="E1978" s="10"/>
      <c r="F1978" s="10"/>
      <c r="G1978" s="10"/>
      <c r="H1978" s="10"/>
      <c r="I1978" s="10"/>
      <c r="J1978" s="10"/>
      <c r="K1978" s="11"/>
      <c r="L1978" s="11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3"/>
      <c r="BK1978" s="13"/>
      <c r="BL1978" s="13"/>
      <c r="BM1978" s="13"/>
      <c r="BN1978" s="13"/>
    </row>
    <row r="1979" spans="1:66" x14ac:dyDescent="0.25">
      <c r="A1979" s="10"/>
      <c r="B1979" s="10"/>
      <c r="C1979" s="10"/>
      <c r="D1979" s="18"/>
      <c r="E1979" s="10"/>
      <c r="F1979" s="10"/>
      <c r="G1979" s="10"/>
      <c r="H1979" s="10"/>
      <c r="I1979" s="10"/>
      <c r="J1979" s="10"/>
      <c r="K1979" s="11"/>
      <c r="L1979" s="11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3"/>
      <c r="BK1979" s="13"/>
      <c r="BL1979" s="13"/>
      <c r="BM1979" s="13"/>
      <c r="BN1979" s="13"/>
    </row>
    <row r="1980" spans="1:66" x14ac:dyDescent="0.25">
      <c r="A1980" s="10"/>
      <c r="B1980" s="10"/>
      <c r="C1980" s="10"/>
      <c r="D1980" s="18"/>
      <c r="E1980" s="10"/>
      <c r="F1980" s="10"/>
      <c r="G1980" s="10"/>
      <c r="H1980" s="10"/>
      <c r="I1980" s="10"/>
      <c r="J1980" s="10"/>
      <c r="K1980" s="11"/>
      <c r="L1980" s="11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3"/>
      <c r="BK1980" s="13"/>
      <c r="BL1980" s="13"/>
      <c r="BM1980" s="13"/>
      <c r="BN1980" s="13"/>
    </row>
    <row r="1981" spans="1:66" s="14" customFormat="1" x14ac:dyDescent="0.25">
      <c r="A1981" s="10"/>
      <c r="B1981" s="10"/>
      <c r="C1981" s="10"/>
      <c r="D1981" s="18"/>
      <c r="E1981" s="10"/>
      <c r="F1981" s="10"/>
      <c r="G1981" s="10"/>
      <c r="H1981" s="10"/>
      <c r="I1981" s="10"/>
      <c r="J1981" s="10"/>
      <c r="K1981" s="11"/>
      <c r="L1981" s="11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3"/>
      <c r="BK1981" s="13"/>
      <c r="BL1981" s="13"/>
      <c r="BM1981" s="13"/>
      <c r="BN1981" s="13"/>
    </row>
    <row r="1982" spans="1:66" x14ac:dyDescent="0.25">
      <c r="A1982" s="10"/>
      <c r="B1982" s="10"/>
      <c r="C1982" s="10"/>
      <c r="D1982" s="18"/>
      <c r="E1982" s="10"/>
      <c r="F1982" s="10"/>
      <c r="G1982" s="10"/>
      <c r="H1982" s="10"/>
      <c r="I1982" s="10"/>
      <c r="J1982" s="10"/>
      <c r="K1982" s="11"/>
      <c r="L1982" s="11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3"/>
      <c r="BK1982" s="13"/>
      <c r="BL1982" s="13"/>
      <c r="BM1982" s="13"/>
      <c r="BN1982" s="13"/>
    </row>
    <row r="1983" spans="1:66" x14ac:dyDescent="0.25">
      <c r="A1983" s="10"/>
      <c r="B1983" s="10"/>
      <c r="C1983" s="10"/>
      <c r="D1983" s="18"/>
      <c r="E1983" s="10"/>
      <c r="F1983" s="10"/>
      <c r="G1983" s="10"/>
      <c r="H1983" s="10"/>
      <c r="I1983" s="10"/>
      <c r="J1983" s="10"/>
      <c r="K1983" s="11"/>
      <c r="L1983" s="11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3"/>
      <c r="BK1983" s="13"/>
      <c r="BL1983" s="13"/>
      <c r="BM1983" s="13"/>
      <c r="BN1983" s="13"/>
    </row>
    <row r="1984" spans="1:66" x14ac:dyDescent="0.25">
      <c r="A1984" s="10"/>
      <c r="B1984" s="10"/>
      <c r="C1984" s="10"/>
      <c r="D1984" s="18"/>
      <c r="E1984" s="10"/>
      <c r="F1984" s="10"/>
      <c r="G1984" s="10"/>
      <c r="H1984" s="10"/>
      <c r="I1984" s="10"/>
      <c r="J1984" s="10"/>
      <c r="K1984" s="11"/>
      <c r="L1984" s="11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3"/>
      <c r="BK1984" s="13"/>
      <c r="BL1984" s="13"/>
      <c r="BM1984" s="13"/>
      <c r="BN1984" s="13"/>
    </row>
    <row r="1985" spans="1:66" x14ac:dyDescent="0.25">
      <c r="A1985" s="10"/>
      <c r="B1985" s="10"/>
      <c r="C1985" s="10"/>
      <c r="D1985" s="18"/>
      <c r="E1985" s="10"/>
      <c r="F1985" s="10"/>
      <c r="G1985" s="10"/>
      <c r="H1985" s="10"/>
      <c r="I1985" s="10"/>
      <c r="J1985" s="10"/>
      <c r="K1985" s="11"/>
      <c r="L1985" s="11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3"/>
      <c r="BK1985" s="13"/>
      <c r="BL1985" s="13"/>
      <c r="BM1985" s="13"/>
      <c r="BN1985" s="13"/>
    </row>
    <row r="1986" spans="1:66" x14ac:dyDescent="0.25">
      <c r="A1986" s="10"/>
      <c r="B1986" s="10"/>
      <c r="C1986" s="10"/>
      <c r="D1986" s="18"/>
      <c r="E1986" s="10"/>
      <c r="F1986" s="10"/>
      <c r="G1986" s="10"/>
      <c r="H1986" s="10"/>
      <c r="I1986" s="10"/>
      <c r="J1986" s="10"/>
      <c r="K1986" s="11"/>
      <c r="L1986" s="11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3"/>
      <c r="BK1986" s="13"/>
      <c r="BL1986" s="13"/>
      <c r="BM1986" s="13"/>
      <c r="BN1986" s="13"/>
    </row>
    <row r="1987" spans="1:66" x14ac:dyDescent="0.25">
      <c r="A1987" s="10"/>
      <c r="B1987" s="10"/>
      <c r="C1987" s="10"/>
      <c r="D1987" s="18"/>
      <c r="E1987" s="10"/>
      <c r="F1987" s="10"/>
      <c r="G1987" s="10"/>
      <c r="H1987" s="10"/>
      <c r="I1987" s="10"/>
      <c r="J1987" s="10"/>
      <c r="K1987" s="11"/>
      <c r="L1987" s="11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3"/>
      <c r="BK1987" s="13"/>
      <c r="BL1987" s="13"/>
      <c r="BM1987" s="13"/>
      <c r="BN1987" s="13"/>
    </row>
    <row r="1988" spans="1:66" x14ac:dyDescent="0.25">
      <c r="A1988" s="10"/>
      <c r="B1988" s="10"/>
      <c r="C1988" s="10"/>
      <c r="D1988" s="18"/>
      <c r="E1988" s="10"/>
      <c r="F1988" s="10"/>
      <c r="G1988" s="10"/>
      <c r="H1988" s="10"/>
      <c r="I1988" s="10"/>
      <c r="J1988" s="10"/>
      <c r="K1988" s="11"/>
      <c r="L1988" s="11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3"/>
      <c r="BK1988" s="13"/>
      <c r="BL1988" s="13"/>
      <c r="BM1988" s="13"/>
      <c r="BN1988" s="13"/>
    </row>
    <row r="1989" spans="1:66" x14ac:dyDescent="0.25">
      <c r="A1989" s="10"/>
      <c r="B1989" s="10"/>
      <c r="C1989" s="10"/>
      <c r="D1989" s="18"/>
      <c r="E1989" s="10"/>
      <c r="F1989" s="10"/>
      <c r="G1989" s="10"/>
      <c r="H1989" s="10"/>
      <c r="I1989" s="10"/>
      <c r="J1989" s="10"/>
      <c r="K1989" s="11"/>
      <c r="L1989" s="11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3"/>
      <c r="BK1989" s="13"/>
      <c r="BL1989" s="13"/>
      <c r="BM1989" s="13"/>
      <c r="BN1989" s="13"/>
    </row>
    <row r="1990" spans="1:66" x14ac:dyDescent="0.25">
      <c r="A1990" s="10"/>
      <c r="B1990" s="10"/>
      <c r="C1990" s="10"/>
      <c r="D1990" s="18"/>
      <c r="E1990" s="10"/>
      <c r="F1990" s="10"/>
      <c r="G1990" s="10"/>
      <c r="H1990" s="10"/>
      <c r="I1990" s="10"/>
      <c r="J1990" s="10"/>
      <c r="K1990" s="11"/>
      <c r="L1990" s="11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3"/>
      <c r="BK1990" s="13"/>
      <c r="BL1990" s="13"/>
      <c r="BM1990" s="13"/>
      <c r="BN1990" s="13"/>
    </row>
    <row r="1991" spans="1:66" x14ac:dyDescent="0.25">
      <c r="A1991" s="10"/>
      <c r="B1991" s="10"/>
      <c r="C1991" s="10"/>
      <c r="D1991" s="18"/>
      <c r="E1991" s="10"/>
      <c r="F1991" s="10"/>
      <c r="G1991" s="10"/>
      <c r="H1991" s="10"/>
      <c r="I1991" s="10"/>
      <c r="J1991" s="10"/>
      <c r="K1991" s="11"/>
      <c r="L1991" s="11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3"/>
      <c r="BK1991" s="13"/>
      <c r="BL1991" s="13"/>
      <c r="BM1991" s="13"/>
      <c r="BN1991" s="13"/>
    </row>
    <row r="1992" spans="1:66" x14ac:dyDescent="0.25">
      <c r="A1992" s="10"/>
      <c r="B1992" s="10"/>
      <c r="C1992" s="10"/>
      <c r="D1992" s="18"/>
      <c r="E1992" s="10"/>
      <c r="F1992" s="10"/>
      <c r="G1992" s="10"/>
      <c r="H1992" s="10"/>
      <c r="I1992" s="10"/>
      <c r="J1992" s="10"/>
      <c r="K1992" s="11"/>
      <c r="L1992" s="11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3"/>
      <c r="BK1992" s="13"/>
      <c r="BL1992" s="13"/>
      <c r="BM1992" s="13"/>
      <c r="BN1992" s="13"/>
    </row>
    <row r="1993" spans="1:66" x14ac:dyDescent="0.25">
      <c r="A1993" s="10"/>
      <c r="B1993" s="10"/>
      <c r="C1993" s="10"/>
      <c r="D1993" s="18"/>
      <c r="E1993" s="10"/>
      <c r="F1993" s="10"/>
      <c r="G1993" s="10"/>
      <c r="H1993" s="10"/>
      <c r="I1993" s="10"/>
      <c r="J1993" s="10"/>
      <c r="K1993" s="11"/>
      <c r="L1993" s="11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3"/>
      <c r="BK1993" s="13"/>
      <c r="BL1993" s="13"/>
      <c r="BM1993" s="13"/>
      <c r="BN1993" s="13"/>
    </row>
    <row r="1994" spans="1:66" x14ac:dyDescent="0.25">
      <c r="A1994" s="10"/>
      <c r="B1994" s="10"/>
      <c r="C1994" s="10"/>
      <c r="D1994" s="18"/>
      <c r="E1994" s="10"/>
      <c r="F1994" s="10"/>
      <c r="G1994" s="10"/>
      <c r="H1994" s="10"/>
      <c r="I1994" s="10"/>
      <c r="J1994" s="10"/>
      <c r="K1994" s="11"/>
      <c r="L1994" s="11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3"/>
      <c r="BK1994" s="13"/>
      <c r="BL1994" s="13"/>
      <c r="BM1994" s="13"/>
      <c r="BN1994" s="13"/>
    </row>
    <row r="1995" spans="1:66" x14ac:dyDescent="0.25">
      <c r="A1995" s="10"/>
      <c r="B1995" s="10"/>
      <c r="C1995" s="10"/>
      <c r="D1995" s="18"/>
      <c r="E1995" s="10"/>
      <c r="F1995" s="10"/>
      <c r="G1995" s="10"/>
      <c r="H1995" s="10"/>
      <c r="I1995" s="10"/>
      <c r="J1995" s="10"/>
      <c r="K1995" s="11"/>
      <c r="L1995" s="11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3"/>
      <c r="BK1995" s="13"/>
      <c r="BL1995" s="13"/>
      <c r="BM1995" s="13"/>
      <c r="BN1995" s="13"/>
    </row>
    <row r="1996" spans="1:66" x14ac:dyDescent="0.25">
      <c r="A1996" s="10"/>
      <c r="B1996" s="10"/>
      <c r="C1996" s="10"/>
      <c r="D1996" s="18"/>
      <c r="E1996" s="10"/>
      <c r="F1996" s="10"/>
      <c r="G1996" s="10"/>
      <c r="H1996" s="10"/>
      <c r="I1996" s="10"/>
      <c r="J1996" s="10"/>
      <c r="K1996" s="11"/>
      <c r="L1996" s="11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3"/>
      <c r="BK1996" s="13"/>
      <c r="BL1996" s="13"/>
      <c r="BM1996" s="13"/>
      <c r="BN1996" s="13"/>
    </row>
    <row r="1997" spans="1:66" x14ac:dyDescent="0.25">
      <c r="A1997" s="10"/>
      <c r="B1997" s="10"/>
      <c r="C1997" s="10"/>
      <c r="D1997" s="18"/>
      <c r="E1997" s="10"/>
      <c r="F1997" s="10"/>
      <c r="G1997" s="10"/>
      <c r="H1997" s="10"/>
      <c r="I1997" s="10"/>
      <c r="J1997" s="10"/>
      <c r="K1997" s="11"/>
      <c r="L1997" s="11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3"/>
      <c r="BK1997" s="13"/>
      <c r="BL1997" s="13"/>
      <c r="BM1997" s="13"/>
      <c r="BN1997" s="13"/>
    </row>
    <row r="1998" spans="1:66" x14ac:dyDescent="0.25">
      <c r="A1998" s="10"/>
      <c r="B1998" s="10"/>
      <c r="C1998" s="10"/>
      <c r="D1998" s="18"/>
      <c r="E1998" s="10"/>
      <c r="F1998" s="10"/>
      <c r="G1998" s="10"/>
      <c r="H1998" s="10"/>
      <c r="I1998" s="10"/>
      <c r="J1998" s="10"/>
      <c r="K1998" s="11"/>
      <c r="L1998" s="11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3"/>
      <c r="BK1998" s="13"/>
      <c r="BL1998" s="13"/>
      <c r="BM1998" s="13"/>
      <c r="BN1998" s="13"/>
    </row>
    <row r="1999" spans="1:66" x14ac:dyDescent="0.25">
      <c r="A1999" s="10"/>
      <c r="B1999" s="10"/>
      <c r="C1999" s="10"/>
      <c r="D1999" s="18"/>
      <c r="E1999" s="10"/>
      <c r="F1999" s="10"/>
      <c r="G1999" s="10"/>
      <c r="H1999" s="10"/>
      <c r="I1999" s="10"/>
      <c r="J1999" s="10"/>
      <c r="K1999" s="11"/>
      <c r="L1999" s="11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3"/>
      <c r="BK1999" s="13"/>
      <c r="BL1999" s="13"/>
      <c r="BM1999" s="13"/>
      <c r="BN1999" s="13"/>
    </row>
    <row r="2000" spans="1:66" x14ac:dyDescent="0.25">
      <c r="A2000" s="10"/>
      <c r="B2000" s="10"/>
      <c r="C2000" s="10"/>
      <c r="D2000" s="18"/>
      <c r="E2000" s="10"/>
      <c r="F2000" s="10"/>
      <c r="G2000" s="10"/>
      <c r="H2000" s="10"/>
      <c r="I2000" s="10"/>
      <c r="J2000" s="10"/>
      <c r="K2000" s="11"/>
      <c r="L2000" s="11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3"/>
      <c r="BK2000" s="13"/>
      <c r="BL2000" s="13"/>
      <c r="BM2000" s="13"/>
      <c r="BN2000" s="13"/>
    </row>
    <row r="2001" spans="1:66" x14ac:dyDescent="0.25">
      <c r="A2001" s="10"/>
      <c r="B2001" s="10"/>
      <c r="C2001" s="10"/>
      <c r="D2001" s="18"/>
      <c r="E2001" s="10"/>
      <c r="F2001" s="10"/>
      <c r="G2001" s="10"/>
      <c r="H2001" s="10"/>
      <c r="I2001" s="10"/>
      <c r="J2001" s="10"/>
      <c r="K2001" s="11"/>
      <c r="L2001" s="11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3"/>
      <c r="BK2001" s="13"/>
      <c r="BL2001" s="13"/>
      <c r="BM2001" s="13"/>
      <c r="BN2001" s="13"/>
    </row>
    <row r="2002" spans="1:66" x14ac:dyDescent="0.25">
      <c r="A2002" s="10"/>
      <c r="B2002" s="10"/>
      <c r="C2002" s="10"/>
      <c r="D2002" s="18"/>
      <c r="E2002" s="10"/>
      <c r="F2002" s="10"/>
      <c r="G2002" s="10"/>
      <c r="H2002" s="10"/>
      <c r="I2002" s="10"/>
      <c r="J2002" s="10"/>
      <c r="K2002" s="11"/>
      <c r="L2002" s="11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3"/>
      <c r="BK2002" s="13"/>
      <c r="BL2002" s="13"/>
      <c r="BM2002" s="13"/>
      <c r="BN2002" s="13"/>
    </row>
    <row r="2003" spans="1:66" x14ac:dyDescent="0.25">
      <c r="A2003" s="10"/>
      <c r="B2003" s="10"/>
      <c r="C2003" s="10"/>
      <c r="D2003" s="18"/>
      <c r="E2003" s="10"/>
      <c r="F2003" s="10"/>
      <c r="G2003" s="10"/>
      <c r="H2003" s="10"/>
      <c r="I2003" s="10"/>
      <c r="J2003" s="10"/>
      <c r="K2003" s="11"/>
      <c r="L2003" s="11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3"/>
      <c r="BK2003" s="13"/>
      <c r="BL2003" s="13"/>
      <c r="BM2003" s="13"/>
      <c r="BN2003" s="13"/>
    </row>
    <row r="2004" spans="1:66" x14ac:dyDescent="0.25">
      <c r="A2004" s="10"/>
      <c r="B2004" s="10"/>
      <c r="C2004" s="10"/>
      <c r="D2004" s="18"/>
      <c r="E2004" s="10"/>
      <c r="F2004" s="10"/>
      <c r="G2004" s="10"/>
      <c r="H2004" s="10"/>
      <c r="I2004" s="10"/>
      <c r="J2004" s="10"/>
      <c r="K2004" s="11"/>
      <c r="L2004" s="11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3"/>
      <c r="BK2004" s="13"/>
      <c r="BL2004" s="13"/>
      <c r="BM2004" s="13"/>
      <c r="BN2004" s="13"/>
    </row>
    <row r="2005" spans="1:66" x14ac:dyDescent="0.25">
      <c r="A2005" s="10"/>
      <c r="B2005" s="10"/>
      <c r="C2005" s="10"/>
      <c r="D2005" s="18"/>
      <c r="E2005" s="10"/>
      <c r="F2005" s="10"/>
      <c r="G2005" s="10"/>
      <c r="H2005" s="10"/>
      <c r="I2005" s="10"/>
      <c r="J2005" s="10"/>
      <c r="K2005" s="11"/>
      <c r="L2005" s="11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3"/>
      <c r="BK2005" s="13"/>
      <c r="BL2005" s="13"/>
      <c r="BM2005" s="13"/>
      <c r="BN2005" s="13"/>
    </row>
    <row r="2006" spans="1:66" x14ac:dyDescent="0.25">
      <c r="A2006" s="10"/>
      <c r="B2006" s="10"/>
      <c r="C2006" s="10"/>
      <c r="D2006" s="18"/>
      <c r="E2006" s="10"/>
      <c r="F2006" s="10"/>
      <c r="G2006" s="10"/>
      <c r="H2006" s="10"/>
      <c r="I2006" s="10"/>
      <c r="J2006" s="10"/>
      <c r="K2006" s="11"/>
      <c r="L2006" s="11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3"/>
      <c r="BK2006" s="13"/>
      <c r="BL2006" s="13"/>
      <c r="BM2006" s="13"/>
      <c r="BN2006" s="13"/>
    </row>
    <row r="2007" spans="1:66" x14ac:dyDescent="0.25">
      <c r="A2007" s="10"/>
      <c r="B2007" s="10"/>
      <c r="C2007" s="10"/>
      <c r="D2007" s="18"/>
      <c r="E2007" s="10"/>
      <c r="F2007" s="10"/>
      <c r="G2007" s="10"/>
      <c r="H2007" s="10"/>
      <c r="I2007" s="10"/>
      <c r="J2007" s="10"/>
      <c r="K2007" s="11"/>
      <c r="L2007" s="11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3"/>
      <c r="BK2007" s="13"/>
      <c r="BL2007" s="13"/>
      <c r="BM2007" s="13"/>
      <c r="BN2007" s="13"/>
    </row>
    <row r="2008" spans="1:66" x14ac:dyDescent="0.25">
      <c r="A2008" s="10"/>
      <c r="B2008" s="10"/>
      <c r="C2008" s="10"/>
      <c r="D2008" s="18"/>
      <c r="E2008" s="10"/>
      <c r="F2008" s="10"/>
      <c r="G2008" s="10"/>
      <c r="H2008" s="10"/>
      <c r="I2008" s="10"/>
      <c r="J2008" s="10"/>
      <c r="K2008" s="11"/>
      <c r="L2008" s="11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3"/>
      <c r="BK2008" s="13"/>
      <c r="BL2008" s="13"/>
      <c r="BM2008" s="13"/>
      <c r="BN2008" s="13"/>
    </row>
    <row r="2009" spans="1:66" x14ac:dyDescent="0.25">
      <c r="A2009" s="10"/>
      <c r="B2009" s="10"/>
      <c r="C2009" s="10"/>
      <c r="D2009" s="18"/>
      <c r="E2009" s="10"/>
      <c r="F2009" s="10"/>
      <c r="G2009" s="10"/>
      <c r="H2009" s="10"/>
      <c r="I2009" s="10"/>
      <c r="J2009" s="10"/>
      <c r="K2009" s="11"/>
      <c r="L2009" s="11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3"/>
      <c r="BK2009" s="13"/>
      <c r="BL2009" s="13"/>
      <c r="BM2009" s="13"/>
      <c r="BN2009" s="13"/>
    </row>
    <row r="2010" spans="1:66" x14ac:dyDescent="0.25">
      <c r="A2010" s="10"/>
      <c r="B2010" s="10"/>
      <c r="C2010" s="10"/>
      <c r="D2010" s="18"/>
      <c r="E2010" s="10"/>
      <c r="F2010" s="10"/>
      <c r="G2010" s="10"/>
      <c r="H2010" s="10"/>
      <c r="I2010" s="10"/>
      <c r="J2010" s="10"/>
      <c r="K2010" s="11"/>
      <c r="L2010" s="11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3"/>
      <c r="BK2010" s="13"/>
      <c r="BL2010" s="13"/>
      <c r="BM2010" s="13"/>
      <c r="BN2010" s="13"/>
    </row>
    <row r="2011" spans="1:66" x14ac:dyDescent="0.25">
      <c r="A2011" s="10"/>
      <c r="B2011" s="10"/>
      <c r="C2011" s="10"/>
      <c r="D2011" s="18"/>
      <c r="E2011" s="10"/>
      <c r="F2011" s="10"/>
      <c r="G2011" s="10"/>
      <c r="H2011" s="10"/>
      <c r="I2011" s="10"/>
      <c r="J2011" s="10"/>
      <c r="K2011" s="11"/>
      <c r="L2011" s="11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3"/>
      <c r="BK2011" s="13"/>
      <c r="BL2011" s="13"/>
      <c r="BM2011" s="13"/>
      <c r="BN2011" s="13"/>
    </row>
    <row r="2012" spans="1:66" x14ac:dyDescent="0.25">
      <c r="A2012" s="10"/>
      <c r="B2012" s="10"/>
      <c r="C2012" s="10"/>
      <c r="D2012" s="18"/>
      <c r="E2012" s="10"/>
      <c r="F2012" s="10"/>
      <c r="G2012" s="10"/>
      <c r="H2012" s="10"/>
      <c r="I2012" s="10"/>
      <c r="J2012" s="10"/>
      <c r="K2012" s="11"/>
      <c r="L2012" s="11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3"/>
      <c r="BK2012" s="13"/>
      <c r="BL2012" s="13"/>
      <c r="BM2012" s="13"/>
      <c r="BN2012" s="13"/>
    </row>
    <row r="2013" spans="1:66" x14ac:dyDescent="0.25">
      <c r="A2013" s="10"/>
      <c r="B2013" s="10"/>
      <c r="C2013" s="10"/>
      <c r="D2013" s="18"/>
      <c r="E2013" s="10"/>
      <c r="F2013" s="10"/>
      <c r="G2013" s="10"/>
      <c r="H2013" s="10"/>
      <c r="I2013" s="10"/>
      <c r="J2013" s="10"/>
      <c r="K2013" s="11"/>
      <c r="L2013" s="11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12"/>
      <c r="BI2013" s="12"/>
      <c r="BJ2013" s="13"/>
      <c r="BK2013" s="13"/>
      <c r="BL2013" s="13"/>
      <c r="BM2013" s="13"/>
      <c r="BN2013" s="13"/>
    </row>
    <row r="2014" spans="1:66" x14ac:dyDescent="0.25">
      <c r="A2014" s="10"/>
      <c r="B2014" s="10"/>
      <c r="C2014" s="10"/>
      <c r="D2014" s="18"/>
      <c r="E2014" s="10"/>
      <c r="F2014" s="10"/>
      <c r="G2014" s="10"/>
      <c r="H2014" s="10"/>
      <c r="I2014" s="10"/>
      <c r="J2014" s="10"/>
      <c r="K2014" s="11"/>
      <c r="L2014" s="11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12"/>
      <c r="BI2014" s="12"/>
      <c r="BJ2014" s="13"/>
      <c r="BK2014" s="13"/>
      <c r="BL2014" s="13"/>
      <c r="BM2014" s="13"/>
      <c r="BN2014" s="13"/>
    </row>
    <row r="2015" spans="1:66" x14ac:dyDescent="0.25">
      <c r="A2015" s="10"/>
      <c r="B2015" s="10"/>
      <c r="C2015" s="10"/>
      <c r="D2015" s="18"/>
      <c r="E2015" s="10"/>
      <c r="F2015" s="10"/>
      <c r="G2015" s="10"/>
      <c r="H2015" s="10"/>
      <c r="I2015" s="10"/>
      <c r="J2015" s="10"/>
      <c r="K2015" s="11"/>
      <c r="L2015" s="11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3"/>
      <c r="BK2015" s="13"/>
      <c r="BL2015" s="13"/>
      <c r="BM2015" s="13"/>
      <c r="BN2015" s="13"/>
    </row>
    <row r="2016" spans="1:66" x14ac:dyDescent="0.25">
      <c r="A2016" s="10"/>
      <c r="B2016" s="10"/>
      <c r="C2016" s="10"/>
      <c r="D2016" s="18"/>
      <c r="E2016" s="10"/>
      <c r="F2016" s="10"/>
      <c r="G2016" s="10"/>
      <c r="H2016" s="10"/>
      <c r="I2016" s="10"/>
      <c r="J2016" s="10"/>
      <c r="K2016" s="11"/>
      <c r="L2016" s="11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12"/>
      <c r="BI2016" s="12"/>
      <c r="BJ2016" s="13"/>
      <c r="BK2016" s="13"/>
      <c r="BL2016" s="13"/>
      <c r="BM2016" s="13"/>
      <c r="BN2016" s="13"/>
    </row>
    <row r="2017" spans="1:66" x14ac:dyDescent="0.25">
      <c r="A2017" s="10"/>
      <c r="B2017" s="10"/>
      <c r="C2017" s="10"/>
      <c r="D2017" s="18"/>
      <c r="E2017" s="10"/>
      <c r="F2017" s="10"/>
      <c r="G2017" s="10"/>
      <c r="H2017" s="10"/>
      <c r="I2017" s="10"/>
      <c r="J2017" s="10"/>
      <c r="K2017" s="11"/>
      <c r="L2017" s="11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12"/>
      <c r="BI2017" s="12"/>
      <c r="BJ2017" s="13"/>
      <c r="BK2017" s="13"/>
      <c r="BL2017" s="13"/>
      <c r="BM2017" s="13"/>
      <c r="BN2017" s="13"/>
    </row>
    <row r="2018" spans="1:66" x14ac:dyDescent="0.25">
      <c r="A2018" s="10"/>
      <c r="B2018" s="10"/>
      <c r="C2018" s="10"/>
      <c r="D2018" s="18"/>
      <c r="E2018" s="10"/>
      <c r="F2018" s="10"/>
      <c r="G2018" s="10"/>
      <c r="H2018" s="10"/>
      <c r="I2018" s="10"/>
      <c r="J2018" s="10"/>
      <c r="K2018" s="11"/>
      <c r="L2018" s="11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3"/>
      <c r="BK2018" s="13"/>
      <c r="BL2018" s="13"/>
      <c r="BM2018" s="13"/>
      <c r="BN2018" s="13"/>
    </row>
    <row r="2019" spans="1:66" x14ac:dyDescent="0.25">
      <c r="A2019" s="10"/>
      <c r="B2019" s="10"/>
      <c r="C2019" s="10"/>
      <c r="D2019" s="18"/>
      <c r="E2019" s="10"/>
      <c r="F2019" s="10"/>
      <c r="G2019" s="10"/>
      <c r="H2019" s="10"/>
      <c r="I2019" s="10"/>
      <c r="J2019" s="10"/>
      <c r="K2019" s="11"/>
      <c r="L2019" s="11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3"/>
      <c r="BK2019" s="13"/>
      <c r="BL2019" s="13"/>
      <c r="BM2019" s="13"/>
      <c r="BN2019" s="13"/>
    </row>
    <row r="2020" spans="1:66" x14ac:dyDescent="0.25">
      <c r="A2020" s="10"/>
      <c r="B2020" s="10"/>
      <c r="C2020" s="10"/>
      <c r="D2020" s="18"/>
      <c r="E2020" s="10"/>
      <c r="F2020" s="10"/>
      <c r="G2020" s="10"/>
      <c r="H2020" s="10"/>
      <c r="I2020" s="10"/>
      <c r="J2020" s="10"/>
      <c r="K2020" s="11"/>
      <c r="L2020" s="11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12"/>
      <c r="BI2020" s="12"/>
      <c r="BJ2020" s="13"/>
      <c r="BK2020" s="13"/>
      <c r="BL2020" s="13"/>
      <c r="BM2020" s="13"/>
      <c r="BN2020" s="13"/>
    </row>
    <row r="2021" spans="1:66" x14ac:dyDescent="0.25">
      <c r="A2021" s="10"/>
      <c r="B2021" s="10"/>
      <c r="C2021" s="10"/>
      <c r="D2021" s="18"/>
      <c r="E2021" s="10"/>
      <c r="F2021" s="10"/>
      <c r="G2021" s="10"/>
      <c r="H2021" s="10"/>
      <c r="I2021" s="10"/>
      <c r="J2021" s="10"/>
      <c r="K2021" s="11"/>
      <c r="L2021" s="11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3"/>
      <c r="BK2021" s="13"/>
      <c r="BL2021" s="13"/>
      <c r="BM2021" s="13"/>
      <c r="BN2021" s="13"/>
    </row>
    <row r="2022" spans="1:66" x14ac:dyDescent="0.25">
      <c r="A2022" s="10"/>
      <c r="B2022" s="10"/>
      <c r="C2022" s="10"/>
      <c r="D2022" s="18"/>
      <c r="E2022" s="10"/>
      <c r="F2022" s="10"/>
      <c r="G2022" s="10"/>
      <c r="H2022" s="10"/>
      <c r="I2022" s="10"/>
      <c r="J2022" s="10"/>
      <c r="K2022" s="11"/>
      <c r="L2022" s="11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3"/>
      <c r="BK2022" s="13"/>
      <c r="BL2022" s="13"/>
      <c r="BM2022" s="13"/>
      <c r="BN2022" s="13"/>
    </row>
    <row r="2023" spans="1:66" x14ac:dyDescent="0.25">
      <c r="A2023" s="10"/>
      <c r="B2023" s="10"/>
      <c r="C2023" s="10"/>
      <c r="D2023" s="18"/>
      <c r="E2023" s="10"/>
      <c r="F2023" s="10"/>
      <c r="G2023" s="10"/>
      <c r="H2023" s="10"/>
      <c r="I2023" s="10"/>
      <c r="J2023" s="10"/>
      <c r="K2023" s="11"/>
      <c r="L2023" s="11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3"/>
      <c r="BK2023" s="13"/>
      <c r="BL2023" s="13"/>
      <c r="BM2023" s="13"/>
      <c r="BN2023" s="13"/>
    </row>
    <row r="2024" spans="1:66" x14ac:dyDescent="0.25">
      <c r="A2024" s="10"/>
      <c r="B2024" s="10"/>
      <c r="C2024" s="10"/>
      <c r="D2024" s="18"/>
      <c r="E2024" s="10"/>
      <c r="F2024" s="10"/>
      <c r="G2024" s="10"/>
      <c r="H2024" s="10"/>
      <c r="I2024" s="10"/>
      <c r="J2024" s="10"/>
      <c r="K2024" s="11"/>
      <c r="L2024" s="11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3"/>
      <c r="BK2024" s="13"/>
      <c r="BL2024" s="13"/>
      <c r="BM2024" s="13"/>
      <c r="BN2024" s="13"/>
    </row>
    <row r="2025" spans="1:66" x14ac:dyDescent="0.25">
      <c r="A2025" s="10"/>
      <c r="B2025" s="10"/>
      <c r="C2025" s="10"/>
      <c r="D2025" s="18"/>
      <c r="E2025" s="10"/>
      <c r="F2025" s="10"/>
      <c r="G2025" s="10"/>
      <c r="H2025" s="10"/>
      <c r="I2025" s="10"/>
      <c r="J2025" s="10"/>
      <c r="K2025" s="11"/>
      <c r="L2025" s="11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3"/>
      <c r="BK2025" s="13"/>
      <c r="BL2025" s="13"/>
      <c r="BM2025" s="13"/>
      <c r="BN2025" s="13"/>
    </row>
    <row r="2026" spans="1:66" x14ac:dyDescent="0.25">
      <c r="A2026" s="10"/>
      <c r="B2026" s="10"/>
      <c r="C2026" s="10"/>
      <c r="D2026" s="18"/>
      <c r="E2026" s="10"/>
      <c r="F2026" s="10"/>
      <c r="G2026" s="10"/>
      <c r="H2026" s="10"/>
      <c r="I2026" s="10"/>
      <c r="J2026" s="10"/>
      <c r="K2026" s="11"/>
      <c r="L2026" s="11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3"/>
      <c r="BK2026" s="13"/>
      <c r="BL2026" s="13"/>
      <c r="BM2026" s="13"/>
      <c r="BN2026" s="13"/>
    </row>
    <row r="2027" spans="1:66" x14ac:dyDescent="0.25">
      <c r="A2027" s="10"/>
      <c r="B2027" s="10"/>
      <c r="C2027" s="10"/>
      <c r="D2027" s="18"/>
      <c r="E2027" s="10"/>
      <c r="F2027" s="10"/>
      <c r="G2027" s="10"/>
      <c r="H2027" s="10"/>
      <c r="I2027" s="10"/>
      <c r="J2027" s="10"/>
      <c r="K2027" s="11"/>
      <c r="L2027" s="11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3"/>
      <c r="BK2027" s="13"/>
      <c r="BL2027" s="13"/>
      <c r="BM2027" s="13"/>
      <c r="BN2027" s="13"/>
    </row>
    <row r="2028" spans="1:66" s="14" customFormat="1" x14ac:dyDescent="0.25">
      <c r="A2028" s="10"/>
      <c r="B2028" s="10"/>
      <c r="C2028" s="10"/>
      <c r="D2028" s="18"/>
      <c r="E2028" s="10"/>
      <c r="F2028" s="10"/>
      <c r="G2028" s="10"/>
      <c r="H2028" s="10"/>
      <c r="I2028" s="10"/>
      <c r="J2028" s="10"/>
      <c r="K2028" s="11"/>
      <c r="L2028" s="11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3"/>
      <c r="BK2028" s="13"/>
      <c r="BL2028" s="13"/>
      <c r="BM2028" s="13"/>
      <c r="BN2028" s="13"/>
    </row>
    <row r="2029" spans="1:66" x14ac:dyDescent="0.25">
      <c r="A2029" s="10"/>
      <c r="B2029" s="10"/>
      <c r="C2029" s="10"/>
      <c r="D2029" s="18"/>
      <c r="E2029" s="10"/>
      <c r="F2029" s="10"/>
      <c r="G2029" s="10"/>
      <c r="H2029" s="10"/>
      <c r="I2029" s="10"/>
      <c r="J2029" s="10"/>
      <c r="K2029" s="11"/>
      <c r="L2029" s="11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3"/>
      <c r="BK2029" s="13"/>
      <c r="BL2029" s="13"/>
      <c r="BM2029" s="13"/>
      <c r="BN2029" s="13"/>
    </row>
    <row r="2030" spans="1:66" x14ac:dyDescent="0.25">
      <c r="A2030" s="10"/>
      <c r="B2030" s="10"/>
      <c r="C2030" s="10"/>
      <c r="D2030" s="18"/>
      <c r="E2030" s="10"/>
      <c r="F2030" s="10"/>
      <c r="G2030" s="10"/>
      <c r="H2030" s="10"/>
      <c r="I2030" s="10"/>
      <c r="J2030" s="10"/>
      <c r="K2030" s="11"/>
      <c r="L2030" s="11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3"/>
      <c r="BK2030" s="13"/>
      <c r="BL2030" s="13"/>
      <c r="BM2030" s="13"/>
      <c r="BN2030" s="13"/>
    </row>
    <row r="2031" spans="1:66" x14ac:dyDescent="0.25">
      <c r="A2031" s="10"/>
      <c r="B2031" s="10"/>
      <c r="C2031" s="10"/>
      <c r="D2031" s="18"/>
      <c r="E2031" s="10"/>
      <c r="F2031" s="10"/>
      <c r="G2031" s="10"/>
      <c r="H2031" s="10"/>
      <c r="I2031" s="10"/>
      <c r="J2031" s="10"/>
      <c r="K2031" s="11"/>
      <c r="L2031" s="11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3"/>
      <c r="BK2031" s="13"/>
      <c r="BL2031" s="13"/>
      <c r="BM2031" s="13"/>
      <c r="BN2031" s="13"/>
    </row>
    <row r="2032" spans="1:66" x14ac:dyDescent="0.25">
      <c r="A2032" s="10"/>
      <c r="B2032" s="10"/>
      <c r="C2032" s="10"/>
      <c r="D2032" s="18"/>
      <c r="E2032" s="10"/>
      <c r="F2032" s="10"/>
      <c r="G2032" s="10"/>
      <c r="H2032" s="10"/>
      <c r="I2032" s="10"/>
      <c r="J2032" s="10"/>
      <c r="K2032" s="11"/>
      <c r="L2032" s="11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3"/>
      <c r="BK2032" s="13"/>
      <c r="BL2032" s="13"/>
      <c r="BM2032" s="13"/>
      <c r="BN2032" s="13"/>
    </row>
    <row r="2033" spans="1:66" x14ac:dyDescent="0.25">
      <c r="A2033" s="10"/>
      <c r="B2033" s="10"/>
      <c r="C2033" s="10"/>
      <c r="D2033" s="18"/>
      <c r="E2033" s="10"/>
      <c r="F2033" s="10"/>
      <c r="G2033" s="10"/>
      <c r="H2033" s="10"/>
      <c r="I2033" s="10"/>
      <c r="J2033" s="10"/>
      <c r="K2033" s="11"/>
      <c r="L2033" s="11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3"/>
      <c r="BK2033" s="13"/>
      <c r="BL2033" s="13"/>
      <c r="BM2033" s="13"/>
      <c r="BN2033" s="13"/>
    </row>
    <row r="2034" spans="1:66" x14ac:dyDescent="0.25">
      <c r="A2034" s="10"/>
      <c r="B2034" s="10"/>
      <c r="C2034" s="10"/>
      <c r="D2034" s="18"/>
      <c r="E2034" s="10"/>
      <c r="F2034" s="10"/>
      <c r="G2034" s="10"/>
      <c r="H2034" s="10"/>
      <c r="I2034" s="10"/>
      <c r="J2034" s="10"/>
      <c r="K2034" s="11"/>
      <c r="L2034" s="11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3"/>
      <c r="BK2034" s="13"/>
      <c r="BL2034" s="13"/>
      <c r="BM2034" s="13"/>
      <c r="BN2034" s="13"/>
    </row>
    <row r="2035" spans="1:66" x14ac:dyDescent="0.25">
      <c r="A2035" s="10"/>
      <c r="B2035" s="10"/>
      <c r="C2035" s="10"/>
      <c r="D2035" s="18"/>
      <c r="E2035" s="10"/>
      <c r="F2035" s="10"/>
      <c r="G2035" s="10"/>
      <c r="H2035" s="10"/>
      <c r="I2035" s="10"/>
      <c r="J2035" s="10"/>
      <c r="K2035" s="11"/>
      <c r="L2035" s="11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3"/>
      <c r="BK2035" s="13"/>
      <c r="BL2035" s="13"/>
      <c r="BM2035" s="13"/>
      <c r="BN2035" s="13"/>
    </row>
    <row r="2036" spans="1:66" x14ac:dyDescent="0.25">
      <c r="A2036" s="10"/>
      <c r="B2036" s="10"/>
      <c r="C2036" s="10"/>
      <c r="D2036" s="18"/>
      <c r="E2036" s="10"/>
      <c r="F2036" s="10"/>
      <c r="G2036" s="10"/>
      <c r="H2036" s="10"/>
      <c r="I2036" s="10"/>
      <c r="J2036" s="10"/>
      <c r="K2036" s="11"/>
      <c r="L2036" s="11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3"/>
      <c r="BK2036" s="13"/>
      <c r="BL2036" s="13"/>
      <c r="BM2036" s="13"/>
      <c r="BN2036" s="13"/>
    </row>
    <row r="2037" spans="1:66" x14ac:dyDescent="0.25">
      <c r="A2037" s="10"/>
      <c r="B2037" s="10"/>
      <c r="C2037" s="10"/>
      <c r="D2037" s="18"/>
      <c r="E2037" s="10"/>
      <c r="F2037" s="10"/>
      <c r="G2037" s="10"/>
      <c r="H2037" s="10"/>
      <c r="I2037" s="10"/>
      <c r="J2037" s="10"/>
      <c r="K2037" s="11"/>
      <c r="L2037" s="11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3"/>
      <c r="BK2037" s="13"/>
      <c r="BL2037" s="13"/>
      <c r="BM2037" s="13"/>
      <c r="BN2037" s="13"/>
    </row>
    <row r="2038" spans="1:66" x14ac:dyDescent="0.25">
      <c r="A2038" s="10"/>
      <c r="B2038" s="10"/>
      <c r="C2038" s="10"/>
      <c r="D2038" s="18"/>
      <c r="E2038" s="10"/>
      <c r="F2038" s="10"/>
      <c r="G2038" s="10"/>
      <c r="H2038" s="10"/>
      <c r="I2038" s="10"/>
      <c r="J2038" s="10"/>
      <c r="K2038" s="11"/>
      <c r="L2038" s="11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3"/>
      <c r="BK2038" s="13"/>
      <c r="BL2038" s="13"/>
      <c r="BM2038" s="13"/>
      <c r="BN2038" s="13"/>
    </row>
    <row r="2039" spans="1:66" x14ac:dyDescent="0.25">
      <c r="A2039" s="10"/>
      <c r="B2039" s="10"/>
      <c r="C2039" s="10"/>
      <c r="D2039" s="18"/>
      <c r="E2039" s="10"/>
      <c r="F2039" s="10"/>
      <c r="G2039" s="10"/>
      <c r="H2039" s="10"/>
      <c r="I2039" s="10"/>
      <c r="J2039" s="10"/>
      <c r="K2039" s="11"/>
      <c r="L2039" s="11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3"/>
      <c r="BK2039" s="13"/>
      <c r="BL2039" s="13"/>
      <c r="BM2039" s="13"/>
      <c r="BN2039" s="13"/>
    </row>
    <row r="2040" spans="1:66" x14ac:dyDescent="0.25">
      <c r="A2040" s="10"/>
      <c r="B2040" s="10"/>
      <c r="C2040" s="10"/>
      <c r="D2040" s="18"/>
      <c r="E2040" s="10"/>
      <c r="F2040" s="10"/>
      <c r="G2040" s="10"/>
      <c r="H2040" s="10"/>
      <c r="I2040" s="10"/>
      <c r="J2040" s="10"/>
      <c r="K2040" s="11"/>
      <c r="L2040" s="11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3"/>
      <c r="BK2040" s="13"/>
      <c r="BL2040" s="13"/>
      <c r="BM2040" s="13"/>
      <c r="BN2040" s="13"/>
    </row>
    <row r="2041" spans="1:66" x14ac:dyDescent="0.25">
      <c r="A2041" s="10"/>
      <c r="B2041" s="10"/>
      <c r="C2041" s="10"/>
      <c r="D2041" s="18"/>
      <c r="E2041" s="10"/>
      <c r="F2041" s="10"/>
      <c r="G2041" s="10"/>
      <c r="H2041" s="10"/>
      <c r="I2041" s="10"/>
      <c r="J2041" s="10"/>
      <c r="K2041" s="11"/>
      <c r="L2041" s="11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3"/>
      <c r="BK2041" s="13"/>
      <c r="BL2041" s="13"/>
      <c r="BM2041" s="13"/>
      <c r="BN2041" s="13"/>
    </row>
    <row r="2042" spans="1:66" x14ac:dyDescent="0.25">
      <c r="A2042" s="10"/>
      <c r="B2042" s="10"/>
      <c r="C2042" s="10"/>
      <c r="D2042" s="18"/>
      <c r="E2042" s="10"/>
      <c r="F2042" s="10"/>
      <c r="G2042" s="10"/>
      <c r="H2042" s="10"/>
      <c r="I2042" s="10"/>
      <c r="J2042" s="10"/>
      <c r="K2042" s="11"/>
      <c r="L2042" s="11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3"/>
      <c r="BK2042" s="13"/>
      <c r="BL2042" s="13"/>
      <c r="BM2042" s="13"/>
      <c r="BN2042" s="13"/>
    </row>
    <row r="2043" spans="1:66" x14ac:dyDescent="0.25">
      <c r="A2043" s="10"/>
      <c r="B2043" s="10"/>
      <c r="C2043" s="10"/>
      <c r="D2043" s="18"/>
      <c r="E2043" s="10"/>
      <c r="F2043" s="10"/>
      <c r="G2043" s="10"/>
      <c r="H2043" s="10"/>
      <c r="I2043" s="10"/>
      <c r="J2043" s="10"/>
      <c r="K2043" s="11"/>
      <c r="L2043" s="11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3"/>
      <c r="BK2043" s="13"/>
      <c r="BL2043" s="13"/>
      <c r="BM2043" s="13"/>
      <c r="BN2043" s="13"/>
    </row>
    <row r="2044" spans="1:66" x14ac:dyDescent="0.25">
      <c r="A2044" s="10"/>
      <c r="B2044" s="10"/>
      <c r="C2044" s="10"/>
      <c r="D2044" s="18"/>
      <c r="E2044" s="10"/>
      <c r="F2044" s="10"/>
      <c r="G2044" s="10"/>
      <c r="H2044" s="10"/>
      <c r="I2044" s="10"/>
      <c r="J2044" s="10"/>
      <c r="K2044" s="11"/>
      <c r="L2044" s="11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3"/>
      <c r="BK2044" s="13"/>
      <c r="BL2044" s="13"/>
      <c r="BM2044" s="13"/>
      <c r="BN2044" s="13"/>
    </row>
    <row r="2045" spans="1:66" x14ac:dyDescent="0.25">
      <c r="A2045" s="10"/>
      <c r="B2045" s="10"/>
      <c r="C2045" s="10"/>
      <c r="D2045" s="18"/>
      <c r="E2045" s="10"/>
      <c r="F2045" s="10"/>
      <c r="G2045" s="10"/>
      <c r="H2045" s="10"/>
      <c r="I2045" s="10"/>
      <c r="J2045" s="10"/>
      <c r="K2045" s="11"/>
      <c r="L2045" s="11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3"/>
      <c r="BK2045" s="13"/>
      <c r="BL2045" s="13"/>
      <c r="BM2045" s="13"/>
      <c r="BN2045" s="13"/>
    </row>
    <row r="2046" spans="1:66" x14ac:dyDescent="0.25">
      <c r="A2046" s="10"/>
      <c r="B2046" s="10"/>
      <c r="C2046" s="10"/>
      <c r="D2046" s="18"/>
      <c r="E2046" s="10"/>
      <c r="F2046" s="10"/>
      <c r="G2046" s="10"/>
      <c r="H2046" s="10"/>
      <c r="I2046" s="10"/>
      <c r="J2046" s="10"/>
      <c r="K2046" s="11"/>
      <c r="L2046" s="11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3"/>
      <c r="BK2046" s="13"/>
      <c r="BL2046" s="13"/>
      <c r="BM2046" s="13"/>
      <c r="BN2046" s="13"/>
    </row>
    <row r="2047" spans="1:66" x14ac:dyDescent="0.25">
      <c r="A2047" s="10"/>
      <c r="B2047" s="10"/>
      <c r="C2047" s="10"/>
      <c r="D2047" s="18"/>
      <c r="E2047" s="10"/>
      <c r="F2047" s="10"/>
      <c r="G2047" s="10"/>
      <c r="H2047" s="10"/>
      <c r="I2047" s="10"/>
      <c r="J2047" s="10"/>
      <c r="K2047" s="11"/>
      <c r="L2047" s="11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3"/>
      <c r="BK2047" s="13"/>
      <c r="BL2047" s="13"/>
      <c r="BM2047" s="13"/>
      <c r="BN2047" s="13"/>
    </row>
    <row r="2048" spans="1:66" x14ac:dyDescent="0.25">
      <c r="A2048" s="10"/>
      <c r="B2048" s="10"/>
      <c r="C2048" s="10"/>
      <c r="D2048" s="18"/>
      <c r="E2048" s="10"/>
      <c r="F2048" s="10"/>
      <c r="G2048" s="10"/>
      <c r="H2048" s="10"/>
      <c r="I2048" s="10"/>
      <c r="J2048" s="10"/>
      <c r="K2048" s="11"/>
      <c r="L2048" s="11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3"/>
      <c r="BK2048" s="13"/>
      <c r="BL2048" s="13"/>
      <c r="BM2048" s="13"/>
      <c r="BN2048" s="13"/>
    </row>
    <row r="2049" spans="1:66" x14ac:dyDescent="0.25">
      <c r="A2049" s="10"/>
      <c r="B2049" s="10"/>
      <c r="C2049" s="10"/>
      <c r="D2049" s="18"/>
      <c r="E2049" s="10"/>
      <c r="F2049" s="10"/>
      <c r="G2049" s="10"/>
      <c r="H2049" s="10"/>
      <c r="I2049" s="10"/>
      <c r="J2049" s="10"/>
      <c r="K2049" s="11"/>
      <c r="L2049" s="11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3"/>
      <c r="BK2049" s="13"/>
      <c r="BL2049" s="13"/>
      <c r="BM2049" s="13"/>
      <c r="BN2049" s="13"/>
    </row>
    <row r="2050" spans="1:66" x14ac:dyDescent="0.25">
      <c r="A2050" s="10"/>
      <c r="B2050" s="10"/>
      <c r="C2050" s="10"/>
      <c r="D2050" s="18"/>
      <c r="E2050" s="10"/>
      <c r="F2050" s="10"/>
      <c r="G2050" s="10"/>
      <c r="H2050" s="10"/>
      <c r="I2050" s="10"/>
      <c r="J2050" s="10"/>
      <c r="K2050" s="11"/>
      <c r="L2050" s="11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3"/>
      <c r="BK2050" s="13"/>
      <c r="BL2050" s="13"/>
      <c r="BM2050" s="13"/>
      <c r="BN2050" s="13"/>
    </row>
    <row r="2051" spans="1:66" x14ac:dyDescent="0.25">
      <c r="A2051" s="10"/>
      <c r="B2051" s="10"/>
      <c r="C2051" s="10"/>
      <c r="D2051" s="18"/>
      <c r="E2051" s="10"/>
      <c r="F2051" s="10"/>
      <c r="G2051" s="10"/>
      <c r="H2051" s="10"/>
      <c r="I2051" s="10"/>
      <c r="J2051" s="10"/>
      <c r="K2051" s="11"/>
      <c r="L2051" s="11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3"/>
      <c r="BK2051" s="13"/>
      <c r="BL2051" s="13"/>
      <c r="BM2051" s="13"/>
      <c r="BN2051" s="13"/>
    </row>
    <row r="2052" spans="1:66" x14ac:dyDescent="0.25">
      <c r="A2052" s="10"/>
      <c r="B2052" s="10"/>
      <c r="C2052" s="10"/>
      <c r="D2052" s="18"/>
      <c r="E2052" s="10"/>
      <c r="F2052" s="10"/>
      <c r="G2052" s="10"/>
      <c r="H2052" s="10"/>
      <c r="I2052" s="10"/>
      <c r="J2052" s="10"/>
      <c r="K2052" s="11"/>
      <c r="L2052" s="11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12"/>
      <c r="BI2052" s="12"/>
      <c r="BJ2052" s="13"/>
      <c r="BK2052" s="13"/>
      <c r="BL2052" s="13"/>
      <c r="BM2052" s="13"/>
      <c r="BN2052" s="13"/>
    </row>
    <row r="2053" spans="1:66" x14ac:dyDescent="0.25">
      <c r="A2053" s="10"/>
      <c r="B2053" s="10"/>
      <c r="C2053" s="10"/>
      <c r="D2053" s="18"/>
      <c r="E2053" s="10"/>
      <c r="F2053" s="10"/>
      <c r="G2053" s="10"/>
      <c r="H2053" s="10"/>
      <c r="I2053" s="10"/>
      <c r="J2053" s="10"/>
      <c r="K2053" s="11"/>
      <c r="L2053" s="11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3"/>
      <c r="BK2053" s="13"/>
      <c r="BL2053" s="13"/>
      <c r="BM2053" s="13"/>
      <c r="BN2053" s="13"/>
    </row>
    <row r="2054" spans="1:66" x14ac:dyDescent="0.25">
      <c r="A2054" s="10"/>
      <c r="B2054" s="10"/>
      <c r="C2054" s="10"/>
      <c r="D2054" s="18"/>
      <c r="E2054" s="10"/>
      <c r="F2054" s="10"/>
      <c r="G2054" s="10"/>
      <c r="H2054" s="10"/>
      <c r="I2054" s="10"/>
      <c r="J2054" s="10"/>
      <c r="K2054" s="11"/>
      <c r="L2054" s="11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3"/>
      <c r="BK2054" s="13"/>
      <c r="BL2054" s="13"/>
      <c r="BM2054" s="13"/>
      <c r="BN2054" s="13"/>
    </row>
    <row r="2055" spans="1:66" x14ac:dyDescent="0.25">
      <c r="A2055" s="10"/>
      <c r="B2055" s="10"/>
      <c r="C2055" s="10"/>
      <c r="D2055" s="18"/>
      <c r="E2055" s="10"/>
      <c r="F2055" s="10"/>
      <c r="G2055" s="10"/>
      <c r="H2055" s="10"/>
      <c r="I2055" s="10"/>
      <c r="J2055" s="10"/>
      <c r="K2055" s="11"/>
      <c r="L2055" s="11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12"/>
      <c r="BI2055" s="12"/>
      <c r="BJ2055" s="13"/>
      <c r="BK2055" s="13"/>
      <c r="BL2055" s="13"/>
      <c r="BM2055" s="13"/>
      <c r="BN2055" s="13"/>
    </row>
    <row r="2056" spans="1:66" x14ac:dyDescent="0.25">
      <c r="A2056" s="10"/>
      <c r="B2056" s="10"/>
      <c r="C2056" s="10"/>
      <c r="D2056" s="18"/>
      <c r="E2056" s="10"/>
      <c r="F2056" s="10"/>
      <c r="G2056" s="10"/>
      <c r="H2056" s="10"/>
      <c r="I2056" s="10"/>
      <c r="J2056" s="10"/>
      <c r="K2056" s="11"/>
      <c r="L2056" s="11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12"/>
      <c r="BI2056" s="12"/>
      <c r="BJ2056" s="13"/>
      <c r="BK2056" s="13"/>
      <c r="BL2056" s="13"/>
      <c r="BM2056" s="13"/>
      <c r="BN2056" s="13"/>
    </row>
    <row r="2057" spans="1:66" x14ac:dyDescent="0.25">
      <c r="A2057" s="10"/>
      <c r="B2057" s="10"/>
      <c r="C2057" s="10"/>
      <c r="D2057" s="18"/>
      <c r="E2057" s="10"/>
      <c r="F2057" s="10"/>
      <c r="G2057" s="10"/>
      <c r="H2057" s="10"/>
      <c r="I2057" s="10"/>
      <c r="J2057" s="10"/>
      <c r="K2057" s="11"/>
      <c r="L2057" s="11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12"/>
      <c r="BI2057" s="12"/>
      <c r="BJ2057" s="13"/>
      <c r="BK2057" s="13"/>
      <c r="BL2057" s="13"/>
      <c r="BM2057" s="13"/>
      <c r="BN2057" s="13"/>
    </row>
    <row r="2058" spans="1:66" x14ac:dyDescent="0.25">
      <c r="A2058" s="10"/>
      <c r="B2058" s="10"/>
      <c r="C2058" s="10"/>
      <c r="D2058" s="18"/>
      <c r="E2058" s="10"/>
      <c r="F2058" s="10"/>
      <c r="G2058" s="10"/>
      <c r="H2058" s="10"/>
      <c r="I2058" s="10"/>
      <c r="J2058" s="10"/>
      <c r="K2058" s="11"/>
      <c r="L2058" s="11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12"/>
      <c r="BI2058" s="12"/>
      <c r="BJ2058" s="13"/>
      <c r="BK2058" s="13"/>
      <c r="BL2058" s="13"/>
      <c r="BM2058" s="13"/>
      <c r="BN2058" s="13"/>
    </row>
    <row r="2059" spans="1:66" x14ac:dyDescent="0.25">
      <c r="A2059" s="10"/>
      <c r="B2059" s="10"/>
      <c r="C2059" s="10"/>
      <c r="D2059" s="18"/>
      <c r="E2059" s="10"/>
      <c r="F2059" s="10"/>
      <c r="G2059" s="10"/>
      <c r="H2059" s="10"/>
      <c r="I2059" s="10"/>
      <c r="J2059" s="10"/>
      <c r="K2059" s="11"/>
      <c r="L2059" s="11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12"/>
      <c r="BI2059" s="12"/>
      <c r="BJ2059" s="13"/>
      <c r="BK2059" s="13"/>
      <c r="BL2059" s="13"/>
      <c r="BM2059" s="13"/>
      <c r="BN2059" s="13"/>
    </row>
    <row r="2060" spans="1:66" x14ac:dyDescent="0.25">
      <c r="A2060" s="10"/>
      <c r="B2060" s="10"/>
      <c r="C2060" s="10"/>
      <c r="D2060" s="18"/>
      <c r="E2060" s="10"/>
      <c r="F2060" s="10"/>
      <c r="G2060" s="10"/>
      <c r="H2060" s="10"/>
      <c r="I2060" s="10"/>
      <c r="J2060" s="10"/>
      <c r="K2060" s="11"/>
      <c r="L2060" s="11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12"/>
      <c r="BI2060" s="12"/>
      <c r="BJ2060" s="13"/>
      <c r="BK2060" s="13"/>
      <c r="BL2060" s="13"/>
      <c r="BM2060" s="13"/>
      <c r="BN2060" s="13"/>
    </row>
    <row r="2061" spans="1:66" x14ac:dyDescent="0.25">
      <c r="A2061" s="10"/>
      <c r="B2061" s="10"/>
      <c r="C2061" s="10"/>
      <c r="D2061" s="18"/>
      <c r="E2061" s="10"/>
      <c r="F2061" s="10"/>
      <c r="G2061" s="10"/>
      <c r="H2061" s="10"/>
      <c r="I2061" s="10"/>
      <c r="J2061" s="10"/>
      <c r="K2061" s="11"/>
      <c r="L2061" s="11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12"/>
      <c r="BI2061" s="12"/>
      <c r="BJ2061" s="13"/>
      <c r="BK2061" s="13"/>
      <c r="BL2061" s="13"/>
      <c r="BM2061" s="13"/>
      <c r="BN2061" s="13"/>
    </row>
    <row r="2062" spans="1:66" x14ac:dyDescent="0.25">
      <c r="A2062" s="10"/>
      <c r="B2062" s="10"/>
      <c r="C2062" s="10"/>
      <c r="D2062" s="18"/>
      <c r="E2062" s="10"/>
      <c r="F2062" s="10"/>
      <c r="G2062" s="10"/>
      <c r="H2062" s="10"/>
      <c r="I2062" s="10"/>
      <c r="J2062" s="10"/>
      <c r="K2062" s="11"/>
      <c r="L2062" s="11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12"/>
      <c r="BI2062" s="12"/>
      <c r="BJ2062" s="13"/>
      <c r="BK2062" s="13"/>
      <c r="BL2062" s="13"/>
      <c r="BM2062" s="13"/>
      <c r="BN2062" s="13"/>
    </row>
    <row r="2063" spans="1:66" x14ac:dyDescent="0.25">
      <c r="A2063" s="10"/>
      <c r="B2063" s="10"/>
      <c r="C2063" s="10"/>
      <c r="D2063" s="18"/>
      <c r="E2063" s="10"/>
      <c r="F2063" s="10"/>
      <c r="G2063" s="10"/>
      <c r="H2063" s="10"/>
      <c r="I2063" s="10"/>
      <c r="J2063" s="10"/>
      <c r="K2063" s="11"/>
      <c r="L2063" s="11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12"/>
      <c r="BI2063" s="12"/>
      <c r="BJ2063" s="13"/>
      <c r="BK2063" s="13"/>
      <c r="BL2063" s="13"/>
      <c r="BM2063" s="13"/>
      <c r="BN2063" s="13"/>
    </row>
    <row r="2064" spans="1:66" x14ac:dyDescent="0.25">
      <c r="A2064" s="10"/>
      <c r="B2064" s="10"/>
      <c r="C2064" s="10"/>
      <c r="D2064" s="18"/>
      <c r="E2064" s="10"/>
      <c r="F2064" s="10"/>
      <c r="G2064" s="10"/>
      <c r="H2064" s="10"/>
      <c r="I2064" s="10"/>
      <c r="J2064" s="10"/>
      <c r="K2064" s="11"/>
      <c r="L2064" s="11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12"/>
      <c r="BI2064" s="12"/>
      <c r="BJ2064" s="13"/>
      <c r="BK2064" s="13"/>
      <c r="BL2064" s="13"/>
      <c r="BM2064" s="13"/>
      <c r="BN2064" s="13"/>
    </row>
    <row r="2065" spans="1:66" x14ac:dyDescent="0.25">
      <c r="A2065" s="10"/>
      <c r="B2065" s="10"/>
      <c r="C2065" s="10"/>
      <c r="D2065" s="18"/>
      <c r="E2065" s="10"/>
      <c r="F2065" s="10"/>
      <c r="G2065" s="10"/>
      <c r="H2065" s="10"/>
      <c r="I2065" s="10"/>
      <c r="J2065" s="10"/>
      <c r="K2065" s="11"/>
      <c r="L2065" s="11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12"/>
      <c r="BI2065" s="12"/>
      <c r="BJ2065" s="13"/>
      <c r="BK2065" s="13"/>
      <c r="BL2065" s="13"/>
      <c r="BM2065" s="13"/>
      <c r="BN2065" s="13"/>
    </row>
    <row r="2066" spans="1:66" x14ac:dyDescent="0.25">
      <c r="A2066" s="10"/>
      <c r="B2066" s="10"/>
      <c r="C2066" s="10"/>
      <c r="D2066" s="18"/>
      <c r="E2066" s="10"/>
      <c r="F2066" s="10"/>
      <c r="G2066" s="10"/>
      <c r="H2066" s="10"/>
      <c r="I2066" s="10"/>
      <c r="J2066" s="10"/>
      <c r="K2066" s="11"/>
      <c r="L2066" s="11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12"/>
      <c r="BI2066" s="12"/>
      <c r="BJ2066" s="13"/>
      <c r="BK2066" s="13"/>
      <c r="BL2066" s="13"/>
      <c r="BM2066" s="13"/>
      <c r="BN2066" s="13"/>
    </row>
    <row r="2067" spans="1:66" x14ac:dyDescent="0.25">
      <c r="A2067" s="10"/>
      <c r="B2067" s="10"/>
      <c r="C2067" s="10"/>
      <c r="D2067" s="18"/>
      <c r="E2067" s="10"/>
      <c r="F2067" s="10"/>
      <c r="G2067" s="10"/>
      <c r="H2067" s="10"/>
      <c r="I2067" s="10"/>
      <c r="J2067" s="10"/>
      <c r="K2067" s="11"/>
      <c r="L2067" s="11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12"/>
      <c r="BI2067" s="12"/>
      <c r="BJ2067" s="13"/>
      <c r="BK2067" s="13"/>
      <c r="BL2067" s="13"/>
      <c r="BM2067" s="13"/>
      <c r="BN2067" s="13"/>
    </row>
    <row r="2068" spans="1:66" x14ac:dyDescent="0.25">
      <c r="A2068" s="10"/>
      <c r="B2068" s="10"/>
      <c r="C2068" s="10"/>
      <c r="D2068" s="18"/>
      <c r="E2068" s="10"/>
      <c r="F2068" s="10"/>
      <c r="G2068" s="10"/>
      <c r="H2068" s="10"/>
      <c r="I2068" s="10"/>
      <c r="J2068" s="10"/>
      <c r="K2068" s="11"/>
      <c r="L2068" s="11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3"/>
      <c r="BK2068" s="13"/>
      <c r="BL2068" s="13"/>
      <c r="BM2068" s="13"/>
      <c r="BN2068" s="13"/>
    </row>
    <row r="2069" spans="1:66" x14ac:dyDescent="0.25">
      <c r="A2069" s="10"/>
      <c r="B2069" s="10"/>
      <c r="C2069" s="10"/>
      <c r="D2069" s="18"/>
      <c r="E2069" s="10"/>
      <c r="F2069" s="10"/>
      <c r="G2069" s="10"/>
      <c r="H2069" s="10"/>
      <c r="I2069" s="10"/>
      <c r="J2069" s="10"/>
      <c r="K2069" s="11"/>
      <c r="L2069" s="11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3"/>
      <c r="BK2069" s="13"/>
      <c r="BL2069" s="13"/>
      <c r="BM2069" s="13"/>
      <c r="BN2069" s="13"/>
    </row>
    <row r="2070" spans="1:66" x14ac:dyDescent="0.25">
      <c r="A2070" s="10"/>
      <c r="B2070" s="10"/>
      <c r="C2070" s="10"/>
      <c r="D2070" s="18"/>
      <c r="E2070" s="10"/>
      <c r="F2070" s="10"/>
      <c r="G2070" s="10"/>
      <c r="H2070" s="10"/>
      <c r="I2070" s="10"/>
      <c r="J2070" s="10"/>
      <c r="K2070" s="11"/>
      <c r="L2070" s="11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3"/>
      <c r="BK2070" s="13"/>
      <c r="BL2070" s="13"/>
      <c r="BM2070" s="13"/>
      <c r="BN2070" s="13"/>
    </row>
    <row r="2071" spans="1:66" x14ac:dyDescent="0.25">
      <c r="A2071" s="10"/>
      <c r="B2071" s="10"/>
      <c r="C2071" s="10"/>
      <c r="D2071" s="18"/>
      <c r="E2071" s="10"/>
      <c r="F2071" s="10"/>
      <c r="G2071" s="10"/>
      <c r="H2071" s="10"/>
      <c r="I2071" s="10"/>
      <c r="J2071" s="10"/>
      <c r="K2071" s="11"/>
      <c r="L2071" s="11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3"/>
      <c r="BK2071" s="13"/>
      <c r="BL2071" s="13"/>
      <c r="BM2071" s="13"/>
      <c r="BN2071" s="13"/>
    </row>
    <row r="2072" spans="1:66" x14ac:dyDescent="0.25">
      <c r="A2072" s="10"/>
      <c r="B2072" s="10"/>
      <c r="C2072" s="10"/>
      <c r="D2072" s="18"/>
      <c r="E2072" s="10"/>
      <c r="F2072" s="10"/>
      <c r="G2072" s="10"/>
      <c r="H2072" s="10"/>
      <c r="I2072" s="10"/>
      <c r="J2072" s="10"/>
      <c r="K2072" s="11"/>
      <c r="L2072" s="11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3"/>
      <c r="BK2072" s="13"/>
      <c r="BL2072" s="13"/>
      <c r="BM2072" s="13"/>
      <c r="BN2072" s="13"/>
    </row>
    <row r="2073" spans="1:66" x14ac:dyDescent="0.25">
      <c r="A2073" s="10"/>
      <c r="B2073" s="10"/>
      <c r="C2073" s="10"/>
      <c r="D2073" s="18"/>
      <c r="E2073" s="10"/>
      <c r="F2073" s="10"/>
      <c r="G2073" s="10"/>
      <c r="H2073" s="10"/>
      <c r="I2073" s="10"/>
      <c r="J2073" s="10"/>
      <c r="K2073" s="11"/>
      <c r="L2073" s="11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3"/>
      <c r="BK2073" s="13"/>
      <c r="BL2073" s="13"/>
      <c r="BM2073" s="13"/>
      <c r="BN2073" s="13"/>
    </row>
    <row r="2074" spans="1:66" x14ac:dyDescent="0.25">
      <c r="A2074" s="10"/>
      <c r="B2074" s="10"/>
      <c r="C2074" s="10"/>
      <c r="D2074" s="18"/>
      <c r="E2074" s="10"/>
      <c r="F2074" s="10"/>
      <c r="G2074" s="10"/>
      <c r="H2074" s="10"/>
      <c r="I2074" s="10"/>
      <c r="J2074" s="10"/>
      <c r="K2074" s="11"/>
      <c r="L2074" s="11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3"/>
      <c r="BK2074" s="13"/>
      <c r="BL2074" s="13"/>
      <c r="BM2074" s="13"/>
      <c r="BN2074" s="13"/>
    </row>
    <row r="2075" spans="1:66" x14ac:dyDescent="0.25">
      <c r="A2075" s="10"/>
      <c r="B2075" s="10"/>
      <c r="C2075" s="10"/>
      <c r="D2075" s="18"/>
      <c r="E2075" s="10"/>
      <c r="F2075" s="10"/>
      <c r="G2075" s="10"/>
      <c r="H2075" s="10"/>
      <c r="I2075" s="10"/>
      <c r="J2075" s="10"/>
      <c r="K2075" s="11"/>
      <c r="L2075" s="11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3"/>
      <c r="BK2075" s="13"/>
      <c r="BL2075" s="13"/>
      <c r="BM2075" s="13"/>
      <c r="BN2075" s="13"/>
    </row>
    <row r="2076" spans="1:66" x14ac:dyDescent="0.25">
      <c r="A2076" s="10"/>
      <c r="B2076" s="10"/>
      <c r="C2076" s="10"/>
      <c r="D2076" s="18"/>
      <c r="E2076" s="10"/>
      <c r="F2076" s="10"/>
      <c r="G2076" s="10"/>
      <c r="H2076" s="10"/>
      <c r="I2076" s="10"/>
      <c r="J2076" s="10"/>
      <c r="K2076" s="11"/>
      <c r="L2076" s="11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3"/>
      <c r="BK2076" s="13"/>
      <c r="BL2076" s="13"/>
      <c r="BM2076" s="13"/>
      <c r="BN2076" s="13"/>
    </row>
    <row r="2077" spans="1:66" x14ac:dyDescent="0.25">
      <c r="A2077" s="10"/>
      <c r="B2077" s="10"/>
      <c r="C2077" s="10"/>
      <c r="D2077" s="18"/>
      <c r="E2077" s="10"/>
      <c r="F2077" s="10"/>
      <c r="G2077" s="10"/>
      <c r="H2077" s="10"/>
      <c r="I2077" s="10"/>
      <c r="J2077" s="10"/>
      <c r="K2077" s="11"/>
      <c r="L2077" s="11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3"/>
      <c r="BK2077" s="13"/>
      <c r="BL2077" s="13"/>
      <c r="BM2077" s="13"/>
      <c r="BN2077" s="13"/>
    </row>
    <row r="2078" spans="1:66" x14ac:dyDescent="0.25">
      <c r="A2078" s="10"/>
      <c r="B2078" s="10"/>
      <c r="C2078" s="10"/>
      <c r="D2078" s="18"/>
      <c r="E2078" s="10"/>
      <c r="F2078" s="10"/>
      <c r="G2078" s="10"/>
      <c r="H2078" s="10"/>
      <c r="I2078" s="10"/>
      <c r="J2078" s="10"/>
      <c r="K2078" s="11"/>
      <c r="L2078" s="11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3"/>
      <c r="BK2078" s="13"/>
      <c r="BL2078" s="13"/>
      <c r="BM2078" s="13"/>
      <c r="BN2078" s="13"/>
    </row>
    <row r="2079" spans="1:66" x14ac:dyDescent="0.25">
      <c r="A2079" s="10"/>
      <c r="B2079" s="10"/>
      <c r="C2079" s="10"/>
      <c r="D2079" s="18"/>
      <c r="E2079" s="10"/>
      <c r="F2079" s="10"/>
      <c r="G2079" s="10"/>
      <c r="H2079" s="10"/>
      <c r="I2079" s="10"/>
      <c r="J2079" s="10"/>
      <c r="K2079" s="11"/>
      <c r="L2079" s="11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3"/>
      <c r="BK2079" s="13"/>
      <c r="BL2079" s="13"/>
      <c r="BM2079" s="13"/>
      <c r="BN2079" s="13"/>
    </row>
    <row r="2080" spans="1:66" x14ac:dyDescent="0.25">
      <c r="A2080" s="10"/>
      <c r="B2080" s="10"/>
      <c r="C2080" s="10"/>
      <c r="D2080" s="18"/>
      <c r="E2080" s="10"/>
      <c r="F2080" s="10"/>
      <c r="G2080" s="10"/>
      <c r="H2080" s="10"/>
      <c r="I2080" s="10"/>
      <c r="J2080" s="10"/>
      <c r="K2080" s="11"/>
      <c r="L2080" s="11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3"/>
      <c r="BK2080" s="13"/>
      <c r="BL2080" s="13"/>
      <c r="BM2080" s="13"/>
      <c r="BN2080" s="13"/>
    </row>
    <row r="2081" spans="1:66" s="14" customFormat="1" x14ac:dyDescent="0.25">
      <c r="A2081" s="10"/>
      <c r="B2081" s="10"/>
      <c r="C2081" s="10"/>
      <c r="D2081" s="18"/>
      <c r="E2081" s="10"/>
      <c r="F2081" s="10"/>
      <c r="G2081" s="10"/>
      <c r="H2081" s="10"/>
      <c r="I2081" s="10"/>
      <c r="J2081" s="10"/>
      <c r="K2081" s="11"/>
      <c r="L2081" s="11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3"/>
      <c r="BK2081" s="13"/>
      <c r="BL2081" s="13"/>
      <c r="BM2081" s="13"/>
      <c r="BN2081" s="13"/>
    </row>
    <row r="2082" spans="1:66" x14ac:dyDescent="0.25">
      <c r="A2082" s="10"/>
      <c r="B2082" s="10"/>
      <c r="C2082" s="10"/>
      <c r="D2082" s="18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1:66" x14ac:dyDescent="0.25">
      <c r="A2083" s="10"/>
      <c r="B2083" s="10"/>
      <c r="C2083" s="10"/>
      <c r="D2083" s="18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1:66" x14ac:dyDescent="0.25">
      <c r="A2084" s="10"/>
      <c r="B2084" s="10"/>
      <c r="C2084" s="10"/>
      <c r="D2084" s="18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1:66" x14ac:dyDescent="0.25">
      <c r="A2085" s="10"/>
      <c r="B2085" s="10"/>
      <c r="C2085" s="10"/>
      <c r="D2085" s="18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1:66" x14ac:dyDescent="0.25">
      <c r="A2086" s="10"/>
      <c r="B2086" s="10"/>
      <c r="C2086" s="10"/>
      <c r="D2086" s="18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1:66" x14ac:dyDescent="0.25">
      <c r="A2087" s="10"/>
      <c r="B2087" s="10"/>
      <c r="C2087" s="10"/>
      <c r="D2087" s="18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1:66" x14ac:dyDescent="0.25">
      <c r="A2088" s="10"/>
      <c r="B2088" s="10"/>
      <c r="C2088" s="10"/>
      <c r="D2088" s="18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1:66" x14ac:dyDescent="0.25">
      <c r="A2089" s="10"/>
      <c r="B2089" s="10"/>
      <c r="C2089" s="10"/>
      <c r="D2089" s="18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1:66" x14ac:dyDescent="0.25">
      <c r="A2090" s="10"/>
      <c r="B2090" s="10"/>
      <c r="C2090" s="10"/>
      <c r="D2090" s="18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1:66" x14ac:dyDescent="0.25">
      <c r="A2091" s="10"/>
      <c r="B2091" s="10"/>
      <c r="C2091" s="10"/>
      <c r="D2091" s="18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1:66" x14ac:dyDescent="0.25">
      <c r="A2092" s="10"/>
      <c r="B2092" s="10"/>
      <c r="C2092" s="10"/>
      <c r="D2092" s="18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1:66" x14ac:dyDescent="0.25">
      <c r="A2093" s="10"/>
      <c r="B2093" s="10"/>
      <c r="C2093" s="10"/>
      <c r="D2093" s="18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1:66" x14ac:dyDescent="0.25">
      <c r="A2094" s="10"/>
      <c r="B2094" s="10"/>
      <c r="C2094" s="10"/>
      <c r="D2094" s="18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1:66" x14ac:dyDescent="0.25">
      <c r="A2095" s="10"/>
      <c r="B2095" s="10"/>
      <c r="C2095" s="10"/>
      <c r="D2095" s="18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1:66" x14ac:dyDescent="0.25">
      <c r="A2096" s="10"/>
      <c r="B2096" s="10"/>
      <c r="C2096" s="10"/>
      <c r="D2096" s="18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1:66" x14ac:dyDescent="0.25">
      <c r="A2097" s="10"/>
      <c r="B2097" s="10"/>
      <c r="C2097" s="10"/>
      <c r="D2097" s="18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1:66" x14ac:dyDescent="0.25">
      <c r="A2098" s="10"/>
      <c r="B2098" s="10"/>
      <c r="C2098" s="10"/>
      <c r="D2098" s="18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1:66" x14ac:dyDescent="0.25">
      <c r="A2099" s="10"/>
      <c r="B2099" s="10"/>
      <c r="C2099" s="10"/>
      <c r="D2099" s="18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1:66" x14ac:dyDescent="0.25">
      <c r="A2100" s="10"/>
      <c r="B2100" s="10"/>
      <c r="C2100" s="10"/>
      <c r="D2100" s="18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1:66" x14ac:dyDescent="0.25">
      <c r="A2101" s="10"/>
      <c r="B2101" s="10"/>
      <c r="C2101" s="10"/>
      <c r="D2101" s="18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1:66" x14ac:dyDescent="0.25">
      <c r="A2102" s="10"/>
      <c r="B2102" s="10"/>
      <c r="C2102" s="10"/>
      <c r="D2102" s="18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1:66" x14ac:dyDescent="0.25">
      <c r="A2103" s="10"/>
      <c r="B2103" s="10"/>
      <c r="C2103" s="10"/>
      <c r="D2103" s="18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1:66" x14ac:dyDescent="0.25">
      <c r="A2104" s="10"/>
      <c r="B2104" s="10"/>
      <c r="C2104" s="10"/>
      <c r="D2104" s="18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1:66" x14ac:dyDescent="0.25">
      <c r="A2105" s="10"/>
      <c r="B2105" s="10"/>
      <c r="C2105" s="10"/>
      <c r="D2105" s="18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1:66" x14ac:dyDescent="0.25">
      <c r="A2106" s="10"/>
      <c r="B2106" s="10"/>
      <c r="C2106" s="10"/>
      <c r="D2106" s="18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1:66" x14ac:dyDescent="0.25">
      <c r="A2107" s="10"/>
      <c r="B2107" s="10"/>
      <c r="C2107" s="10"/>
      <c r="D2107" s="18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1:66" x14ac:dyDescent="0.25">
      <c r="A2108" s="10"/>
      <c r="B2108" s="10"/>
      <c r="C2108" s="10"/>
      <c r="D2108" s="18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1:66" x14ac:dyDescent="0.25">
      <c r="A2109" s="10"/>
      <c r="B2109" s="10"/>
      <c r="C2109" s="10"/>
      <c r="D2109" s="18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1:66" x14ac:dyDescent="0.25">
      <c r="A2110" s="10"/>
      <c r="B2110" s="10"/>
      <c r="C2110" s="10"/>
      <c r="D2110" s="18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1:66" x14ac:dyDescent="0.25">
      <c r="A2111" s="10"/>
      <c r="B2111" s="10"/>
      <c r="C2111" s="10"/>
      <c r="D2111" s="18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1:66" x14ac:dyDescent="0.25">
      <c r="A2112" s="10"/>
      <c r="B2112" s="10"/>
      <c r="C2112" s="10"/>
      <c r="D2112" s="18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1:66" x14ac:dyDescent="0.25">
      <c r="A2113" s="10"/>
      <c r="B2113" s="10"/>
      <c r="C2113" s="10"/>
      <c r="D2113" s="18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1:66" x14ac:dyDescent="0.25">
      <c r="A2114" s="10"/>
      <c r="B2114" s="10"/>
      <c r="C2114" s="10"/>
      <c r="D2114" s="18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1:66" x14ac:dyDescent="0.25">
      <c r="A2115" s="10"/>
      <c r="B2115" s="10"/>
      <c r="C2115" s="10"/>
      <c r="D2115" s="18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1:66" x14ac:dyDescent="0.25">
      <c r="A2116" s="10"/>
      <c r="B2116" s="10"/>
      <c r="C2116" s="10"/>
      <c r="D2116" s="18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1:66" x14ac:dyDescent="0.25">
      <c r="A2117" s="10"/>
      <c r="B2117" s="10"/>
      <c r="C2117" s="10"/>
      <c r="D2117" s="18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1:66" x14ac:dyDescent="0.25">
      <c r="A2118" s="10"/>
      <c r="B2118" s="10"/>
      <c r="C2118" s="10"/>
      <c r="D2118" s="18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1:66" x14ac:dyDescent="0.25">
      <c r="A2119" s="10"/>
      <c r="B2119" s="10"/>
      <c r="C2119" s="10"/>
      <c r="D2119" s="18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1:66" x14ac:dyDescent="0.25">
      <c r="A2120" s="10"/>
      <c r="B2120" s="10"/>
      <c r="C2120" s="10"/>
      <c r="D2120" s="18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1:66" x14ac:dyDescent="0.25">
      <c r="A2121" s="10"/>
      <c r="B2121" s="10"/>
      <c r="C2121" s="10"/>
      <c r="D2121" s="18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1:66" x14ac:dyDescent="0.25">
      <c r="A2122" s="10"/>
      <c r="B2122" s="10"/>
      <c r="C2122" s="10"/>
      <c r="D2122" s="18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1:66" x14ac:dyDescent="0.25">
      <c r="A2123" s="10"/>
      <c r="B2123" s="10"/>
      <c r="C2123" s="10"/>
      <c r="D2123" s="18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1:66" x14ac:dyDescent="0.25">
      <c r="A2124" s="10"/>
      <c r="B2124" s="10"/>
      <c r="C2124" s="10"/>
      <c r="D2124" s="18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1:66" x14ac:dyDescent="0.25">
      <c r="A2125" s="10"/>
      <c r="B2125" s="10"/>
      <c r="C2125" s="10"/>
      <c r="D2125" s="18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1:66" x14ac:dyDescent="0.25">
      <c r="A2126" s="10"/>
      <c r="B2126" s="10"/>
      <c r="C2126" s="10"/>
      <c r="D2126" s="18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1:66" x14ac:dyDescent="0.25">
      <c r="A2127" s="10"/>
      <c r="B2127" s="10"/>
      <c r="C2127" s="10"/>
      <c r="D2127" s="18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1:66" x14ac:dyDescent="0.25">
      <c r="A2128" s="10"/>
      <c r="B2128" s="10"/>
      <c r="C2128" s="10"/>
      <c r="D2128" s="18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1:66" x14ac:dyDescent="0.25">
      <c r="A2129" s="10"/>
      <c r="B2129" s="10"/>
      <c r="C2129" s="10"/>
      <c r="D2129" s="18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1:66" x14ac:dyDescent="0.25">
      <c r="A2130" s="10"/>
      <c r="B2130" s="10"/>
      <c r="C2130" s="10"/>
      <c r="D2130" s="18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1:66" x14ac:dyDescent="0.25">
      <c r="A2131" s="10"/>
      <c r="B2131" s="10"/>
      <c r="C2131" s="10"/>
      <c r="D2131" s="18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1:66" x14ac:dyDescent="0.25">
      <c r="A2132" s="10"/>
      <c r="B2132" s="10"/>
      <c r="C2132" s="10"/>
      <c r="D2132" s="18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1:66" x14ac:dyDescent="0.25">
      <c r="A2133" s="10"/>
      <c r="B2133" s="10"/>
      <c r="C2133" s="10"/>
      <c r="D2133" s="18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1:66" x14ac:dyDescent="0.25">
      <c r="A2134" s="10"/>
      <c r="B2134" s="10"/>
      <c r="C2134" s="10"/>
      <c r="D2134" s="18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1:66" x14ac:dyDescent="0.25">
      <c r="A2135" s="10"/>
      <c r="B2135" s="10"/>
      <c r="C2135" s="10"/>
      <c r="D2135" s="18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1:66" x14ac:dyDescent="0.25">
      <c r="A2136" s="10"/>
      <c r="B2136" s="10"/>
      <c r="C2136" s="10"/>
      <c r="D2136" s="18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1:66" x14ac:dyDescent="0.25">
      <c r="A2137" s="10"/>
      <c r="B2137" s="10"/>
      <c r="C2137" s="10"/>
      <c r="D2137" s="18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1:66" x14ac:dyDescent="0.25">
      <c r="A2138" s="10"/>
      <c r="B2138" s="10"/>
      <c r="C2138" s="10"/>
      <c r="D2138" s="18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1:66" x14ac:dyDescent="0.25">
      <c r="A2139" s="10"/>
      <c r="B2139" s="10"/>
      <c r="C2139" s="10"/>
      <c r="D2139" s="18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1:66" x14ac:dyDescent="0.25">
      <c r="A2140" s="10"/>
      <c r="B2140" s="10"/>
      <c r="C2140" s="10"/>
      <c r="D2140" s="18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1:66" x14ac:dyDescent="0.25">
      <c r="A2141" s="10"/>
      <c r="B2141" s="10"/>
      <c r="C2141" s="10"/>
      <c r="D2141" s="18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1:66" x14ac:dyDescent="0.25">
      <c r="A2142" s="10"/>
      <c r="B2142" s="10"/>
      <c r="C2142" s="10"/>
      <c r="D2142" s="18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1:66" x14ac:dyDescent="0.25">
      <c r="A2143" s="10"/>
      <c r="B2143" s="10"/>
      <c r="C2143" s="10"/>
      <c r="D2143" s="18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1:66" x14ac:dyDescent="0.25">
      <c r="A2144" s="10"/>
      <c r="B2144" s="10"/>
      <c r="C2144" s="10"/>
      <c r="D2144" s="18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1:66" x14ac:dyDescent="0.25">
      <c r="A2145" s="10"/>
      <c r="B2145" s="10"/>
      <c r="C2145" s="10"/>
      <c r="D2145" s="18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1:66" x14ac:dyDescent="0.25">
      <c r="A2146" s="10"/>
      <c r="B2146" s="10"/>
      <c r="C2146" s="10"/>
      <c r="D2146" s="18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1:66" x14ac:dyDescent="0.25">
      <c r="A2147" s="10"/>
      <c r="B2147" s="10"/>
      <c r="C2147" s="10"/>
      <c r="D2147" s="18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1:66" x14ac:dyDescent="0.25">
      <c r="A2148" s="10"/>
      <c r="B2148" s="10"/>
      <c r="C2148" s="10"/>
      <c r="D2148" s="18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1:66" x14ac:dyDescent="0.25">
      <c r="A2149" s="10"/>
      <c r="B2149" s="10"/>
      <c r="C2149" s="10"/>
      <c r="D2149" s="18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1:66" x14ac:dyDescent="0.25">
      <c r="A2150" s="10"/>
      <c r="B2150" s="10"/>
      <c r="C2150" s="10"/>
      <c r="D2150" s="18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1:66" x14ac:dyDescent="0.25">
      <c r="A2151" s="10"/>
      <c r="B2151" s="10"/>
      <c r="C2151" s="10"/>
      <c r="D2151" s="18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1:66" x14ac:dyDescent="0.25">
      <c r="A2152" s="10"/>
      <c r="B2152" s="10"/>
      <c r="C2152" s="10"/>
      <c r="D2152" s="18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1:66" x14ac:dyDescent="0.25">
      <c r="A2153" s="10"/>
      <c r="B2153" s="10"/>
      <c r="C2153" s="10"/>
      <c r="D2153" s="18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1:66" x14ac:dyDescent="0.25">
      <c r="A2154" s="10"/>
      <c r="B2154" s="10"/>
      <c r="C2154" s="10"/>
      <c r="D2154" s="18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1:66" x14ac:dyDescent="0.25">
      <c r="A2155" s="10"/>
      <c r="B2155" s="10"/>
      <c r="C2155" s="10"/>
      <c r="D2155" s="18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1:66" x14ac:dyDescent="0.25">
      <c r="A2156" s="10"/>
      <c r="B2156" s="10"/>
      <c r="C2156" s="10"/>
      <c r="D2156" s="18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1:66" x14ac:dyDescent="0.25">
      <c r="A2157" s="10"/>
      <c r="B2157" s="10"/>
      <c r="C2157" s="10"/>
      <c r="D2157" s="18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1:66" x14ac:dyDescent="0.25">
      <c r="A2158" s="10"/>
      <c r="B2158" s="10"/>
      <c r="C2158" s="10"/>
      <c r="D2158" s="18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1:66" x14ac:dyDescent="0.25">
      <c r="A2159" s="10"/>
      <c r="B2159" s="10"/>
      <c r="C2159" s="10"/>
      <c r="D2159" s="18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1:66" x14ac:dyDescent="0.25">
      <c r="A2160" s="10"/>
      <c r="B2160" s="10"/>
      <c r="C2160" s="10"/>
      <c r="D2160" s="18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1:66" x14ac:dyDescent="0.25">
      <c r="A2161" s="10"/>
      <c r="B2161" s="10"/>
      <c r="C2161" s="10"/>
      <c r="D2161" s="18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1:66" x14ac:dyDescent="0.25">
      <c r="A2162" s="10"/>
      <c r="B2162" s="10"/>
      <c r="C2162" s="10"/>
      <c r="D2162" s="18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1:66" x14ac:dyDescent="0.25">
      <c r="A2163" s="10"/>
      <c r="B2163" s="10"/>
      <c r="C2163" s="10"/>
      <c r="D2163" s="18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1:66" x14ac:dyDescent="0.25">
      <c r="A2164" s="10"/>
      <c r="B2164" s="10"/>
      <c r="C2164" s="10"/>
      <c r="D2164" s="18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1:66" x14ac:dyDescent="0.25">
      <c r="A2165" s="10"/>
      <c r="B2165" s="10"/>
      <c r="C2165" s="10"/>
      <c r="D2165" s="18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1:66" x14ac:dyDescent="0.25">
      <c r="A2166" s="10"/>
      <c r="B2166" s="10"/>
      <c r="C2166" s="10"/>
      <c r="D2166" s="18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1:66" x14ac:dyDescent="0.25">
      <c r="A2167" s="10"/>
      <c r="B2167" s="10"/>
      <c r="C2167" s="10"/>
      <c r="D2167" s="18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1:66" x14ac:dyDescent="0.25">
      <c r="A2168" s="10"/>
      <c r="B2168" s="10"/>
      <c r="C2168" s="10"/>
      <c r="D2168" s="18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1:66" x14ac:dyDescent="0.25">
      <c r="A2169" s="10"/>
      <c r="B2169" s="10"/>
      <c r="C2169" s="10"/>
      <c r="D2169" s="18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1:66" x14ac:dyDescent="0.25">
      <c r="A2170" s="10"/>
      <c r="B2170" s="10"/>
      <c r="C2170" s="10"/>
      <c r="D2170" s="18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1:66" x14ac:dyDescent="0.25">
      <c r="A2171" s="10"/>
      <c r="B2171" s="10"/>
      <c r="C2171" s="10"/>
      <c r="D2171" s="18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1:66" x14ac:dyDescent="0.25">
      <c r="A2172" s="10"/>
      <c r="B2172" s="10"/>
      <c r="C2172" s="10"/>
      <c r="D2172" s="18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1:66" x14ac:dyDescent="0.25">
      <c r="A2173" s="10"/>
      <c r="B2173" s="10"/>
      <c r="C2173" s="10"/>
      <c r="D2173" s="18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1:66" x14ac:dyDescent="0.25">
      <c r="A2174" s="10"/>
      <c r="B2174" s="10"/>
      <c r="C2174" s="10"/>
      <c r="D2174" s="18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1:66" x14ac:dyDescent="0.25">
      <c r="A2175" s="10"/>
      <c r="B2175" s="10"/>
      <c r="C2175" s="10"/>
      <c r="D2175" s="18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1:66" x14ac:dyDescent="0.25">
      <c r="A2176" s="10"/>
      <c r="B2176" s="10"/>
      <c r="C2176" s="10"/>
      <c r="D2176" s="18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1:66" x14ac:dyDescent="0.25">
      <c r="A2177" s="10"/>
      <c r="B2177" s="10"/>
      <c r="C2177" s="10"/>
      <c r="D2177" s="18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1:66" x14ac:dyDescent="0.25">
      <c r="A2178" s="10"/>
      <c r="B2178" s="10"/>
      <c r="C2178" s="10"/>
      <c r="D2178" s="18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1:66" x14ac:dyDescent="0.25">
      <c r="A2179" s="10"/>
      <c r="B2179" s="10"/>
      <c r="C2179" s="10"/>
      <c r="D2179" s="18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1:66" x14ac:dyDescent="0.25">
      <c r="A2180" s="10"/>
      <c r="B2180" s="10"/>
      <c r="C2180" s="10"/>
      <c r="D2180" s="18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1:66" x14ac:dyDescent="0.25">
      <c r="A2181" s="10"/>
      <c r="B2181" s="10"/>
      <c r="C2181" s="10"/>
      <c r="D2181" s="18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1:66" x14ac:dyDescent="0.25">
      <c r="A2182" s="10"/>
      <c r="B2182" s="10"/>
      <c r="C2182" s="10"/>
      <c r="D2182" s="18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1:66" x14ac:dyDescent="0.25">
      <c r="A2183" s="10"/>
      <c r="B2183" s="10"/>
      <c r="C2183" s="10"/>
      <c r="D2183" s="18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1:66" x14ac:dyDescent="0.25">
      <c r="A2184" s="10"/>
      <c r="B2184" s="10"/>
      <c r="C2184" s="10"/>
      <c r="D2184" s="18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1:66" x14ac:dyDescent="0.25">
      <c r="A2185" s="10"/>
      <c r="B2185" s="10"/>
      <c r="C2185" s="10"/>
      <c r="D2185" s="18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1:66" x14ac:dyDescent="0.25">
      <c r="A2186" s="10"/>
      <c r="B2186" s="10"/>
      <c r="C2186" s="10"/>
      <c r="D2186" s="18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1:66" x14ac:dyDescent="0.25">
      <c r="A2187" s="10"/>
      <c r="B2187" s="10"/>
      <c r="C2187" s="10"/>
      <c r="D2187" s="18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1:66" x14ac:dyDescent="0.25">
      <c r="A2188" s="10"/>
      <c r="B2188" s="10"/>
      <c r="C2188" s="10"/>
      <c r="D2188" s="18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1:66" x14ac:dyDescent="0.25">
      <c r="A2189" s="10"/>
      <c r="B2189" s="10"/>
      <c r="C2189" s="10"/>
      <c r="D2189" s="18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1:66" x14ac:dyDescent="0.25">
      <c r="A2190" s="10"/>
      <c r="B2190" s="10"/>
      <c r="C2190" s="10"/>
      <c r="D2190" s="18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1:66" x14ac:dyDescent="0.25">
      <c r="A2191" s="10"/>
      <c r="B2191" s="10"/>
      <c r="C2191" s="10"/>
      <c r="D2191" s="18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1:66" x14ac:dyDescent="0.25">
      <c r="A2192" s="10"/>
      <c r="B2192" s="10"/>
      <c r="C2192" s="10"/>
      <c r="D2192" s="18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1:66" x14ac:dyDescent="0.25">
      <c r="A2193" s="10"/>
      <c r="B2193" s="10"/>
      <c r="C2193" s="10"/>
      <c r="D2193" s="18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1:66" x14ac:dyDescent="0.25">
      <c r="A2194" s="10"/>
      <c r="B2194" s="10"/>
      <c r="C2194" s="10"/>
      <c r="D2194" s="18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1:66" x14ac:dyDescent="0.25">
      <c r="A2195" s="10"/>
      <c r="B2195" s="10"/>
      <c r="C2195" s="10"/>
      <c r="D2195" s="18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1:66" x14ac:dyDescent="0.25">
      <c r="A2196" s="10"/>
      <c r="B2196" s="10"/>
      <c r="C2196" s="10"/>
      <c r="D2196" s="18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1:66" x14ac:dyDescent="0.25">
      <c r="A2197" s="10"/>
      <c r="B2197" s="10"/>
      <c r="C2197" s="10"/>
      <c r="D2197" s="18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1:66" x14ac:dyDescent="0.25">
      <c r="A2198" s="10"/>
      <c r="B2198" s="10"/>
      <c r="C2198" s="10"/>
      <c r="D2198" s="18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1:66" x14ac:dyDescent="0.25">
      <c r="A2199" s="10"/>
      <c r="B2199" s="10"/>
      <c r="C2199" s="10"/>
      <c r="D2199" s="18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1:66" x14ac:dyDescent="0.25">
      <c r="A2200" s="10"/>
      <c r="B2200" s="10"/>
      <c r="C2200" s="10"/>
      <c r="D2200" s="18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1:66" x14ac:dyDescent="0.25">
      <c r="A2201" s="10"/>
      <c r="B2201" s="10"/>
      <c r="C2201" s="10"/>
      <c r="D2201" s="18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1:66" x14ac:dyDescent="0.25">
      <c r="A2202" s="10"/>
      <c r="B2202" s="10"/>
      <c r="C2202" s="10"/>
      <c r="D2202" s="18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1:66" x14ac:dyDescent="0.25">
      <c r="A2203" s="10"/>
      <c r="B2203" s="10"/>
      <c r="C2203" s="10"/>
      <c r="D2203" s="18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1:66" x14ac:dyDescent="0.25">
      <c r="A2204" s="10"/>
      <c r="B2204" s="10"/>
      <c r="C2204" s="10"/>
      <c r="D2204" s="18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1:66" x14ac:dyDescent="0.25">
      <c r="A2205" s="10"/>
      <c r="B2205" s="10"/>
      <c r="C2205" s="10"/>
      <c r="D2205" s="18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1:66" x14ac:dyDescent="0.25">
      <c r="A2206" s="10"/>
      <c r="B2206" s="10"/>
      <c r="C2206" s="10"/>
      <c r="D2206" s="18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1:66" x14ac:dyDescent="0.25">
      <c r="A2207" s="10"/>
      <c r="B2207" s="10"/>
      <c r="C2207" s="10"/>
      <c r="D2207" s="18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1:66" x14ac:dyDescent="0.25">
      <c r="A2208" s="10"/>
      <c r="B2208" s="10"/>
      <c r="C2208" s="10"/>
      <c r="D2208" s="18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1:66" x14ac:dyDescent="0.25">
      <c r="A2209" s="10"/>
      <c r="B2209" s="10"/>
      <c r="C2209" s="10"/>
      <c r="D2209" s="18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1:66" x14ac:dyDescent="0.25">
      <c r="A2210" s="10"/>
      <c r="B2210" s="10"/>
      <c r="C2210" s="10"/>
      <c r="D2210" s="18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1:66" x14ac:dyDescent="0.25">
      <c r="A2211" s="10"/>
      <c r="B2211" s="10"/>
      <c r="C2211" s="10"/>
      <c r="D2211" s="18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1:66" x14ac:dyDescent="0.25">
      <c r="A2212" s="10"/>
      <c r="B2212" s="10"/>
      <c r="C2212" s="10"/>
      <c r="D2212" s="18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1:66" x14ac:dyDescent="0.25">
      <c r="A2213" s="10"/>
      <c r="B2213" s="10"/>
      <c r="C2213" s="10"/>
      <c r="D2213" s="18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1:66" x14ac:dyDescent="0.25">
      <c r="A2214" s="10"/>
      <c r="B2214" s="10"/>
      <c r="C2214" s="10"/>
      <c r="D2214" s="18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1:66" x14ac:dyDescent="0.25">
      <c r="A2215" s="10"/>
      <c r="B2215" s="10"/>
      <c r="C2215" s="10"/>
      <c r="D2215" s="18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1:66" x14ac:dyDescent="0.25">
      <c r="A2216" s="10"/>
      <c r="B2216" s="10"/>
      <c r="C2216" s="10"/>
      <c r="D2216" s="18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1:66" x14ac:dyDescent="0.25">
      <c r="A2217" s="10"/>
      <c r="B2217" s="10"/>
      <c r="C2217" s="10"/>
      <c r="D2217" s="18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1:66" x14ac:dyDescent="0.25">
      <c r="A2218" s="10"/>
      <c r="B2218" s="10"/>
      <c r="C2218" s="10"/>
      <c r="D2218" s="18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1:66" x14ac:dyDescent="0.25">
      <c r="A2219" s="10"/>
      <c r="B2219" s="10"/>
      <c r="C2219" s="10"/>
      <c r="D2219" s="18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1:66" x14ac:dyDescent="0.25">
      <c r="A2220" s="10"/>
      <c r="B2220" s="10"/>
      <c r="C2220" s="10"/>
      <c r="D2220" s="18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1:66" x14ac:dyDescent="0.25">
      <c r="A2221" s="10"/>
      <c r="B2221" s="10"/>
      <c r="C2221" s="10"/>
      <c r="D2221" s="18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1:66" x14ac:dyDescent="0.25">
      <c r="A2222" s="10"/>
      <c r="B2222" s="10"/>
      <c r="C2222" s="10"/>
      <c r="D2222" s="18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1:66" x14ac:dyDescent="0.25">
      <c r="A2223" s="10"/>
      <c r="B2223" s="10"/>
      <c r="C2223" s="10"/>
      <c r="D2223" s="18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1:66" s="14" customFormat="1" x14ac:dyDescent="0.25">
      <c r="A2224" s="10"/>
      <c r="B2224" s="10"/>
      <c r="C2224" s="10"/>
      <c r="D2224" s="18"/>
      <c r="E2224" s="10"/>
      <c r="F2224" s="10"/>
      <c r="G2224" s="10"/>
      <c r="H2224" s="10"/>
      <c r="I2224" s="10"/>
      <c r="J2224" s="10"/>
      <c r="K2224" s="11"/>
      <c r="L2224" s="11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12"/>
      <c r="BI2224" s="12"/>
      <c r="BJ2224" s="13"/>
      <c r="BK2224" s="13"/>
      <c r="BL2224" s="13"/>
      <c r="BM2224" s="13"/>
      <c r="BN2224" s="13"/>
    </row>
    <row r="2225" spans="1:66" x14ac:dyDescent="0.25">
      <c r="A2225" s="10"/>
      <c r="B2225" s="10"/>
      <c r="C2225" s="10"/>
      <c r="D2225" s="18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1:66" x14ac:dyDescent="0.25">
      <c r="A2226" s="10"/>
      <c r="B2226" s="10"/>
      <c r="C2226" s="10"/>
      <c r="D2226" s="18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1:66" x14ac:dyDescent="0.25">
      <c r="A2227" s="10"/>
      <c r="B2227" s="10"/>
      <c r="C2227" s="10"/>
      <c r="D2227" s="18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1:66" x14ac:dyDescent="0.25">
      <c r="A2228" s="10"/>
      <c r="B2228" s="10"/>
      <c r="C2228" s="10"/>
      <c r="D2228" s="1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1:66" x14ac:dyDescent="0.25">
      <c r="A2229" s="10"/>
      <c r="B2229" s="10"/>
      <c r="C2229" s="10"/>
      <c r="D2229" s="18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1:66" x14ac:dyDescent="0.25">
      <c r="A2230" s="10"/>
      <c r="B2230" s="10"/>
      <c r="C2230" s="10"/>
      <c r="D2230" s="18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1:66" x14ac:dyDescent="0.25">
      <c r="A2231" s="10"/>
      <c r="B2231" s="10"/>
      <c r="C2231" s="10"/>
      <c r="D2231" s="18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1:66" x14ac:dyDescent="0.25">
      <c r="A2232" s="10"/>
      <c r="B2232" s="10"/>
      <c r="C2232" s="10"/>
      <c r="D2232" s="18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1:66" x14ac:dyDescent="0.25">
      <c r="A2233" s="10"/>
      <c r="B2233" s="10"/>
      <c r="C2233" s="10"/>
      <c r="D2233" s="18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1:66" x14ac:dyDescent="0.25">
      <c r="A2234" s="10"/>
      <c r="B2234" s="10"/>
      <c r="C2234" s="10"/>
      <c r="D2234" s="18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1:66" x14ac:dyDescent="0.25">
      <c r="A2235" s="10"/>
      <c r="B2235" s="10"/>
      <c r="C2235" s="10"/>
      <c r="D2235" s="18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1:66" x14ac:dyDescent="0.25">
      <c r="A2236" s="10"/>
      <c r="B2236" s="10"/>
      <c r="C2236" s="10"/>
      <c r="D2236" s="18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1:66" x14ac:dyDescent="0.25">
      <c r="A2237" s="10"/>
      <c r="B2237" s="10"/>
      <c r="C2237" s="10"/>
      <c r="D2237" s="18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1:66" x14ac:dyDescent="0.25">
      <c r="A2238" s="10"/>
      <c r="B2238" s="10"/>
      <c r="C2238" s="10"/>
      <c r="D2238" s="1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1:66" x14ac:dyDescent="0.25">
      <c r="A2239" s="10"/>
      <c r="B2239" s="10"/>
      <c r="C2239" s="10"/>
      <c r="D2239" s="18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1:66" x14ac:dyDescent="0.25">
      <c r="A2240" s="10"/>
      <c r="B2240" s="10"/>
      <c r="C2240" s="10"/>
      <c r="D2240" s="18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1:66" x14ac:dyDescent="0.25">
      <c r="A2241" s="10"/>
      <c r="B2241" s="10"/>
      <c r="C2241" s="10"/>
      <c r="D2241" s="18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1:66" x14ac:dyDescent="0.25">
      <c r="A2242" s="10"/>
      <c r="B2242" s="10"/>
      <c r="C2242" s="10"/>
      <c r="D2242" s="18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1:66" x14ac:dyDescent="0.25">
      <c r="A2243" s="10"/>
      <c r="B2243" s="10"/>
      <c r="C2243" s="10"/>
      <c r="D2243" s="18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1:66" x14ac:dyDescent="0.25">
      <c r="A2244" s="10"/>
      <c r="B2244" s="10"/>
      <c r="C2244" s="10"/>
      <c r="D2244" s="18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1:66" x14ac:dyDescent="0.25">
      <c r="A2245" s="10"/>
      <c r="B2245" s="10"/>
      <c r="C2245" s="10"/>
      <c r="D2245" s="18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1:66" x14ac:dyDescent="0.25">
      <c r="A2246" s="10"/>
      <c r="B2246" s="10"/>
      <c r="C2246" s="10"/>
      <c r="D2246" s="18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1:66" x14ac:dyDescent="0.25">
      <c r="A2247" s="10"/>
      <c r="B2247" s="10"/>
      <c r="C2247" s="10"/>
      <c r="D2247" s="18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1:66" x14ac:dyDescent="0.25">
      <c r="A2248" s="10"/>
      <c r="B2248" s="10"/>
      <c r="C2248" s="10"/>
      <c r="D2248" s="1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1:66" x14ac:dyDescent="0.25">
      <c r="A2249" s="10"/>
      <c r="B2249" s="10"/>
      <c r="C2249" s="10"/>
      <c r="D2249" s="18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1:66" x14ac:dyDescent="0.25">
      <c r="A2250" s="10"/>
      <c r="B2250" s="10"/>
      <c r="C2250" s="10"/>
      <c r="D2250" s="18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1:66" x14ac:dyDescent="0.25">
      <c r="A2251" s="10"/>
      <c r="B2251" s="10"/>
      <c r="C2251" s="10"/>
      <c r="D2251" s="18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1:66" x14ac:dyDescent="0.25">
      <c r="A2252" s="10"/>
      <c r="B2252" s="10"/>
      <c r="C2252" s="10"/>
      <c r="D2252" s="18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1:66" x14ac:dyDescent="0.25">
      <c r="A2253" s="10"/>
      <c r="B2253" s="10"/>
      <c r="C2253" s="10"/>
      <c r="D2253" s="18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1:66" x14ac:dyDescent="0.25">
      <c r="A2254" s="10"/>
      <c r="B2254" s="10"/>
      <c r="C2254" s="10"/>
      <c r="D2254" s="18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1:66" x14ac:dyDescent="0.25">
      <c r="A2255" s="10"/>
      <c r="B2255" s="10"/>
      <c r="C2255" s="10"/>
      <c r="D2255" s="18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1:66" x14ac:dyDescent="0.25">
      <c r="A2256" s="10"/>
      <c r="B2256" s="10"/>
      <c r="C2256" s="10"/>
      <c r="D2256" s="18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1:66" x14ac:dyDescent="0.25">
      <c r="A2257" s="10"/>
      <c r="B2257" s="10"/>
      <c r="C2257" s="10"/>
      <c r="D2257" s="18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1:66" x14ac:dyDescent="0.25">
      <c r="A2258" s="10"/>
      <c r="B2258" s="10"/>
      <c r="C2258" s="10"/>
      <c r="D2258" s="1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1:66" x14ac:dyDescent="0.25">
      <c r="A2259" s="10"/>
      <c r="B2259" s="10"/>
      <c r="C2259" s="10"/>
      <c r="D2259" s="18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1:66" x14ac:dyDescent="0.25">
      <c r="A2260" s="10"/>
      <c r="B2260" s="10"/>
      <c r="C2260" s="10"/>
      <c r="D2260" s="18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1:66" s="14" customFormat="1" x14ac:dyDescent="0.25">
      <c r="A2261" s="10"/>
      <c r="B2261" s="10"/>
      <c r="C2261" s="10"/>
      <c r="D2261" s="18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1:66" x14ac:dyDescent="0.25">
      <c r="A2262" s="10"/>
      <c r="B2262" s="10"/>
      <c r="C2262" s="10"/>
      <c r="D2262" s="10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1:66" x14ac:dyDescent="0.25">
      <c r="A2263" s="10"/>
      <c r="B2263" s="10"/>
      <c r="C2263" s="10"/>
      <c r="D2263" s="10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1:66" x14ac:dyDescent="0.25">
      <c r="A2264" s="10"/>
      <c r="B2264" s="10"/>
      <c r="C2264" s="10"/>
      <c r="D2264" s="10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1:66" x14ac:dyDescent="0.25">
      <c r="A2265" s="10"/>
      <c r="B2265" s="10"/>
      <c r="C2265" s="10"/>
      <c r="D2265" s="10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1:66" x14ac:dyDescent="0.25">
      <c r="A2266" s="10"/>
      <c r="B2266" s="10"/>
      <c r="C2266" s="10"/>
      <c r="D2266" s="10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1:66" x14ac:dyDescent="0.25">
      <c r="A2267" s="10"/>
      <c r="B2267" s="10"/>
      <c r="C2267" s="10"/>
      <c r="D2267" s="10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1:66" x14ac:dyDescent="0.25">
      <c r="A2268" s="10"/>
      <c r="B2268" s="10"/>
      <c r="C2268" s="10"/>
      <c r="D2268" s="10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1:66" x14ac:dyDescent="0.25">
      <c r="A2269" s="10"/>
      <c r="B2269" s="10"/>
      <c r="C2269" s="10"/>
      <c r="D2269" s="10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1:66" x14ac:dyDescent="0.25">
      <c r="A2270" s="10"/>
      <c r="B2270" s="10"/>
      <c r="C2270" s="10"/>
      <c r="D2270" s="1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1:66" x14ac:dyDescent="0.25">
      <c r="A2271" s="10"/>
      <c r="B2271" s="10"/>
      <c r="C2271" s="10"/>
      <c r="D2271" s="10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1:66" x14ac:dyDescent="0.25">
      <c r="A2272" s="10"/>
      <c r="B2272" s="10"/>
      <c r="C2272" s="10"/>
      <c r="D2272" s="10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1:66" x14ac:dyDescent="0.25">
      <c r="A2273" s="10"/>
      <c r="B2273" s="10"/>
      <c r="C2273" s="10"/>
      <c r="D2273" s="10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1:66" x14ac:dyDescent="0.25">
      <c r="A2274" s="10"/>
      <c r="B2274" s="10"/>
      <c r="C2274" s="10"/>
      <c r="D2274" s="10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1:66" x14ac:dyDescent="0.25">
      <c r="A2275" s="10"/>
      <c r="B2275" s="10"/>
      <c r="C2275" s="10"/>
      <c r="D2275" s="10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1:66" x14ac:dyDescent="0.25">
      <c r="A2276" s="10"/>
      <c r="B2276" s="10"/>
      <c r="C2276" s="10"/>
      <c r="D2276" s="10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1:66" x14ac:dyDescent="0.25">
      <c r="A2277" s="10"/>
      <c r="B2277" s="10"/>
      <c r="C2277" s="10"/>
      <c r="D2277" s="10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1:66" x14ac:dyDescent="0.25">
      <c r="A2278" s="10"/>
      <c r="B2278" s="10"/>
      <c r="C2278" s="10"/>
      <c r="D2278" s="10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1:66" s="14" customFormat="1" x14ac:dyDescent="0.25">
      <c r="A2279" s="10"/>
      <c r="B2279" s="10"/>
      <c r="C2279" s="10"/>
      <c r="D2279" s="10"/>
      <c r="E2279" s="10"/>
      <c r="F2279" s="10"/>
      <c r="G2279" s="10"/>
      <c r="H2279" s="10"/>
      <c r="I2279" s="10"/>
      <c r="J2279" s="10"/>
      <c r="K2279" s="11"/>
      <c r="L2279" s="11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12"/>
      <c r="BI2279" s="12"/>
      <c r="BJ2279" s="13"/>
      <c r="BK2279" s="13"/>
      <c r="BL2279" s="13"/>
      <c r="BM2279" s="13"/>
      <c r="BN2279" s="13"/>
    </row>
    <row r="2280" spans="1:66" x14ac:dyDescent="0.25">
      <c r="A2280" s="10"/>
      <c r="B2280" s="10"/>
      <c r="C2280" s="10"/>
      <c r="D2280" s="10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1:66" x14ac:dyDescent="0.25">
      <c r="A2281" s="10"/>
      <c r="B2281" s="10"/>
      <c r="C2281" s="10"/>
      <c r="D2281" s="10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1:66" x14ac:dyDescent="0.25">
      <c r="A2282" s="10"/>
      <c r="B2282" s="10"/>
      <c r="C2282" s="10"/>
      <c r="D2282" s="10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1:66" x14ac:dyDescent="0.25">
      <c r="A2283" s="10"/>
      <c r="B2283" s="10"/>
      <c r="C2283" s="10"/>
      <c r="D2283" s="10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1:66" x14ac:dyDescent="0.25">
      <c r="A2284" s="10"/>
      <c r="B2284" s="10"/>
      <c r="C2284" s="10"/>
      <c r="D2284" s="10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1:66" x14ac:dyDescent="0.25">
      <c r="A2285" s="10"/>
      <c r="B2285" s="10"/>
      <c r="C2285" s="10"/>
      <c r="D2285" s="10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1:66" x14ac:dyDescent="0.25">
      <c r="A2286" s="10"/>
      <c r="B2286" s="10"/>
      <c r="C2286" s="10"/>
      <c r="D2286" s="10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1:66" x14ac:dyDescent="0.25">
      <c r="A2287" s="10"/>
      <c r="B2287" s="10"/>
      <c r="C2287" s="10"/>
      <c r="D2287" s="10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1:66" x14ac:dyDescent="0.25">
      <c r="A2288" s="10"/>
      <c r="B2288" s="10"/>
      <c r="C2288" s="10"/>
      <c r="D2288" s="10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1:66" x14ac:dyDescent="0.25">
      <c r="A2289" s="10"/>
      <c r="B2289" s="10"/>
      <c r="C2289" s="10"/>
      <c r="D2289" s="10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1:66" x14ac:dyDescent="0.25">
      <c r="A2290" s="10"/>
      <c r="B2290" s="10"/>
      <c r="C2290" s="10"/>
      <c r="D2290" s="10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1:66" x14ac:dyDescent="0.25">
      <c r="A2291" s="10"/>
      <c r="B2291" s="10"/>
      <c r="C2291" s="10"/>
      <c r="D2291" s="10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1:66" x14ac:dyDescent="0.25">
      <c r="A2292" s="10"/>
      <c r="B2292" s="10"/>
      <c r="C2292" s="10"/>
      <c r="D2292" s="10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1:66" x14ac:dyDescent="0.25">
      <c r="A2293" s="10"/>
      <c r="B2293" s="10"/>
      <c r="C2293" s="10"/>
      <c r="D2293" s="10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1:66" x14ac:dyDescent="0.25">
      <c r="A2294" s="10"/>
      <c r="B2294" s="10"/>
      <c r="C2294" s="10"/>
      <c r="D2294" s="10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1:66" x14ac:dyDescent="0.25">
      <c r="A2295" s="10"/>
      <c r="B2295" s="10"/>
      <c r="C2295" s="10"/>
      <c r="D2295" s="10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1:66" x14ac:dyDescent="0.25">
      <c r="A2296" s="10"/>
      <c r="B2296" s="10"/>
      <c r="C2296" s="10"/>
      <c r="D2296" s="10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1:66" x14ac:dyDescent="0.25">
      <c r="A2297" s="10"/>
      <c r="B2297" s="10"/>
      <c r="C2297" s="10"/>
      <c r="D2297" s="10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1:66" x14ac:dyDescent="0.25">
      <c r="A2298" s="10"/>
      <c r="B2298" s="10"/>
      <c r="C2298" s="10"/>
      <c r="D2298" s="10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1:66" x14ac:dyDescent="0.25">
      <c r="A2299" s="10"/>
      <c r="B2299" s="10"/>
      <c r="C2299" s="10"/>
      <c r="D2299" s="10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1:66" x14ac:dyDescent="0.25">
      <c r="A2300" s="10"/>
      <c r="B2300" s="10"/>
      <c r="C2300" s="10"/>
      <c r="D2300" s="10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1:66" x14ac:dyDescent="0.25">
      <c r="A2301" s="10"/>
      <c r="B2301" s="10"/>
      <c r="C2301" s="10"/>
      <c r="D2301" s="10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1:66" x14ac:dyDescent="0.25">
      <c r="A2302" s="10"/>
      <c r="B2302" s="10"/>
      <c r="C2302" s="10"/>
      <c r="D2302" s="10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1:66" x14ac:dyDescent="0.25">
      <c r="A2303" s="10"/>
      <c r="B2303" s="10"/>
      <c r="C2303" s="10"/>
      <c r="D2303" s="10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1:66" x14ac:dyDescent="0.25">
      <c r="A2304" s="10"/>
      <c r="B2304" s="10"/>
      <c r="C2304" s="10"/>
      <c r="D2304" s="10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1:66" s="14" customFormat="1" x14ac:dyDescent="0.25">
      <c r="A2305" s="10"/>
      <c r="B2305" s="10"/>
      <c r="C2305" s="10"/>
      <c r="D2305" s="10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1:66" x14ac:dyDescent="0.25">
      <c r="A2306" s="10"/>
      <c r="B2306" s="10"/>
      <c r="C2306" s="10"/>
      <c r="D2306" s="18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1:66" x14ac:dyDescent="0.25">
      <c r="A2307" s="10"/>
      <c r="B2307" s="10"/>
      <c r="C2307" s="10"/>
      <c r="D2307" s="18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1:66" x14ac:dyDescent="0.25">
      <c r="A2308" s="10"/>
      <c r="B2308" s="10"/>
      <c r="C2308" s="10"/>
      <c r="D2308" s="1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1:66" x14ac:dyDescent="0.25">
      <c r="A2309" s="10"/>
      <c r="B2309" s="10"/>
      <c r="C2309" s="10"/>
      <c r="D2309" s="18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1:66" x14ac:dyDescent="0.25">
      <c r="A2310" s="10"/>
      <c r="B2310" s="10"/>
      <c r="C2310" s="10"/>
      <c r="D2310" s="18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1:66" x14ac:dyDescent="0.25">
      <c r="A2311" s="10"/>
      <c r="B2311" s="10"/>
      <c r="C2311" s="10"/>
      <c r="D2311" s="18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1:66" x14ac:dyDescent="0.25">
      <c r="A2312" s="10"/>
      <c r="B2312" s="10"/>
      <c r="C2312" s="10"/>
      <c r="D2312" s="18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1:66" x14ac:dyDescent="0.25">
      <c r="A2313" s="10"/>
      <c r="B2313" s="10"/>
      <c r="C2313" s="10"/>
      <c r="D2313" s="18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1:66" x14ac:dyDescent="0.25">
      <c r="A2314" s="10"/>
      <c r="B2314" s="10"/>
      <c r="C2314" s="10"/>
      <c r="D2314" s="18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1:66" x14ac:dyDescent="0.25">
      <c r="A2315" s="10"/>
      <c r="B2315" s="10"/>
      <c r="C2315" s="10"/>
      <c r="D2315" s="18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1:66" x14ac:dyDescent="0.25">
      <c r="A2316" s="10"/>
      <c r="B2316" s="10"/>
      <c r="C2316" s="10"/>
      <c r="D2316" s="18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1:66" x14ac:dyDescent="0.25">
      <c r="A2317" s="10"/>
      <c r="B2317" s="10"/>
      <c r="C2317" s="10"/>
      <c r="D2317" s="18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1:66" x14ac:dyDescent="0.25">
      <c r="A2318" s="10"/>
      <c r="B2318" s="10"/>
      <c r="C2318" s="10"/>
      <c r="D2318" s="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1:66" x14ac:dyDescent="0.25">
      <c r="A2319" s="10"/>
      <c r="B2319" s="10"/>
      <c r="C2319" s="10"/>
      <c r="D2319" s="18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1:66" x14ac:dyDescent="0.25">
      <c r="A2320" s="10"/>
      <c r="B2320" s="10"/>
      <c r="C2320" s="10"/>
      <c r="D2320" s="18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1:66" x14ac:dyDescent="0.25">
      <c r="A2321" s="10"/>
      <c r="B2321" s="10"/>
      <c r="C2321" s="10"/>
      <c r="D2321" s="18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1:66" x14ac:dyDescent="0.25">
      <c r="A2322" s="10"/>
      <c r="B2322" s="10"/>
      <c r="C2322" s="10"/>
      <c r="D2322" s="18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1:66" x14ac:dyDescent="0.25">
      <c r="A2323" s="10"/>
      <c r="B2323" s="10"/>
      <c r="C2323" s="10"/>
      <c r="D2323" s="18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1:66" x14ac:dyDescent="0.25">
      <c r="A2324" s="10"/>
      <c r="B2324" s="10"/>
      <c r="C2324" s="10"/>
      <c r="D2324" s="18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1:66" x14ac:dyDescent="0.25">
      <c r="A2325" s="10"/>
      <c r="B2325" s="10"/>
      <c r="C2325" s="10"/>
      <c r="D2325" s="18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1:66" x14ac:dyDescent="0.25">
      <c r="A2326" s="10"/>
      <c r="B2326" s="10"/>
      <c r="C2326" s="10"/>
      <c r="D2326" s="18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1:66" x14ac:dyDescent="0.25">
      <c r="A2327" s="10"/>
      <c r="B2327" s="10"/>
      <c r="C2327" s="10"/>
      <c r="D2327" s="18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1:66" x14ac:dyDescent="0.25">
      <c r="A2328" s="10"/>
      <c r="B2328" s="10"/>
      <c r="C2328" s="10"/>
      <c r="D2328" s="1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1:66" x14ac:dyDescent="0.25">
      <c r="A2329" s="10"/>
      <c r="B2329" s="10"/>
      <c r="C2329" s="10"/>
      <c r="D2329" s="18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1:66" x14ac:dyDescent="0.25">
      <c r="A2330" s="10"/>
      <c r="B2330" s="10"/>
      <c r="C2330" s="10"/>
      <c r="D2330" s="18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1:66" x14ac:dyDescent="0.25">
      <c r="A2331" s="10"/>
      <c r="B2331" s="10"/>
      <c r="C2331" s="10"/>
      <c r="D2331" s="18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1:66" x14ac:dyDescent="0.25">
      <c r="A2332" s="10"/>
      <c r="B2332" s="10"/>
      <c r="C2332" s="10"/>
      <c r="D2332" s="18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1:66" x14ac:dyDescent="0.25">
      <c r="A2333" s="10"/>
      <c r="B2333" s="10"/>
      <c r="C2333" s="10"/>
      <c r="D2333" s="18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1:66" x14ac:dyDescent="0.25">
      <c r="A2334" s="10"/>
      <c r="B2334" s="10"/>
      <c r="C2334" s="10"/>
      <c r="D2334" s="18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1:66" x14ac:dyDescent="0.25">
      <c r="A2335" s="10"/>
      <c r="B2335" s="10"/>
      <c r="C2335" s="10"/>
      <c r="D2335" s="18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1:66" x14ac:dyDescent="0.25">
      <c r="A2336" s="10"/>
      <c r="B2336" s="10"/>
      <c r="C2336" s="10"/>
      <c r="D2336" s="18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1:66" x14ac:dyDescent="0.25">
      <c r="A2337" s="10"/>
      <c r="B2337" s="10"/>
      <c r="C2337" s="10"/>
      <c r="D2337" s="18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1:66" x14ac:dyDescent="0.25">
      <c r="A2338" s="10"/>
      <c r="B2338" s="10"/>
      <c r="C2338" s="10"/>
      <c r="D2338" s="1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1:66" x14ac:dyDescent="0.25">
      <c r="A2339" s="10"/>
      <c r="B2339" s="10"/>
      <c r="C2339" s="10"/>
      <c r="D2339" s="18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1:66" x14ac:dyDescent="0.25">
      <c r="A2340" s="10"/>
      <c r="B2340" s="10"/>
      <c r="C2340" s="10"/>
      <c r="D2340" s="18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1:66" x14ac:dyDescent="0.25">
      <c r="A2341" s="10"/>
      <c r="B2341" s="10"/>
      <c r="C2341" s="10"/>
      <c r="D2341" s="18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1:66" x14ac:dyDescent="0.25">
      <c r="A2342" s="10"/>
      <c r="B2342" s="10"/>
      <c r="C2342" s="10"/>
      <c r="D2342" s="18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1:66" x14ac:dyDescent="0.25">
      <c r="A2343" s="10"/>
      <c r="B2343" s="10"/>
      <c r="C2343" s="10"/>
      <c r="D2343" s="18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1:66" x14ac:dyDescent="0.25">
      <c r="A2344" s="10"/>
      <c r="B2344" s="10"/>
      <c r="C2344" s="10"/>
      <c r="D2344" s="18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1:66" x14ac:dyDescent="0.25">
      <c r="A2345" s="10"/>
      <c r="B2345" s="10"/>
      <c r="C2345" s="10"/>
      <c r="D2345" s="18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1:66" x14ac:dyDescent="0.25">
      <c r="A2346" s="10"/>
      <c r="B2346" s="10"/>
      <c r="C2346" s="10"/>
      <c r="D2346" s="18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1:66" x14ac:dyDescent="0.25">
      <c r="A2347" s="10"/>
      <c r="B2347" s="10"/>
      <c r="C2347" s="10"/>
      <c r="D2347" s="18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1:66" x14ac:dyDescent="0.25">
      <c r="A2348" s="10"/>
      <c r="B2348" s="10"/>
      <c r="C2348" s="10"/>
      <c r="D2348" s="1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1:66" x14ac:dyDescent="0.25">
      <c r="A2349" s="10"/>
      <c r="B2349" s="10"/>
      <c r="C2349" s="10"/>
      <c r="D2349" s="18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1:66" x14ac:dyDescent="0.25">
      <c r="A2350" s="10"/>
      <c r="B2350" s="10"/>
      <c r="C2350" s="10"/>
      <c r="D2350" s="18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1:66" x14ac:dyDescent="0.25">
      <c r="A2351" s="10"/>
      <c r="B2351" s="10"/>
      <c r="C2351" s="10"/>
      <c r="D2351" s="18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1:66" x14ac:dyDescent="0.25">
      <c r="A2352" s="10"/>
      <c r="B2352" s="10"/>
      <c r="C2352" s="10"/>
      <c r="D2352" s="18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1:66" x14ac:dyDescent="0.25">
      <c r="A2353" s="10"/>
      <c r="B2353" s="10"/>
      <c r="C2353" s="10"/>
      <c r="D2353" s="18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1:66" x14ac:dyDescent="0.25">
      <c r="A2354" s="10"/>
      <c r="B2354" s="10"/>
      <c r="C2354" s="10"/>
      <c r="D2354" s="18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1:66" x14ac:dyDescent="0.25">
      <c r="A2355" s="10"/>
      <c r="B2355" s="10"/>
      <c r="C2355" s="10"/>
      <c r="D2355" s="18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1:66" x14ac:dyDescent="0.25">
      <c r="A2356" s="10"/>
      <c r="B2356" s="10"/>
      <c r="C2356" s="10"/>
      <c r="D2356" s="18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1:66" x14ac:dyDescent="0.25">
      <c r="A2357" s="10"/>
      <c r="B2357" s="10"/>
      <c r="C2357" s="10"/>
      <c r="D2357" s="18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1:66" x14ac:dyDescent="0.25">
      <c r="A2358" s="10"/>
      <c r="B2358" s="10"/>
      <c r="C2358" s="10"/>
      <c r="D2358" s="1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1:66" x14ac:dyDescent="0.25">
      <c r="A2359" s="10"/>
      <c r="B2359" s="10"/>
      <c r="C2359" s="10"/>
      <c r="D2359" s="18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1:66" x14ac:dyDescent="0.25">
      <c r="A2360" s="10"/>
      <c r="B2360" s="10"/>
      <c r="C2360" s="10"/>
      <c r="D2360" s="18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1:66" x14ac:dyDescent="0.25">
      <c r="A2361" s="10"/>
      <c r="B2361" s="10"/>
      <c r="C2361" s="10"/>
      <c r="D2361" s="18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1:66" x14ac:dyDescent="0.25">
      <c r="A2362" s="10"/>
      <c r="B2362" s="10"/>
      <c r="C2362" s="10"/>
      <c r="D2362" s="18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1:66" x14ac:dyDescent="0.25">
      <c r="A2363" s="10"/>
      <c r="B2363" s="10"/>
      <c r="C2363" s="10"/>
      <c r="D2363" s="18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1:66" x14ac:dyDescent="0.25">
      <c r="A2364" s="10"/>
      <c r="B2364" s="10"/>
      <c r="C2364" s="10"/>
      <c r="D2364" s="18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1:66" x14ac:dyDescent="0.25">
      <c r="A2365" s="10"/>
      <c r="B2365" s="10"/>
      <c r="C2365" s="10"/>
      <c r="D2365" s="18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1:66" x14ac:dyDescent="0.25">
      <c r="A2366" s="10"/>
      <c r="B2366" s="10"/>
      <c r="C2366" s="10"/>
      <c r="D2366" s="18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1:66" x14ac:dyDescent="0.25">
      <c r="A2367" s="10"/>
      <c r="B2367" s="10"/>
      <c r="C2367" s="10"/>
      <c r="D2367" s="18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1:66" x14ac:dyDescent="0.25">
      <c r="A2368" s="10"/>
      <c r="B2368" s="10"/>
      <c r="C2368" s="10"/>
      <c r="D2368" s="1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1:66" x14ac:dyDescent="0.25">
      <c r="A2369" s="10"/>
      <c r="B2369" s="10"/>
      <c r="C2369" s="10"/>
      <c r="D2369" s="18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1:66" x14ac:dyDescent="0.25">
      <c r="A2370" s="10"/>
      <c r="B2370" s="10"/>
      <c r="C2370" s="10"/>
      <c r="D2370" s="18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1:66" x14ac:dyDescent="0.25">
      <c r="A2371" s="10"/>
      <c r="B2371" s="10"/>
      <c r="C2371" s="10"/>
      <c r="D2371" s="18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1:66" x14ac:dyDescent="0.25">
      <c r="A2372" s="10"/>
      <c r="B2372" s="10"/>
      <c r="C2372" s="10"/>
      <c r="D2372" s="18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1:66" x14ac:dyDescent="0.25">
      <c r="A2373" s="10"/>
      <c r="B2373" s="10"/>
      <c r="C2373" s="10"/>
      <c r="D2373" s="18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1:66" x14ac:dyDescent="0.25">
      <c r="A2374" s="10"/>
      <c r="B2374" s="10"/>
      <c r="C2374" s="10"/>
      <c r="D2374" s="18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1:66" x14ac:dyDescent="0.25">
      <c r="A2375" s="10"/>
      <c r="B2375" s="10"/>
      <c r="C2375" s="10"/>
      <c r="D2375" s="18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1:66" x14ac:dyDescent="0.25">
      <c r="A2376" s="10"/>
      <c r="B2376" s="10"/>
      <c r="C2376" s="10"/>
      <c r="D2376" s="18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1:66" x14ac:dyDescent="0.25">
      <c r="A2377" s="10"/>
      <c r="B2377" s="10"/>
      <c r="C2377" s="10"/>
      <c r="D2377" s="18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1:66" x14ac:dyDescent="0.25">
      <c r="A2378" s="10"/>
      <c r="B2378" s="10"/>
      <c r="C2378" s="10"/>
      <c r="D2378" s="1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1:66" x14ac:dyDescent="0.25">
      <c r="A2379" s="10"/>
      <c r="B2379" s="10"/>
      <c r="C2379" s="10"/>
      <c r="D2379" s="18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1:66" x14ac:dyDescent="0.25">
      <c r="A2380" s="10"/>
      <c r="B2380" s="10"/>
      <c r="C2380" s="10"/>
      <c r="D2380" s="18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1:66" x14ac:dyDescent="0.25">
      <c r="A2381" s="10"/>
      <c r="B2381" s="10"/>
      <c r="C2381" s="10"/>
      <c r="D2381" s="18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1:66" x14ac:dyDescent="0.25">
      <c r="A2382" s="10"/>
      <c r="B2382" s="10"/>
      <c r="C2382" s="10"/>
      <c r="D2382" s="18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1:66" x14ac:dyDescent="0.25">
      <c r="A2383" s="10"/>
      <c r="B2383" s="10"/>
      <c r="C2383" s="10"/>
      <c r="D2383" s="18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1:66" x14ac:dyDescent="0.25">
      <c r="A2384" s="10"/>
      <c r="B2384" s="10"/>
      <c r="C2384" s="10"/>
      <c r="D2384" s="18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1:66" x14ac:dyDescent="0.25">
      <c r="A2385" s="10"/>
      <c r="B2385" s="10"/>
      <c r="C2385" s="10"/>
      <c r="D2385" s="18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1:66" x14ac:dyDescent="0.25">
      <c r="A2386" s="10"/>
      <c r="B2386" s="10"/>
      <c r="C2386" s="10"/>
      <c r="D2386" s="18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1:66" x14ac:dyDescent="0.25">
      <c r="A2387" s="10"/>
      <c r="B2387" s="10"/>
      <c r="C2387" s="10"/>
      <c r="D2387" s="18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1:66" x14ac:dyDescent="0.25">
      <c r="A2388" s="10"/>
      <c r="B2388" s="10"/>
      <c r="C2388" s="10"/>
      <c r="D2388" s="1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1:66" x14ac:dyDescent="0.25">
      <c r="A2389" s="10"/>
      <c r="B2389" s="10"/>
      <c r="C2389" s="10"/>
      <c r="D2389" s="18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1:66" x14ac:dyDescent="0.25">
      <c r="A2390" s="10"/>
      <c r="B2390" s="10"/>
      <c r="C2390" s="10"/>
      <c r="D2390" s="18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1:66" x14ac:dyDescent="0.25">
      <c r="A2391" s="10"/>
      <c r="B2391" s="10"/>
      <c r="C2391" s="10"/>
      <c r="D2391" s="18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1:66" x14ac:dyDescent="0.25">
      <c r="A2392" s="10"/>
      <c r="B2392" s="10"/>
      <c r="C2392" s="10"/>
      <c r="D2392" s="18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1:66" x14ac:dyDescent="0.25">
      <c r="A2393" s="10"/>
      <c r="B2393" s="10"/>
      <c r="C2393" s="10"/>
      <c r="D2393" s="18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1:66" x14ac:dyDescent="0.25">
      <c r="A2394" s="10"/>
      <c r="B2394" s="10"/>
      <c r="C2394" s="10"/>
      <c r="D2394" s="18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1:66" x14ac:dyDescent="0.25">
      <c r="A2395" s="10"/>
      <c r="B2395" s="10"/>
      <c r="C2395" s="10"/>
      <c r="D2395" s="18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1:66" x14ac:dyDescent="0.25">
      <c r="A2396" s="10"/>
      <c r="B2396" s="10"/>
      <c r="C2396" s="10"/>
      <c r="D2396" s="18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1:66" x14ac:dyDescent="0.25">
      <c r="A2397" s="10"/>
      <c r="B2397" s="10"/>
      <c r="C2397" s="10"/>
      <c r="D2397" s="18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1:66" x14ac:dyDescent="0.25">
      <c r="A2398" s="10"/>
      <c r="B2398" s="10"/>
      <c r="C2398" s="10"/>
      <c r="D2398" s="1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1:66" x14ac:dyDescent="0.25">
      <c r="A2399" s="10"/>
      <c r="B2399" s="10"/>
      <c r="C2399" s="10"/>
      <c r="D2399" s="18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1:66" x14ac:dyDescent="0.25">
      <c r="A2400" s="10"/>
      <c r="B2400" s="10"/>
      <c r="C2400" s="10"/>
      <c r="D2400" s="18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1:66" x14ac:dyDescent="0.25">
      <c r="A2401" s="10"/>
      <c r="B2401" s="10"/>
      <c r="C2401" s="10"/>
      <c r="D2401" s="18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1:66" x14ac:dyDescent="0.25">
      <c r="A2402" s="10"/>
      <c r="B2402" s="10"/>
      <c r="C2402" s="10"/>
      <c r="D2402" s="18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1:66" x14ac:dyDescent="0.25">
      <c r="A2403" s="10"/>
      <c r="B2403" s="10"/>
      <c r="C2403" s="10"/>
      <c r="D2403" s="18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1:66" x14ac:dyDescent="0.25">
      <c r="A2404" s="10"/>
      <c r="B2404" s="10"/>
      <c r="C2404" s="10"/>
      <c r="D2404" s="18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1:66" x14ac:dyDescent="0.25">
      <c r="A2405" s="10"/>
      <c r="B2405" s="10"/>
      <c r="C2405" s="10"/>
      <c r="D2405" s="18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1:66" x14ac:dyDescent="0.25">
      <c r="A2406" s="10"/>
      <c r="B2406" s="10"/>
      <c r="C2406" s="10"/>
      <c r="D2406" s="18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1:66" x14ac:dyDescent="0.25">
      <c r="A2407" s="10"/>
      <c r="B2407" s="10"/>
      <c r="C2407" s="10"/>
      <c r="D2407" s="18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1:66" x14ac:dyDescent="0.25">
      <c r="A2408" s="10"/>
      <c r="B2408" s="10"/>
      <c r="C2408" s="10"/>
      <c r="D2408" s="1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1:66" x14ac:dyDescent="0.25">
      <c r="A2409" s="10"/>
      <c r="B2409" s="10"/>
      <c r="C2409" s="10"/>
      <c r="D2409" s="18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1:66" x14ac:dyDescent="0.25">
      <c r="A2410" s="10"/>
      <c r="B2410" s="10"/>
      <c r="C2410" s="10"/>
      <c r="D2410" s="18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1:66" x14ac:dyDescent="0.25">
      <c r="A2411" s="10"/>
      <c r="B2411" s="10"/>
      <c r="C2411" s="10"/>
      <c r="D2411" s="18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1:66" x14ac:dyDescent="0.25">
      <c r="A2412" s="10"/>
      <c r="B2412" s="10"/>
      <c r="C2412" s="10"/>
      <c r="D2412" s="18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1:66" x14ac:dyDescent="0.25">
      <c r="A2413" s="10"/>
      <c r="B2413" s="10"/>
      <c r="C2413" s="10"/>
      <c r="D2413" s="18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1:66" x14ac:dyDescent="0.25">
      <c r="A2414" s="10"/>
      <c r="B2414" s="10"/>
      <c r="C2414" s="10"/>
      <c r="D2414" s="18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1:66" x14ac:dyDescent="0.25">
      <c r="A2415" s="10"/>
      <c r="B2415" s="10"/>
      <c r="C2415" s="10"/>
      <c r="D2415" s="18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1:66" x14ac:dyDescent="0.25">
      <c r="A2416" s="10"/>
      <c r="B2416" s="10"/>
      <c r="C2416" s="10"/>
      <c r="D2416" s="18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1:66" x14ac:dyDescent="0.25">
      <c r="A2417" s="10"/>
      <c r="B2417" s="10"/>
      <c r="C2417" s="10"/>
      <c r="D2417" s="18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1:66" x14ac:dyDescent="0.25">
      <c r="A2418" s="10"/>
      <c r="B2418" s="10"/>
      <c r="C2418" s="10"/>
      <c r="D2418" s="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1:66" x14ac:dyDescent="0.25">
      <c r="A2419" s="10"/>
      <c r="B2419" s="10"/>
      <c r="C2419" s="10"/>
      <c r="D2419" s="18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1:66" x14ac:dyDescent="0.25">
      <c r="A2420" s="10"/>
      <c r="B2420" s="10"/>
      <c r="C2420" s="10"/>
      <c r="D2420" s="18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1:66" x14ac:dyDescent="0.25">
      <c r="A2421" s="10"/>
      <c r="B2421" s="10"/>
      <c r="C2421" s="10"/>
      <c r="D2421" s="18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1:66" x14ac:dyDescent="0.25">
      <c r="A2422" s="10"/>
      <c r="B2422" s="10"/>
      <c r="C2422" s="10"/>
      <c r="D2422" s="18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1:66" x14ac:dyDescent="0.25">
      <c r="A2423" s="10"/>
      <c r="B2423" s="10"/>
      <c r="C2423" s="10"/>
      <c r="D2423" s="18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1:66" x14ac:dyDescent="0.25">
      <c r="A2424" s="10"/>
      <c r="B2424" s="10"/>
      <c r="C2424" s="10"/>
      <c r="D2424" s="18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1:66" x14ac:dyDescent="0.25">
      <c r="A2425" s="10"/>
      <c r="B2425" s="10"/>
      <c r="C2425" s="10"/>
      <c r="D2425" s="18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1:66" x14ac:dyDescent="0.25">
      <c r="A2426" s="10"/>
      <c r="B2426" s="10"/>
      <c r="C2426" s="10"/>
      <c r="D2426" s="18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1:66" x14ac:dyDescent="0.25">
      <c r="A2427" s="10"/>
      <c r="B2427" s="10"/>
      <c r="C2427" s="10"/>
      <c r="D2427" s="18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1:66" x14ac:dyDescent="0.25">
      <c r="A2428" s="10"/>
      <c r="B2428" s="10"/>
      <c r="C2428" s="10"/>
      <c r="D2428" s="1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1:66" x14ac:dyDescent="0.25">
      <c r="A2429" s="10"/>
      <c r="B2429" s="10"/>
      <c r="C2429" s="10"/>
      <c r="D2429" s="18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1:66" x14ac:dyDescent="0.25">
      <c r="A2430" s="10"/>
      <c r="B2430" s="10"/>
      <c r="C2430" s="10"/>
      <c r="D2430" s="18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1:66" x14ac:dyDescent="0.25">
      <c r="A2431" s="10"/>
      <c r="B2431" s="10"/>
      <c r="C2431" s="10"/>
      <c r="D2431" s="18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1:66" x14ac:dyDescent="0.25">
      <c r="A2432" s="10"/>
      <c r="B2432" s="10"/>
      <c r="C2432" s="10"/>
      <c r="D2432" s="18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1:66" x14ac:dyDescent="0.25">
      <c r="A2433" s="10"/>
      <c r="B2433" s="10"/>
      <c r="C2433" s="10"/>
      <c r="D2433" s="18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1:66" x14ac:dyDescent="0.25">
      <c r="A2434" s="10"/>
      <c r="B2434" s="10"/>
      <c r="C2434" s="10"/>
      <c r="D2434" s="18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1:66" x14ac:dyDescent="0.25">
      <c r="A2435" s="10"/>
      <c r="B2435" s="10"/>
      <c r="C2435" s="10"/>
      <c r="D2435" s="18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1:66" x14ac:dyDescent="0.25">
      <c r="A2436" s="10"/>
      <c r="B2436" s="10"/>
      <c r="C2436" s="10"/>
      <c r="D2436" s="18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1:66" x14ac:dyDescent="0.25">
      <c r="A2437" s="10"/>
      <c r="B2437" s="10"/>
      <c r="C2437" s="10"/>
      <c r="D2437" s="18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1:66" x14ac:dyDescent="0.25">
      <c r="A2438" s="10"/>
      <c r="B2438" s="10"/>
      <c r="C2438" s="10"/>
      <c r="D2438" s="1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1:66" x14ac:dyDescent="0.25">
      <c r="A2439" s="10"/>
      <c r="B2439" s="10"/>
      <c r="C2439" s="10"/>
      <c r="D2439" s="18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1:66" x14ac:dyDescent="0.25">
      <c r="A2440" s="10"/>
      <c r="B2440" s="10"/>
      <c r="C2440" s="10"/>
      <c r="D2440" s="18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1:66" x14ac:dyDescent="0.25">
      <c r="A2441" s="10"/>
      <c r="B2441" s="10"/>
      <c r="C2441" s="10"/>
      <c r="D2441" s="18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1:66" x14ac:dyDescent="0.25">
      <c r="A2442" s="10"/>
      <c r="B2442" s="10"/>
      <c r="C2442" s="10"/>
      <c r="D2442" s="18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1:66" x14ac:dyDescent="0.25">
      <c r="A2443" s="10"/>
      <c r="B2443" s="10"/>
      <c r="C2443" s="10"/>
      <c r="D2443" s="18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1:66" x14ac:dyDescent="0.25">
      <c r="A2444" s="10"/>
      <c r="B2444" s="10"/>
      <c r="C2444" s="10"/>
      <c r="D2444" s="18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1:66" x14ac:dyDescent="0.25">
      <c r="A2445" s="10"/>
      <c r="B2445" s="10"/>
      <c r="C2445" s="10"/>
      <c r="D2445" s="18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1:66" x14ac:dyDescent="0.25">
      <c r="A2446" s="10"/>
      <c r="B2446" s="10"/>
      <c r="C2446" s="10"/>
      <c r="D2446" s="18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1:66" x14ac:dyDescent="0.25">
      <c r="A2447" s="10"/>
      <c r="B2447" s="10"/>
      <c r="C2447" s="10"/>
      <c r="D2447" s="18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1:66" x14ac:dyDescent="0.25">
      <c r="A2448" s="10"/>
      <c r="B2448" s="10"/>
      <c r="C2448" s="10"/>
      <c r="D2448" s="1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1:66" x14ac:dyDescent="0.25">
      <c r="A2449" s="10"/>
      <c r="B2449" s="10"/>
      <c r="C2449" s="10"/>
      <c r="D2449" s="18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1:66" x14ac:dyDescent="0.25">
      <c r="A2450" s="10"/>
      <c r="B2450" s="10"/>
      <c r="C2450" s="10"/>
      <c r="D2450" s="18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1:66" x14ac:dyDescent="0.25">
      <c r="A2451" s="10"/>
      <c r="B2451" s="10"/>
      <c r="C2451" s="10"/>
      <c r="D2451" s="18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1:66" x14ac:dyDescent="0.25">
      <c r="A2452" s="10"/>
      <c r="B2452" s="10"/>
      <c r="C2452" s="10"/>
      <c r="D2452" s="18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1:66" x14ac:dyDescent="0.25">
      <c r="A2453" s="10"/>
      <c r="B2453" s="10"/>
      <c r="C2453" s="10"/>
      <c r="D2453" s="18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1:66" x14ac:dyDescent="0.25">
      <c r="A2454" s="10"/>
      <c r="B2454" s="10"/>
      <c r="C2454" s="10"/>
      <c r="D2454" s="18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1:66" x14ac:dyDescent="0.25">
      <c r="A2455" s="10"/>
      <c r="B2455" s="10"/>
      <c r="C2455" s="10"/>
      <c r="D2455" s="18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1:66" x14ac:dyDescent="0.25">
      <c r="A2456" s="10"/>
      <c r="B2456" s="10"/>
      <c r="C2456" s="10"/>
      <c r="D2456" s="18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1:66" x14ac:dyDescent="0.25">
      <c r="A2457" s="10"/>
      <c r="B2457" s="10"/>
      <c r="C2457" s="10"/>
      <c r="D2457" s="18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1:66" x14ac:dyDescent="0.25">
      <c r="A2458" s="10"/>
      <c r="B2458" s="10"/>
      <c r="C2458" s="10"/>
      <c r="D2458" s="1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1:66" x14ac:dyDescent="0.25">
      <c r="A2459" s="10"/>
      <c r="B2459" s="10"/>
      <c r="C2459" s="10"/>
      <c r="D2459" s="18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1:66" x14ac:dyDescent="0.25">
      <c r="A2460" s="10"/>
      <c r="B2460" s="10"/>
      <c r="C2460" s="10"/>
      <c r="D2460" s="18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1:66" x14ac:dyDescent="0.25">
      <c r="A2461" s="10"/>
      <c r="B2461" s="10"/>
      <c r="C2461" s="10"/>
      <c r="D2461" s="18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1:66" x14ac:dyDescent="0.25">
      <c r="A2462" s="10"/>
      <c r="B2462" s="10"/>
      <c r="C2462" s="10"/>
      <c r="D2462" s="18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1:66" x14ac:dyDescent="0.25">
      <c r="A2463" s="10"/>
      <c r="B2463" s="10"/>
      <c r="C2463" s="10"/>
      <c r="D2463" s="18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1:66" x14ac:dyDescent="0.25">
      <c r="A2464" s="10"/>
      <c r="B2464" s="10"/>
      <c r="C2464" s="10"/>
      <c r="D2464" s="18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1:66" x14ac:dyDescent="0.25">
      <c r="A2465" s="10"/>
      <c r="B2465" s="10"/>
      <c r="C2465" s="10"/>
      <c r="D2465" s="18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1:66" x14ac:dyDescent="0.25">
      <c r="A2466" s="10"/>
      <c r="B2466" s="10"/>
      <c r="C2466" s="10"/>
      <c r="D2466" s="18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1:66" x14ac:dyDescent="0.25">
      <c r="A2467" s="10"/>
      <c r="B2467" s="10"/>
      <c r="C2467" s="10"/>
      <c r="D2467" s="18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1:66" x14ac:dyDescent="0.25">
      <c r="A2468" s="10"/>
      <c r="B2468" s="10"/>
      <c r="C2468" s="10"/>
      <c r="D2468" s="1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1:66" x14ac:dyDescent="0.25">
      <c r="A2469" s="10"/>
      <c r="B2469" s="10"/>
      <c r="C2469" s="10"/>
      <c r="D2469" s="18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1:66" x14ac:dyDescent="0.25">
      <c r="A2470" s="10"/>
      <c r="B2470" s="10"/>
      <c r="C2470" s="10"/>
      <c r="D2470" s="18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1:66" x14ac:dyDescent="0.25">
      <c r="A2471" s="10"/>
      <c r="B2471" s="10"/>
      <c r="C2471" s="10"/>
      <c r="D2471" s="18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1:66" x14ac:dyDescent="0.25">
      <c r="A2472" s="10"/>
      <c r="B2472" s="10"/>
      <c r="C2472" s="10"/>
      <c r="D2472" s="18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1:66" x14ac:dyDescent="0.25">
      <c r="A2473" s="10"/>
      <c r="B2473" s="10"/>
      <c r="C2473" s="10"/>
      <c r="D2473" s="18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1:66" x14ac:dyDescent="0.25">
      <c r="A2474" s="10"/>
      <c r="B2474" s="10"/>
      <c r="C2474" s="10"/>
      <c r="D2474" s="18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1:66" x14ac:dyDescent="0.25">
      <c r="A2475" s="10"/>
      <c r="B2475" s="10"/>
      <c r="C2475" s="10"/>
      <c r="D2475" s="18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1:66" x14ac:dyDescent="0.25">
      <c r="A2476" s="10"/>
      <c r="B2476" s="10"/>
      <c r="C2476" s="10"/>
      <c r="D2476" s="18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1:66" x14ac:dyDescent="0.25">
      <c r="A2477" s="10"/>
      <c r="B2477" s="10"/>
      <c r="C2477" s="10"/>
      <c r="D2477" s="18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1:66" s="14" customFormat="1" x14ac:dyDescent="0.25">
      <c r="A2478" s="10"/>
      <c r="B2478" s="10"/>
      <c r="C2478" s="10"/>
      <c r="D2478" s="18"/>
      <c r="E2478" s="10"/>
      <c r="F2478" s="10"/>
      <c r="G2478" s="10"/>
      <c r="H2478" s="10"/>
      <c r="I2478" s="10"/>
      <c r="J2478" s="10"/>
      <c r="K2478" s="11"/>
      <c r="L2478" s="11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12"/>
      <c r="BI2478" s="12"/>
      <c r="BJ2478" s="13"/>
      <c r="BK2478" s="13"/>
      <c r="BL2478" s="13"/>
      <c r="BM2478" s="13"/>
      <c r="BN2478" s="13"/>
    </row>
    <row r="2479" spans="1:66" x14ac:dyDescent="0.25">
      <c r="A2479" s="10"/>
      <c r="B2479" s="10"/>
      <c r="C2479" s="10"/>
      <c r="D2479" s="18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1:66" x14ac:dyDescent="0.25">
      <c r="A2480" s="10"/>
      <c r="B2480" s="10"/>
      <c r="C2480" s="10"/>
      <c r="D2480" s="18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1:66" x14ac:dyDescent="0.25">
      <c r="A2481" s="10"/>
      <c r="B2481" s="10"/>
      <c r="C2481" s="10"/>
      <c r="D2481" s="18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1:66" x14ac:dyDescent="0.25">
      <c r="A2482" s="10"/>
      <c r="B2482" s="10"/>
      <c r="C2482" s="10"/>
      <c r="D2482" s="18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1:66" x14ac:dyDescent="0.25">
      <c r="A2483" s="10"/>
      <c r="B2483" s="10"/>
      <c r="C2483" s="10"/>
      <c r="D2483" s="18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1:66" x14ac:dyDescent="0.25">
      <c r="A2484" s="10"/>
      <c r="B2484" s="10"/>
      <c r="C2484" s="10"/>
      <c r="D2484" s="18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1:66" x14ac:dyDescent="0.25">
      <c r="A2485" s="10"/>
      <c r="B2485" s="10"/>
      <c r="C2485" s="10"/>
      <c r="D2485" s="18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1:66" x14ac:dyDescent="0.25">
      <c r="A2486" s="10"/>
      <c r="B2486" s="10"/>
      <c r="C2486" s="10"/>
      <c r="D2486" s="18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1:66" x14ac:dyDescent="0.25">
      <c r="A2487" s="10"/>
      <c r="B2487" s="10"/>
      <c r="C2487" s="10"/>
      <c r="D2487" s="18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1:66" x14ac:dyDescent="0.25">
      <c r="A2488" s="10"/>
      <c r="B2488" s="10"/>
      <c r="C2488" s="10"/>
      <c r="D2488" s="18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1:66" x14ac:dyDescent="0.25">
      <c r="A2489" s="10"/>
      <c r="B2489" s="10"/>
      <c r="C2489" s="10"/>
      <c r="D2489" s="18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1:66" x14ac:dyDescent="0.25">
      <c r="A2490" s="10"/>
      <c r="B2490" s="10"/>
      <c r="C2490" s="10"/>
      <c r="D2490" s="18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1:66" x14ac:dyDescent="0.25">
      <c r="A2491" s="10"/>
      <c r="B2491" s="10"/>
      <c r="C2491" s="10"/>
      <c r="D2491" s="18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1:66" x14ac:dyDescent="0.25">
      <c r="A2492" s="10"/>
      <c r="B2492" s="10"/>
      <c r="C2492" s="10"/>
      <c r="D2492" s="18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1:66" x14ac:dyDescent="0.25">
      <c r="A2493" s="10"/>
      <c r="B2493" s="10"/>
      <c r="C2493" s="10"/>
      <c r="D2493" s="18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1:66" x14ac:dyDescent="0.25">
      <c r="A2494" s="10"/>
      <c r="B2494" s="10"/>
      <c r="C2494" s="10"/>
      <c r="D2494" s="18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1:66" x14ac:dyDescent="0.25">
      <c r="A2495" s="10"/>
      <c r="B2495" s="10"/>
      <c r="C2495" s="10"/>
      <c r="D2495" s="18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1:66" x14ac:dyDescent="0.25">
      <c r="A2496" s="10"/>
      <c r="B2496" s="10"/>
      <c r="C2496" s="10"/>
      <c r="D2496" s="18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1:66" x14ac:dyDescent="0.25">
      <c r="A2497" s="10"/>
      <c r="B2497" s="10"/>
      <c r="C2497" s="10"/>
      <c r="D2497" s="18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1:66" x14ac:dyDescent="0.25">
      <c r="A2498" s="10"/>
      <c r="B2498" s="10"/>
      <c r="C2498" s="10"/>
      <c r="D2498" s="18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1:66" x14ac:dyDescent="0.25">
      <c r="A2499" s="10"/>
      <c r="B2499" s="10"/>
      <c r="C2499" s="10"/>
      <c r="D2499" s="18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1:66" x14ac:dyDescent="0.25">
      <c r="A2500" s="10"/>
      <c r="B2500" s="10"/>
      <c r="C2500" s="10"/>
      <c r="D2500" s="18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1:66" s="14" customFormat="1" x14ac:dyDescent="0.25">
      <c r="A2501" s="10"/>
      <c r="B2501" s="10"/>
      <c r="C2501" s="10"/>
      <c r="D2501" s="18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1:66" x14ac:dyDescent="0.25">
      <c r="A2502" s="10"/>
      <c r="B2502" s="10"/>
      <c r="C2502" s="10"/>
      <c r="D2502" s="18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1:66" x14ac:dyDescent="0.25">
      <c r="A2503" s="10"/>
      <c r="B2503" s="10"/>
      <c r="C2503" s="10"/>
      <c r="D2503" s="18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1:66" x14ac:dyDescent="0.25">
      <c r="A2504" s="10"/>
      <c r="B2504" s="10"/>
      <c r="C2504" s="10"/>
      <c r="D2504" s="18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1:66" x14ac:dyDescent="0.25">
      <c r="A2505" s="10"/>
      <c r="B2505" s="10"/>
      <c r="C2505" s="10"/>
      <c r="D2505" s="18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1:66" x14ac:dyDescent="0.25">
      <c r="A2506" s="10"/>
      <c r="B2506" s="10"/>
      <c r="C2506" s="10"/>
      <c r="D2506" s="18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1:66" x14ac:dyDescent="0.25">
      <c r="A2507" s="10"/>
      <c r="B2507" s="10"/>
      <c r="C2507" s="10"/>
      <c r="D2507" s="18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1:66" x14ac:dyDescent="0.25">
      <c r="A2508" s="10"/>
      <c r="B2508" s="10"/>
      <c r="C2508" s="10"/>
      <c r="D2508" s="18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1:66" x14ac:dyDescent="0.25">
      <c r="A2509" s="10"/>
      <c r="B2509" s="10"/>
      <c r="C2509" s="10"/>
      <c r="D2509" s="18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1:66" x14ac:dyDescent="0.25">
      <c r="A2510" s="10"/>
      <c r="B2510" s="10"/>
      <c r="C2510" s="10"/>
      <c r="D2510" s="18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1:66" s="10" customFormat="1" x14ac:dyDescent="0.25">
      <c r="D2511" s="18"/>
      <c r="K2511" s="11"/>
      <c r="L2511" s="11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12"/>
      <c r="BI2511" s="12"/>
      <c r="BJ2511" s="13"/>
      <c r="BK2511" s="13"/>
      <c r="BL2511" s="13"/>
      <c r="BM2511" s="13"/>
      <c r="BN2511" s="13"/>
    </row>
    <row r="2512" spans="1:66" x14ac:dyDescent="0.25">
      <c r="A2512" s="10"/>
      <c r="B2512" s="10"/>
      <c r="C2512" s="10"/>
      <c r="D2512" s="18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1:66" x14ac:dyDescent="0.25">
      <c r="A2513" s="10"/>
      <c r="B2513" s="10"/>
      <c r="C2513" s="10"/>
      <c r="D2513" s="18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1:66" x14ac:dyDescent="0.25">
      <c r="A2514" s="10"/>
      <c r="B2514" s="10"/>
      <c r="C2514" s="10"/>
      <c r="D2514" s="18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1:66" x14ac:dyDescent="0.25">
      <c r="A2515" s="10"/>
      <c r="B2515" s="10"/>
      <c r="C2515" s="10"/>
      <c r="D2515" s="18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1:66" x14ac:dyDescent="0.25">
      <c r="A2516" s="10"/>
      <c r="B2516" s="10"/>
      <c r="C2516" s="10"/>
      <c r="D2516" s="18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1:66" x14ac:dyDescent="0.25">
      <c r="A2517" s="10"/>
      <c r="B2517" s="10"/>
      <c r="C2517" s="10"/>
      <c r="D2517" s="18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1:66" x14ac:dyDescent="0.25">
      <c r="A2518" s="10"/>
      <c r="B2518" s="10"/>
      <c r="C2518" s="10"/>
      <c r="D2518" s="18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1:66" x14ac:dyDescent="0.25">
      <c r="A2519" s="10"/>
      <c r="B2519" s="10"/>
      <c r="C2519" s="10"/>
      <c r="D2519" s="18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1:66" x14ac:dyDescent="0.25">
      <c r="A2520" s="10"/>
      <c r="B2520" s="10"/>
      <c r="C2520" s="10"/>
      <c r="D2520" s="18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1:66" x14ac:dyDescent="0.25">
      <c r="A2521" s="10"/>
      <c r="B2521" s="10"/>
      <c r="C2521" s="10"/>
      <c r="D2521" s="18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1:66" x14ac:dyDescent="0.25">
      <c r="A2522" s="10"/>
      <c r="B2522" s="10"/>
      <c r="C2522" s="10"/>
      <c r="D2522" s="18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1:66" x14ac:dyDescent="0.25">
      <c r="A2523" s="10"/>
      <c r="B2523" s="10"/>
      <c r="C2523" s="10"/>
      <c r="D2523" s="18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1:66" x14ac:dyDescent="0.25">
      <c r="A2524" s="10"/>
      <c r="B2524" s="10"/>
      <c r="C2524" s="10"/>
      <c r="D2524" s="18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1:66" x14ac:dyDescent="0.25">
      <c r="A2525" s="10"/>
      <c r="B2525" s="10"/>
      <c r="C2525" s="10"/>
      <c r="D2525" s="18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1:66" x14ac:dyDescent="0.25">
      <c r="A2526" s="10"/>
      <c r="B2526" s="10"/>
      <c r="C2526" s="10"/>
      <c r="D2526" s="18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1:66" x14ac:dyDescent="0.25">
      <c r="A2527" s="10"/>
      <c r="B2527" s="10"/>
      <c r="C2527" s="10"/>
      <c r="D2527" s="18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1:66" x14ac:dyDescent="0.25">
      <c r="A2528" s="10"/>
      <c r="B2528" s="10"/>
      <c r="C2528" s="10"/>
      <c r="D2528" s="18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1:66" x14ac:dyDescent="0.25">
      <c r="A2529" s="10"/>
      <c r="B2529" s="10"/>
      <c r="C2529" s="10"/>
      <c r="D2529" s="18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1:66" x14ac:dyDescent="0.25">
      <c r="A2530" s="10"/>
      <c r="B2530" s="10"/>
      <c r="C2530" s="10"/>
      <c r="D2530" s="18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1:66" x14ac:dyDescent="0.25">
      <c r="A2531" s="10"/>
      <c r="B2531" s="10"/>
      <c r="C2531" s="10"/>
      <c r="D2531" s="18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1:66" x14ac:dyDescent="0.25">
      <c r="A2532" s="10"/>
      <c r="B2532" s="10"/>
      <c r="C2532" s="10"/>
      <c r="D2532" s="18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1:66" x14ac:dyDescent="0.25">
      <c r="A2533" s="10"/>
      <c r="B2533" s="10"/>
      <c r="C2533" s="10"/>
      <c r="D2533" s="18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1:66" x14ac:dyDescent="0.25">
      <c r="A2534" s="10"/>
      <c r="B2534" s="10"/>
      <c r="C2534" s="10"/>
      <c r="D2534" s="18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1:66" x14ac:dyDescent="0.25">
      <c r="A2535" s="10"/>
      <c r="B2535" s="10"/>
      <c r="C2535" s="10"/>
      <c r="D2535" s="18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1:66" x14ac:dyDescent="0.25">
      <c r="A2536" s="10"/>
      <c r="B2536" s="10"/>
      <c r="C2536" s="10"/>
      <c r="D2536" s="18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1:66" x14ac:dyDescent="0.25">
      <c r="A2537" s="10"/>
      <c r="B2537" s="10"/>
      <c r="C2537" s="10"/>
      <c r="D2537" s="18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1:66" x14ac:dyDescent="0.25">
      <c r="A2538" s="10"/>
      <c r="B2538" s="10"/>
      <c r="C2538" s="10"/>
      <c r="D2538" s="18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1:66" x14ac:dyDescent="0.25">
      <c r="A2539" s="10"/>
      <c r="B2539" s="10"/>
      <c r="C2539" s="10"/>
      <c r="D2539" s="18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1:66" x14ac:dyDescent="0.25">
      <c r="A2540" s="10"/>
      <c r="B2540" s="10"/>
      <c r="C2540" s="10"/>
      <c r="D2540" s="18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1:66" x14ac:dyDescent="0.25">
      <c r="A2541" s="10"/>
      <c r="B2541" s="10"/>
      <c r="C2541" s="10"/>
      <c r="D2541" s="18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1:66" x14ac:dyDescent="0.25">
      <c r="A2542" s="10"/>
      <c r="B2542" s="10"/>
      <c r="C2542" s="10"/>
      <c r="D2542" s="18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1:66" x14ac:dyDescent="0.25">
      <c r="A2543" s="10"/>
      <c r="B2543" s="10"/>
      <c r="C2543" s="10"/>
      <c r="D2543" s="18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1:66" x14ac:dyDescent="0.25">
      <c r="A2544" s="10"/>
      <c r="B2544" s="10"/>
      <c r="C2544" s="10"/>
      <c r="D2544" s="18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1:66" x14ac:dyDescent="0.25">
      <c r="A2545" s="10"/>
      <c r="B2545" s="10"/>
      <c r="C2545" s="10"/>
      <c r="D2545" s="18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1:66" x14ac:dyDescent="0.25">
      <c r="A2546" s="10"/>
      <c r="B2546" s="10"/>
      <c r="C2546" s="10"/>
      <c r="D2546" s="18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1:66" x14ac:dyDescent="0.25">
      <c r="A2547" s="10"/>
      <c r="B2547" s="10"/>
      <c r="C2547" s="10"/>
      <c r="D2547" s="18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1:66" x14ac:dyDescent="0.25">
      <c r="A2548" s="10"/>
      <c r="B2548" s="10"/>
      <c r="C2548" s="10"/>
      <c r="D2548" s="18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1:66" x14ac:dyDescent="0.25">
      <c r="A2549" s="10"/>
      <c r="B2549" s="10"/>
      <c r="C2549" s="10"/>
      <c r="D2549" s="18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1:66" x14ac:dyDescent="0.25">
      <c r="A2550" s="10"/>
      <c r="B2550" s="10"/>
      <c r="C2550" s="10"/>
      <c r="D2550" s="18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1:66" x14ac:dyDescent="0.25">
      <c r="A2551" s="10"/>
      <c r="B2551" s="10"/>
      <c r="C2551" s="10"/>
      <c r="D2551" s="18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1:66" x14ac:dyDescent="0.25">
      <c r="A2552" s="10"/>
      <c r="B2552" s="10"/>
      <c r="C2552" s="10"/>
      <c r="D2552" s="18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1:66" x14ac:dyDescent="0.25">
      <c r="A2553" s="10"/>
      <c r="B2553" s="10"/>
      <c r="C2553" s="10"/>
      <c r="D2553" s="18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1:66" x14ac:dyDescent="0.25">
      <c r="A2554" s="10"/>
      <c r="B2554" s="10"/>
      <c r="C2554" s="10"/>
      <c r="D2554" s="18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1:66" x14ac:dyDescent="0.25">
      <c r="A2555" s="10"/>
      <c r="B2555" s="10"/>
      <c r="C2555" s="10"/>
      <c r="D2555" s="18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1:66" x14ac:dyDescent="0.25">
      <c r="A2556" s="10"/>
      <c r="B2556" s="10"/>
      <c r="C2556" s="10"/>
      <c r="D2556" s="18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1:66" x14ac:dyDescent="0.25">
      <c r="A2557" s="10"/>
      <c r="B2557" s="10"/>
      <c r="C2557" s="10"/>
      <c r="D2557" s="18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1:66" x14ac:dyDescent="0.25">
      <c r="A2558" s="10"/>
      <c r="B2558" s="10"/>
      <c r="C2558" s="10"/>
      <c r="D2558" s="18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1:66" x14ac:dyDescent="0.25">
      <c r="A2559" s="10"/>
      <c r="B2559" s="10"/>
      <c r="C2559" s="10"/>
      <c r="D2559" s="18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1:66" x14ac:dyDescent="0.25">
      <c r="A2560" s="10"/>
      <c r="B2560" s="10"/>
      <c r="C2560" s="10"/>
      <c r="D2560" s="18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1:66" x14ac:dyDescent="0.25">
      <c r="A2561" s="10"/>
      <c r="B2561" s="10"/>
      <c r="C2561" s="10"/>
      <c r="D2561" s="18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1:66" x14ac:dyDescent="0.25">
      <c r="A2562" s="10"/>
      <c r="B2562" s="10"/>
      <c r="C2562" s="10"/>
      <c r="D2562" s="18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1:66" x14ac:dyDescent="0.25">
      <c r="A2563" s="10"/>
      <c r="B2563" s="10"/>
      <c r="C2563" s="10"/>
      <c r="D2563" s="18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1:66" x14ac:dyDescent="0.25">
      <c r="A2564" s="10"/>
      <c r="B2564" s="10"/>
      <c r="C2564" s="10"/>
      <c r="D2564" s="18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1:66" x14ac:dyDescent="0.25">
      <c r="A2565" s="10"/>
      <c r="B2565" s="10"/>
      <c r="C2565" s="10"/>
      <c r="D2565" s="18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1:66" x14ac:dyDescent="0.25">
      <c r="A2566" s="10"/>
      <c r="B2566" s="10"/>
      <c r="C2566" s="10"/>
      <c r="D2566" s="18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1:66" x14ac:dyDescent="0.25">
      <c r="A2567" s="10"/>
      <c r="B2567" s="10"/>
      <c r="C2567" s="10"/>
      <c r="D2567" s="18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1:66" x14ac:dyDescent="0.25">
      <c r="A2568" s="10"/>
      <c r="B2568" s="10"/>
      <c r="C2568" s="10"/>
      <c r="D2568" s="18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1:66" x14ac:dyDescent="0.25">
      <c r="A2569" s="10"/>
      <c r="B2569" s="10"/>
      <c r="C2569" s="10"/>
      <c r="D2569" s="18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1:66" x14ac:dyDescent="0.25">
      <c r="A2570" s="10"/>
      <c r="B2570" s="10"/>
      <c r="C2570" s="10"/>
      <c r="D2570" s="18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1:66" x14ac:dyDescent="0.25">
      <c r="A2571" s="10"/>
      <c r="B2571" s="10"/>
      <c r="C2571" s="10"/>
      <c r="D2571" s="18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1:66" x14ac:dyDescent="0.25">
      <c r="A2572" s="10"/>
      <c r="B2572" s="10"/>
      <c r="C2572" s="10"/>
      <c r="D2572" s="18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1:66" x14ac:dyDescent="0.25">
      <c r="A2573" s="10"/>
      <c r="B2573" s="10"/>
      <c r="C2573" s="10"/>
      <c r="D2573" s="18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1:66" x14ac:dyDescent="0.25">
      <c r="A2574" s="10"/>
      <c r="B2574" s="10"/>
      <c r="C2574" s="10"/>
      <c r="D2574" s="18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1:66" x14ac:dyDescent="0.25">
      <c r="A2575" s="10"/>
      <c r="B2575" s="10"/>
      <c r="C2575" s="10"/>
      <c r="D2575" s="18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1:66" x14ac:dyDescent="0.25">
      <c r="A2576" s="10"/>
      <c r="B2576" s="10"/>
      <c r="C2576" s="10"/>
      <c r="D2576" s="18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1:66" x14ac:dyDescent="0.25">
      <c r="A2577" s="10"/>
      <c r="B2577" s="10"/>
      <c r="C2577" s="10"/>
      <c r="D2577" s="18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1:66" x14ac:dyDescent="0.25">
      <c r="A2578" s="10"/>
      <c r="B2578" s="10"/>
      <c r="C2578" s="10"/>
      <c r="D2578" s="18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1:66" x14ac:dyDescent="0.25">
      <c r="A2579" s="10"/>
      <c r="B2579" s="10"/>
      <c r="C2579" s="10"/>
      <c r="D2579" s="18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1:66" x14ac:dyDescent="0.25">
      <c r="A2580" s="10"/>
      <c r="B2580" s="10"/>
      <c r="C2580" s="10"/>
      <c r="D2580" s="18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1:66" x14ac:dyDescent="0.25">
      <c r="A2581" s="10"/>
      <c r="B2581" s="10"/>
      <c r="C2581" s="10"/>
      <c r="D2581" s="18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1:66" x14ac:dyDescent="0.25">
      <c r="A2582" s="10"/>
      <c r="B2582" s="10"/>
      <c r="C2582" s="10"/>
      <c r="D2582" s="18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1:66" x14ac:dyDescent="0.25">
      <c r="A2583" s="10"/>
      <c r="B2583" s="10"/>
      <c r="C2583" s="10"/>
      <c r="D2583" s="18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1:66" x14ac:dyDescent="0.25">
      <c r="A2584" s="10"/>
      <c r="B2584" s="10"/>
      <c r="C2584" s="10"/>
      <c r="D2584" s="18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1:66" x14ac:dyDescent="0.25">
      <c r="A2585" s="10"/>
      <c r="B2585" s="10"/>
      <c r="C2585" s="10"/>
      <c r="D2585" s="18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1:66" x14ac:dyDescent="0.25">
      <c r="A2586" s="10"/>
      <c r="B2586" s="10"/>
      <c r="C2586" s="10"/>
      <c r="D2586" s="18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1:66" x14ac:dyDescent="0.25">
      <c r="A2587" s="10"/>
      <c r="B2587" s="10"/>
      <c r="C2587" s="10"/>
      <c r="D2587" s="18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1:66" x14ac:dyDescent="0.25">
      <c r="A2588" s="10"/>
      <c r="B2588" s="10"/>
      <c r="C2588" s="10"/>
      <c r="D2588" s="18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1:66" x14ac:dyDescent="0.25">
      <c r="A2589" s="10"/>
      <c r="B2589" s="10"/>
      <c r="C2589" s="10"/>
      <c r="D2589" s="18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1:66" x14ac:dyDescent="0.25">
      <c r="A2590" s="10"/>
      <c r="B2590" s="10"/>
      <c r="C2590" s="10"/>
      <c r="D2590" s="18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1:66" x14ac:dyDescent="0.25">
      <c r="A2591" s="10"/>
      <c r="B2591" s="10"/>
      <c r="C2591" s="10"/>
      <c r="D2591" s="18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1:66" x14ac:dyDescent="0.25">
      <c r="A2592" s="10"/>
      <c r="B2592" s="10"/>
      <c r="C2592" s="10"/>
      <c r="D2592" s="18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1:66" x14ac:dyDescent="0.25">
      <c r="A2593" s="10"/>
      <c r="B2593" s="10"/>
      <c r="C2593" s="10"/>
      <c r="D2593" s="18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1:66" x14ac:dyDescent="0.25">
      <c r="A2594" s="10"/>
      <c r="B2594" s="10"/>
      <c r="C2594" s="10"/>
      <c r="D2594" s="18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1:66" x14ac:dyDescent="0.25">
      <c r="A2595" s="10"/>
      <c r="B2595" s="10"/>
      <c r="C2595" s="10"/>
      <c r="D2595" s="18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1:66" x14ac:dyDescent="0.25">
      <c r="A2596" s="10"/>
      <c r="B2596" s="10"/>
      <c r="C2596" s="10"/>
      <c r="D2596" s="18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1:66" x14ac:dyDescent="0.25">
      <c r="A2597" s="10"/>
      <c r="B2597" s="10"/>
      <c r="C2597" s="10"/>
      <c r="D2597" s="18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1:66" x14ac:dyDescent="0.25">
      <c r="A2598" s="10"/>
      <c r="B2598" s="10"/>
      <c r="C2598" s="10"/>
      <c r="D2598" s="18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1:66" x14ac:dyDescent="0.25">
      <c r="A2599" s="10"/>
      <c r="B2599" s="10"/>
      <c r="C2599" s="10"/>
      <c r="D2599" s="18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1:66" x14ac:dyDescent="0.25">
      <c r="A2600" s="10"/>
      <c r="B2600" s="10"/>
      <c r="C2600" s="10"/>
      <c r="D2600" s="18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1:66" x14ac:dyDescent="0.25">
      <c r="A2601" s="10"/>
      <c r="B2601" s="10"/>
      <c r="C2601" s="10"/>
      <c r="D2601" s="18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1:66" x14ac:dyDescent="0.25">
      <c r="A2602" s="10"/>
      <c r="B2602" s="10"/>
      <c r="C2602" s="10"/>
      <c r="D2602" s="18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1:66" x14ac:dyDescent="0.25">
      <c r="A2603" s="10"/>
      <c r="B2603" s="10"/>
      <c r="C2603" s="10"/>
      <c r="D2603" s="18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1:66" x14ac:dyDescent="0.25">
      <c r="A2604" s="10"/>
      <c r="B2604" s="10"/>
      <c r="C2604" s="10"/>
      <c r="D2604" s="18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1:66" x14ac:dyDescent="0.25">
      <c r="A2605" s="10"/>
      <c r="B2605" s="10"/>
      <c r="C2605" s="10"/>
      <c r="D2605" s="18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1:66" x14ac:dyDescent="0.25">
      <c r="A2606" s="10"/>
      <c r="B2606" s="10"/>
      <c r="C2606" s="10"/>
      <c r="D2606" s="18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1:66" x14ac:dyDescent="0.25">
      <c r="A2607" s="10"/>
      <c r="B2607" s="10"/>
      <c r="C2607" s="10"/>
      <c r="D2607" s="18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1:66" x14ac:dyDescent="0.25">
      <c r="A2608" s="10"/>
      <c r="B2608" s="10"/>
      <c r="C2608" s="10"/>
      <c r="D2608" s="18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1:66" x14ac:dyDescent="0.25">
      <c r="A2609" s="10"/>
      <c r="B2609" s="10"/>
      <c r="C2609" s="10"/>
      <c r="D2609" s="18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1:66" x14ac:dyDescent="0.25">
      <c r="A2610" s="10"/>
      <c r="B2610" s="10"/>
      <c r="C2610" s="10"/>
      <c r="D2610" s="18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1:66" x14ac:dyDescent="0.25">
      <c r="A2611" s="10"/>
      <c r="B2611" s="10"/>
      <c r="C2611" s="10"/>
      <c r="D2611" s="18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1:66" x14ac:dyDescent="0.25">
      <c r="A2612" s="10"/>
      <c r="B2612" s="10"/>
      <c r="C2612" s="10"/>
      <c r="D2612" s="18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1:66" x14ac:dyDescent="0.25">
      <c r="A2613" s="10"/>
      <c r="B2613" s="10"/>
      <c r="C2613" s="10"/>
      <c r="D2613" s="18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1:66" x14ac:dyDescent="0.25">
      <c r="A2614" s="10"/>
      <c r="B2614" s="10"/>
      <c r="C2614" s="10"/>
      <c r="D2614" s="18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1:66" x14ac:dyDescent="0.25">
      <c r="A2615" s="10"/>
      <c r="B2615" s="10"/>
      <c r="C2615" s="10"/>
      <c r="D2615" s="18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1:66" x14ac:dyDescent="0.25">
      <c r="A2616" s="10"/>
      <c r="B2616" s="10"/>
      <c r="C2616" s="10"/>
      <c r="D2616" s="18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1:66" x14ac:dyDescent="0.25">
      <c r="A2617" s="10"/>
      <c r="B2617" s="10"/>
      <c r="C2617" s="10"/>
      <c r="D2617" s="18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1:66" x14ac:dyDescent="0.25">
      <c r="A2618" s="10"/>
      <c r="B2618" s="10"/>
      <c r="C2618" s="10"/>
      <c r="D2618" s="18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1:66" x14ac:dyDescent="0.25">
      <c r="A2619" s="10"/>
      <c r="B2619" s="10"/>
      <c r="C2619" s="10"/>
      <c r="D2619" s="18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1:66" x14ac:dyDescent="0.25">
      <c r="A2620" s="10"/>
      <c r="B2620" s="10"/>
      <c r="C2620" s="10"/>
      <c r="D2620" s="18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1:66" x14ac:dyDescent="0.25">
      <c r="A2621" s="10"/>
      <c r="B2621" s="10"/>
      <c r="C2621" s="10"/>
      <c r="D2621" s="18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1:66" x14ac:dyDescent="0.25">
      <c r="A2622" s="10"/>
      <c r="B2622" s="10"/>
      <c r="C2622" s="10"/>
      <c r="D2622" s="18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1:66" x14ac:dyDescent="0.25">
      <c r="A2623" s="10"/>
      <c r="B2623" s="10"/>
      <c r="C2623" s="10"/>
      <c r="D2623" s="18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1:66" x14ac:dyDescent="0.25">
      <c r="A2624" s="10"/>
      <c r="B2624" s="10"/>
      <c r="C2624" s="10"/>
      <c r="D2624" s="18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1:66" x14ac:dyDescent="0.25">
      <c r="A2625" s="10"/>
      <c r="B2625" s="10"/>
      <c r="C2625" s="10"/>
      <c r="D2625" s="18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1:66" x14ac:dyDescent="0.25">
      <c r="A2626" s="10"/>
      <c r="B2626" s="10"/>
      <c r="C2626" s="10"/>
      <c r="D2626" s="18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1:66" x14ac:dyDescent="0.25">
      <c r="A2627" s="10"/>
      <c r="B2627" s="10"/>
      <c r="C2627" s="10"/>
      <c r="D2627" s="18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1:66" x14ac:dyDescent="0.25">
      <c r="A2628" s="10"/>
      <c r="B2628" s="10"/>
      <c r="C2628" s="10"/>
      <c r="D2628" s="18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1:66" x14ac:dyDescent="0.25">
      <c r="A2629" s="10"/>
      <c r="B2629" s="10"/>
      <c r="C2629" s="10"/>
      <c r="D2629" s="18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1:66" x14ac:dyDescent="0.25">
      <c r="A2630" s="10"/>
      <c r="B2630" s="10"/>
      <c r="C2630" s="10"/>
      <c r="D2630" s="18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1:66" x14ac:dyDescent="0.25">
      <c r="A2631" s="10"/>
      <c r="B2631" s="10"/>
      <c r="C2631" s="10"/>
      <c r="D2631" s="18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1:66" x14ac:dyDescent="0.25">
      <c r="A2632" s="10"/>
      <c r="B2632" s="10"/>
      <c r="C2632" s="10"/>
      <c r="D2632" s="18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1:66" x14ac:dyDescent="0.25">
      <c r="A2633" s="10"/>
      <c r="B2633" s="10"/>
      <c r="C2633" s="10"/>
      <c r="D2633" s="18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1:66" x14ac:dyDescent="0.25">
      <c r="A2634" s="10"/>
      <c r="B2634" s="10"/>
      <c r="C2634" s="10"/>
      <c r="D2634" s="18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1:66" x14ac:dyDescent="0.25">
      <c r="A2635" s="10"/>
      <c r="B2635" s="10"/>
      <c r="C2635" s="10"/>
      <c r="D2635" s="18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1:66" x14ac:dyDescent="0.25">
      <c r="A2636" s="10"/>
      <c r="B2636" s="10"/>
      <c r="C2636" s="10"/>
      <c r="D2636" s="18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1:66" x14ac:dyDescent="0.25">
      <c r="A2637" s="10"/>
      <c r="B2637" s="10"/>
      <c r="C2637" s="10"/>
      <c r="D2637" s="18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1:66" x14ac:dyDescent="0.25">
      <c r="A2638" s="10"/>
      <c r="B2638" s="10"/>
      <c r="C2638" s="10"/>
      <c r="D2638" s="18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1:66" x14ac:dyDescent="0.25">
      <c r="A2639" s="10"/>
      <c r="B2639" s="10"/>
      <c r="C2639" s="10"/>
      <c r="D2639" s="18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1:66" x14ac:dyDescent="0.25">
      <c r="A2640" s="10"/>
      <c r="B2640" s="10"/>
      <c r="C2640" s="10"/>
      <c r="D2640" s="18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1:66" x14ac:dyDescent="0.25">
      <c r="A2641" s="10"/>
      <c r="B2641" s="10"/>
      <c r="C2641" s="10"/>
      <c r="D2641" s="18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1:66" x14ac:dyDescent="0.25">
      <c r="A2642" s="10"/>
      <c r="B2642" s="10"/>
      <c r="C2642" s="10"/>
      <c r="D2642" s="18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1:66" x14ac:dyDescent="0.25">
      <c r="A2643" s="10"/>
      <c r="B2643" s="10"/>
      <c r="C2643" s="10"/>
      <c r="D2643" s="18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1:66" x14ac:dyDescent="0.25">
      <c r="A2644" s="10"/>
      <c r="B2644" s="10"/>
      <c r="C2644" s="10"/>
      <c r="D2644" s="18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1:66" x14ac:dyDescent="0.25">
      <c r="A2645" s="10"/>
      <c r="B2645" s="10"/>
      <c r="C2645" s="10"/>
      <c r="D2645" s="18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1:66" x14ac:dyDescent="0.25">
      <c r="A2646" s="10"/>
      <c r="B2646" s="10"/>
      <c r="C2646" s="10"/>
      <c r="D2646" s="18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1:66" x14ac:dyDescent="0.25">
      <c r="A2647" s="10"/>
      <c r="B2647" s="10"/>
      <c r="C2647" s="10"/>
      <c r="D2647" s="18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1:66" x14ac:dyDescent="0.25">
      <c r="A2648" s="10"/>
      <c r="B2648" s="10"/>
      <c r="C2648" s="10"/>
      <c r="D2648" s="18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1:66" x14ac:dyDescent="0.25">
      <c r="A2649" s="10"/>
      <c r="B2649" s="10"/>
      <c r="C2649" s="10"/>
      <c r="D2649" s="18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1:66" x14ac:dyDescent="0.25">
      <c r="A2650" s="10"/>
      <c r="B2650" s="10"/>
      <c r="C2650" s="10"/>
      <c r="D2650" s="18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1:66" x14ac:dyDescent="0.25">
      <c r="A2651" s="10"/>
      <c r="B2651" s="10"/>
      <c r="C2651" s="10"/>
      <c r="D2651" s="18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1:66" x14ac:dyDescent="0.25">
      <c r="A2652" s="10"/>
      <c r="B2652" s="10"/>
      <c r="C2652" s="10"/>
      <c r="D2652" s="18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1:66" x14ac:dyDescent="0.25">
      <c r="A2653" s="10"/>
      <c r="B2653" s="10"/>
      <c r="C2653" s="10"/>
      <c r="D2653" s="18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1:66" x14ac:dyDescent="0.25">
      <c r="A2654" s="10"/>
      <c r="B2654" s="10"/>
      <c r="C2654" s="10"/>
      <c r="D2654" s="18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1:66" x14ac:dyDescent="0.25">
      <c r="A2655" s="10"/>
      <c r="B2655" s="10"/>
      <c r="C2655" s="10"/>
      <c r="D2655" s="18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1:66" x14ac:dyDescent="0.25">
      <c r="A2656" s="10"/>
      <c r="B2656" s="10"/>
      <c r="C2656" s="10"/>
      <c r="D2656" s="18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1:66" x14ac:dyDescent="0.25">
      <c r="A2657" s="10"/>
      <c r="B2657" s="10"/>
      <c r="C2657" s="10"/>
      <c r="D2657" s="18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1:66" x14ac:dyDescent="0.25">
      <c r="A2658" s="10"/>
      <c r="B2658" s="10"/>
      <c r="C2658" s="10"/>
      <c r="D2658" s="18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1:66" x14ac:dyDescent="0.25">
      <c r="A2659" s="10"/>
      <c r="B2659" s="10"/>
      <c r="C2659" s="10"/>
      <c r="D2659" s="18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1:66" x14ac:dyDescent="0.25">
      <c r="A2660" s="10"/>
      <c r="B2660" s="10"/>
      <c r="C2660" s="10"/>
      <c r="D2660" s="18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1:66" x14ac:dyDescent="0.25">
      <c r="A2661" s="10"/>
      <c r="B2661" s="10"/>
      <c r="C2661" s="10"/>
      <c r="D2661" s="18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1:66" x14ac:dyDescent="0.25">
      <c r="A2662" s="10"/>
      <c r="B2662" s="10"/>
      <c r="C2662" s="10"/>
      <c r="D2662" s="18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1:66" x14ac:dyDescent="0.25">
      <c r="A2663" s="10"/>
      <c r="B2663" s="10"/>
      <c r="C2663" s="10"/>
      <c r="D2663" s="18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1:66" x14ac:dyDescent="0.25">
      <c r="A2664" s="10"/>
      <c r="B2664" s="10"/>
      <c r="C2664" s="10"/>
      <c r="D2664" s="18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1:66" x14ac:dyDescent="0.25">
      <c r="A2665" s="10"/>
      <c r="B2665" s="10"/>
      <c r="C2665" s="10"/>
      <c r="D2665" s="18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1:66" x14ac:dyDescent="0.25">
      <c r="A2666" s="10"/>
      <c r="B2666" s="10"/>
      <c r="C2666" s="10"/>
      <c r="D2666" s="18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1:66" x14ac:dyDescent="0.25">
      <c r="A2667" s="10"/>
      <c r="B2667" s="10"/>
      <c r="C2667" s="10"/>
      <c r="D2667" s="18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1:66" x14ac:dyDescent="0.25">
      <c r="A2668" s="10"/>
      <c r="B2668" s="10"/>
      <c r="C2668" s="10"/>
      <c r="D2668" s="18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1:66" x14ac:dyDescent="0.25">
      <c r="A2669" s="10"/>
      <c r="B2669" s="10"/>
      <c r="C2669" s="10"/>
      <c r="D2669" s="18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1:66" x14ac:dyDescent="0.25">
      <c r="A2670" s="10"/>
      <c r="B2670" s="10"/>
      <c r="C2670" s="10"/>
      <c r="D2670" s="18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1:66" x14ac:dyDescent="0.25">
      <c r="A2671" s="10"/>
      <c r="B2671" s="10"/>
      <c r="C2671" s="10"/>
      <c r="D2671" s="18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1:66" x14ac:dyDescent="0.25">
      <c r="A2672" s="10"/>
      <c r="B2672" s="10"/>
      <c r="C2672" s="10"/>
      <c r="D2672" s="18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1:66" x14ac:dyDescent="0.25">
      <c r="A2673" s="10"/>
      <c r="B2673" s="10"/>
      <c r="C2673" s="10"/>
      <c r="D2673" s="18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1:66" x14ac:dyDescent="0.25">
      <c r="A2674" s="10"/>
      <c r="B2674" s="10"/>
      <c r="C2674" s="10"/>
      <c r="D2674" s="18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1:66" s="14" customFormat="1" x14ac:dyDescent="0.25">
      <c r="A2675" s="10"/>
      <c r="B2675" s="10"/>
      <c r="C2675" s="10"/>
      <c r="D2675" s="18"/>
      <c r="E2675" s="10"/>
      <c r="F2675" s="10"/>
      <c r="G2675" s="10"/>
      <c r="H2675" s="10"/>
      <c r="I2675" s="10"/>
      <c r="J2675" s="10"/>
      <c r="K2675" s="11"/>
      <c r="L2675" s="11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12"/>
      <c r="BI2675" s="12"/>
      <c r="BJ2675" s="13"/>
      <c r="BK2675" s="13"/>
      <c r="BL2675" s="13"/>
      <c r="BM2675" s="13"/>
      <c r="BN2675" s="13"/>
    </row>
    <row r="2676" spans="1:66" x14ac:dyDescent="0.25">
      <c r="A2676" s="10"/>
      <c r="B2676" s="10"/>
      <c r="C2676" s="10"/>
      <c r="D2676" s="18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1:66" x14ac:dyDescent="0.25">
      <c r="A2677" s="10"/>
      <c r="B2677" s="10"/>
      <c r="C2677" s="10"/>
      <c r="D2677" s="18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1:66" x14ac:dyDescent="0.25">
      <c r="A2678" s="10"/>
      <c r="B2678" s="10"/>
      <c r="C2678" s="10"/>
      <c r="D2678" s="18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1:66" x14ac:dyDescent="0.25">
      <c r="A2679" s="10"/>
      <c r="B2679" s="10"/>
      <c r="C2679" s="10"/>
      <c r="D2679" s="18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1:66" x14ac:dyDescent="0.25">
      <c r="A2680" s="10"/>
      <c r="B2680" s="10"/>
      <c r="C2680" s="10"/>
      <c r="D2680" s="18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1:66" x14ac:dyDescent="0.25">
      <c r="A2681" s="10"/>
      <c r="B2681" s="10"/>
      <c r="C2681" s="10"/>
      <c r="D2681" s="18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1:66" x14ac:dyDescent="0.25">
      <c r="A2682" s="10"/>
      <c r="B2682" s="10"/>
      <c r="C2682" s="10"/>
      <c r="D2682" s="18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1:66" x14ac:dyDescent="0.25">
      <c r="A2683" s="10"/>
      <c r="B2683" s="10"/>
      <c r="C2683" s="10"/>
      <c r="D2683" s="18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1:66" x14ac:dyDescent="0.25">
      <c r="A2684" s="10"/>
      <c r="B2684" s="10"/>
      <c r="C2684" s="10"/>
      <c r="D2684" s="18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1:66" x14ac:dyDescent="0.25">
      <c r="A2685" s="10"/>
      <c r="B2685" s="10"/>
      <c r="C2685" s="10"/>
      <c r="D2685" s="18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1:66" x14ac:dyDescent="0.25">
      <c r="A2686" s="10"/>
      <c r="B2686" s="10"/>
      <c r="C2686" s="10"/>
      <c r="D2686" s="18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1:66" x14ac:dyDescent="0.25">
      <c r="A2687" s="10"/>
      <c r="B2687" s="10"/>
      <c r="C2687" s="10"/>
      <c r="D2687" s="18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1:66" x14ac:dyDescent="0.25">
      <c r="A2688" s="10"/>
      <c r="B2688" s="10"/>
      <c r="C2688" s="10"/>
      <c r="D2688" s="18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1:66" x14ac:dyDescent="0.25">
      <c r="A2689" s="10"/>
      <c r="B2689" s="10"/>
      <c r="C2689" s="10"/>
      <c r="D2689" s="18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1:66" s="14" customFormat="1" x14ac:dyDescent="0.25">
      <c r="A2690" s="10"/>
      <c r="B2690" s="10"/>
      <c r="C2690" s="10"/>
      <c r="D2690" s="18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1:66" x14ac:dyDescent="0.25">
      <c r="A2691" s="10"/>
      <c r="B2691" s="10"/>
      <c r="C2691" s="10"/>
      <c r="D2691" s="18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1:66" x14ac:dyDescent="0.25">
      <c r="A2692" s="10"/>
      <c r="B2692" s="10"/>
      <c r="C2692" s="10"/>
      <c r="D2692" s="18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1:66" x14ac:dyDescent="0.25">
      <c r="A2693" s="10"/>
      <c r="B2693" s="10"/>
      <c r="C2693" s="10"/>
      <c r="D2693" s="18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1:66" x14ac:dyDescent="0.25">
      <c r="A2694" s="10"/>
      <c r="B2694" s="10"/>
      <c r="C2694" s="10"/>
      <c r="D2694" s="18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1:66" x14ac:dyDescent="0.25">
      <c r="A2695" s="10"/>
      <c r="B2695" s="10"/>
      <c r="C2695" s="10"/>
      <c r="D2695" s="18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1:66" x14ac:dyDescent="0.25">
      <c r="A2696" s="10"/>
      <c r="B2696" s="10"/>
      <c r="C2696" s="10"/>
      <c r="D2696" s="18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1:66" x14ac:dyDescent="0.25">
      <c r="A2697" s="10"/>
      <c r="B2697" s="10"/>
      <c r="C2697" s="10"/>
      <c r="D2697" s="18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1:66" x14ac:dyDescent="0.25">
      <c r="A2698" s="10"/>
      <c r="B2698" s="10"/>
      <c r="C2698" s="10"/>
      <c r="D2698" s="18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1:66" x14ac:dyDescent="0.25">
      <c r="A2699" s="10"/>
      <c r="B2699" s="10"/>
      <c r="C2699" s="10"/>
      <c r="D2699" s="18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1:66" x14ac:dyDescent="0.25">
      <c r="A2700" s="10"/>
      <c r="B2700" s="10"/>
      <c r="C2700" s="10"/>
      <c r="D2700" s="18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1:66" x14ac:dyDescent="0.25">
      <c r="A2701" s="10"/>
      <c r="B2701" s="10"/>
      <c r="C2701" s="10"/>
      <c r="D2701" s="18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1:66" x14ac:dyDescent="0.25">
      <c r="A2702" s="10"/>
      <c r="B2702" s="10"/>
      <c r="C2702" s="10"/>
      <c r="D2702" s="18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1:66" x14ac:dyDescent="0.25">
      <c r="A2703" s="10"/>
      <c r="B2703" s="10"/>
      <c r="C2703" s="10"/>
      <c r="D2703" s="18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1:66" x14ac:dyDescent="0.25">
      <c r="A2704" s="10"/>
      <c r="B2704" s="10"/>
      <c r="C2704" s="10"/>
      <c r="D2704" s="18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1:66" x14ac:dyDescent="0.25">
      <c r="A2705" s="10"/>
      <c r="B2705" s="10"/>
      <c r="C2705" s="10"/>
      <c r="D2705" s="18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1:66" x14ac:dyDescent="0.25">
      <c r="A2706" s="10"/>
      <c r="B2706" s="10"/>
      <c r="C2706" s="10"/>
      <c r="D2706" s="18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1:66" x14ac:dyDescent="0.25">
      <c r="A2707" s="10"/>
      <c r="B2707" s="10"/>
      <c r="C2707" s="10"/>
      <c r="D2707" s="18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1:66" x14ac:dyDescent="0.25">
      <c r="A2708" s="10"/>
      <c r="B2708" s="10"/>
      <c r="C2708" s="10"/>
      <c r="D2708" s="18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1:66" x14ac:dyDescent="0.25">
      <c r="A2709" s="10"/>
      <c r="B2709" s="10"/>
      <c r="C2709" s="10"/>
      <c r="D2709" s="18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1:66" x14ac:dyDescent="0.25">
      <c r="A2710" s="10"/>
      <c r="B2710" s="10"/>
      <c r="C2710" s="10"/>
      <c r="D2710" s="18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1:66" x14ac:dyDescent="0.25">
      <c r="A2711" s="10"/>
      <c r="B2711" s="10"/>
      <c r="C2711" s="10"/>
      <c r="D2711" s="18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1:66" x14ac:dyDescent="0.25">
      <c r="A2712" s="10"/>
      <c r="B2712" s="10"/>
      <c r="C2712" s="10"/>
      <c r="D2712" s="18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1:66" x14ac:dyDescent="0.25">
      <c r="A2713" s="10"/>
      <c r="B2713" s="10"/>
      <c r="C2713" s="10"/>
      <c r="D2713" s="18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1:66" x14ac:dyDescent="0.25">
      <c r="A2714" s="10"/>
      <c r="B2714" s="10"/>
      <c r="C2714" s="10"/>
      <c r="D2714" s="18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1:66" x14ac:dyDescent="0.25">
      <c r="A2715" s="10"/>
      <c r="B2715" s="10"/>
      <c r="C2715" s="10"/>
      <c r="D2715" s="18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1:66" x14ac:dyDescent="0.25">
      <c r="A2716" s="10"/>
      <c r="B2716" s="10"/>
      <c r="C2716" s="10"/>
      <c r="D2716" s="18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1:66" x14ac:dyDescent="0.25">
      <c r="A2717" s="10"/>
      <c r="B2717" s="10"/>
      <c r="C2717" s="10"/>
      <c r="D2717" s="18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1:66" x14ac:dyDescent="0.25">
      <c r="A2718" s="10"/>
      <c r="B2718" s="10"/>
      <c r="C2718" s="10"/>
      <c r="D2718" s="18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1:66" x14ac:dyDescent="0.25">
      <c r="A2719" s="10"/>
      <c r="B2719" s="10"/>
      <c r="C2719" s="10"/>
      <c r="D2719" s="18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1:66" x14ac:dyDescent="0.25">
      <c r="A2720" s="10"/>
      <c r="B2720" s="10"/>
      <c r="C2720" s="10"/>
      <c r="D2720" s="18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1:66" x14ac:dyDescent="0.25">
      <c r="A2721" s="10"/>
      <c r="B2721" s="10"/>
      <c r="C2721" s="10"/>
      <c r="D2721" s="18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1:66" x14ac:dyDescent="0.25">
      <c r="A2722" s="10"/>
      <c r="B2722" s="10"/>
      <c r="C2722" s="10"/>
      <c r="D2722" s="18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1:66" x14ac:dyDescent="0.25">
      <c r="A2723" s="10"/>
      <c r="B2723" s="10"/>
      <c r="C2723" s="10"/>
      <c r="D2723" s="18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1:66" x14ac:dyDescent="0.25">
      <c r="A2724" s="10"/>
      <c r="B2724" s="10"/>
      <c r="C2724" s="10"/>
      <c r="D2724" s="18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1:66" x14ac:dyDescent="0.25">
      <c r="A2725" s="10"/>
      <c r="B2725" s="10"/>
      <c r="C2725" s="10"/>
      <c r="D2725" s="18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1:66" x14ac:dyDescent="0.25">
      <c r="A2726" s="10"/>
      <c r="B2726" s="10"/>
      <c r="C2726" s="10"/>
      <c r="D2726" s="18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1:66" x14ac:dyDescent="0.25">
      <c r="A2727" s="10"/>
      <c r="B2727" s="10"/>
      <c r="C2727" s="10"/>
      <c r="D2727" s="18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1:66" x14ac:dyDescent="0.25">
      <c r="A2728" s="10"/>
      <c r="B2728" s="10"/>
      <c r="C2728" s="10"/>
      <c r="D2728" s="18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1:66" s="14" customFormat="1" x14ac:dyDescent="0.25">
      <c r="A2729" s="10"/>
      <c r="B2729" s="10"/>
      <c r="C2729" s="10"/>
      <c r="D2729" s="18"/>
      <c r="E2729" s="10"/>
      <c r="F2729" s="10"/>
      <c r="G2729" s="10"/>
      <c r="H2729" s="10"/>
      <c r="I2729" s="10"/>
      <c r="J2729" s="10"/>
      <c r="K2729" s="11"/>
      <c r="L2729" s="11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12"/>
      <c r="BI2729" s="12"/>
      <c r="BJ2729" s="13"/>
      <c r="BK2729" s="13"/>
      <c r="BL2729" s="13"/>
      <c r="BM2729" s="13"/>
      <c r="BN2729" s="13"/>
    </row>
    <row r="2730" spans="1:66" x14ac:dyDescent="0.25">
      <c r="A2730" s="10"/>
      <c r="B2730" s="10"/>
      <c r="C2730" s="10"/>
      <c r="D2730" s="1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1:66" x14ac:dyDescent="0.25">
      <c r="A2731" s="10"/>
      <c r="B2731" s="10"/>
      <c r="C2731" s="10"/>
      <c r="D2731" s="10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1:66" x14ac:dyDescent="0.25">
      <c r="A2732" s="10"/>
      <c r="B2732" s="10"/>
      <c r="C2732" s="10"/>
      <c r="D2732" s="10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1:66" x14ac:dyDescent="0.25">
      <c r="A2733" s="10"/>
      <c r="B2733" s="10"/>
      <c r="C2733" s="10"/>
      <c r="D2733" s="10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1:66" x14ac:dyDescent="0.25">
      <c r="A2734" s="10"/>
      <c r="B2734" s="10"/>
      <c r="C2734" s="10"/>
      <c r="D2734" s="10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1:66" x14ac:dyDescent="0.25">
      <c r="A2735" s="10"/>
      <c r="B2735" s="10"/>
      <c r="C2735" s="10"/>
      <c r="D2735" s="10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1:66" x14ac:dyDescent="0.25">
      <c r="A2736" s="10"/>
      <c r="B2736" s="10"/>
      <c r="C2736" s="10"/>
      <c r="D2736" s="10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1:66" x14ac:dyDescent="0.25">
      <c r="A2737" s="10"/>
      <c r="B2737" s="10"/>
      <c r="C2737" s="10"/>
      <c r="D2737" s="10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1:66" x14ac:dyDescent="0.25">
      <c r="A2738" s="10"/>
      <c r="B2738" s="10"/>
      <c r="C2738" s="10"/>
      <c r="D2738" s="10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1:66" x14ac:dyDescent="0.25">
      <c r="A2739" s="10"/>
      <c r="B2739" s="10"/>
      <c r="C2739" s="10"/>
      <c r="D2739" s="10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1:66" x14ac:dyDescent="0.25">
      <c r="A2740" s="10"/>
      <c r="B2740" s="10"/>
      <c r="C2740" s="10"/>
      <c r="D2740" s="1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1:66" x14ac:dyDescent="0.25">
      <c r="A2741" s="10"/>
      <c r="B2741" s="10"/>
      <c r="C2741" s="10"/>
      <c r="D2741" s="10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1:66" x14ac:dyDescent="0.25">
      <c r="A2742" s="10"/>
      <c r="B2742" s="10"/>
      <c r="C2742" s="10"/>
      <c r="D2742" s="10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1:66" x14ac:dyDescent="0.25">
      <c r="A2743" s="10"/>
      <c r="B2743" s="10"/>
      <c r="C2743" s="10"/>
      <c r="D2743" s="10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1:66" x14ac:dyDescent="0.25">
      <c r="A2744" s="10"/>
      <c r="B2744" s="10"/>
      <c r="C2744" s="10"/>
      <c r="D2744" s="10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1:66" x14ac:dyDescent="0.25">
      <c r="A2745" s="10"/>
      <c r="B2745" s="10"/>
      <c r="C2745" s="10"/>
      <c r="D2745" s="10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1:66" x14ac:dyDescent="0.25">
      <c r="A2746" s="10"/>
      <c r="B2746" s="10"/>
      <c r="C2746" s="10"/>
      <c r="D2746" s="10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1:66" x14ac:dyDescent="0.25">
      <c r="A2747" s="10"/>
      <c r="B2747" s="10"/>
      <c r="C2747" s="10"/>
      <c r="D2747" s="10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1:66" x14ac:dyDescent="0.25">
      <c r="A2748" s="10"/>
      <c r="B2748" s="10"/>
      <c r="C2748" s="10"/>
      <c r="D2748" s="10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1:66" x14ac:dyDescent="0.25">
      <c r="A2749" s="10"/>
      <c r="B2749" s="10"/>
      <c r="C2749" s="10"/>
      <c r="D2749" s="10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1:66" x14ac:dyDescent="0.25">
      <c r="A2750" s="10"/>
      <c r="B2750" s="10"/>
      <c r="C2750" s="10"/>
      <c r="D2750" s="1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1:66" x14ac:dyDescent="0.25">
      <c r="A2751" s="10"/>
      <c r="B2751" s="10"/>
      <c r="C2751" s="10"/>
      <c r="D2751" s="10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1:66" x14ac:dyDescent="0.25">
      <c r="A2752" s="10"/>
      <c r="B2752" s="10"/>
      <c r="C2752" s="10"/>
      <c r="D2752" s="10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1:66" x14ac:dyDescent="0.25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1:66" x14ac:dyDescent="0.25">
      <c r="A2754" s="10"/>
      <c r="B2754" s="10"/>
      <c r="C2754" s="10"/>
      <c r="D2754" s="10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1:66" x14ac:dyDescent="0.25">
      <c r="A2755" s="10"/>
      <c r="B2755" s="10"/>
      <c r="C2755" s="10"/>
      <c r="D2755" s="10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1:66" x14ac:dyDescent="0.25">
      <c r="A2756" s="10"/>
      <c r="B2756" s="10"/>
      <c r="C2756" s="10"/>
      <c r="D2756" s="10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1:66" x14ac:dyDescent="0.25">
      <c r="A2757" s="10"/>
      <c r="B2757" s="10"/>
      <c r="C2757" s="10"/>
      <c r="D2757" s="10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1:66" x14ac:dyDescent="0.25">
      <c r="A2758" s="10"/>
      <c r="B2758" s="10"/>
      <c r="C2758" s="10"/>
      <c r="D2758" s="10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1:66" x14ac:dyDescent="0.25">
      <c r="A2759" s="10"/>
      <c r="B2759" s="10"/>
      <c r="C2759" s="10"/>
      <c r="D2759" s="10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1:66" x14ac:dyDescent="0.25">
      <c r="A2760" s="10"/>
      <c r="B2760" s="10"/>
      <c r="C2760" s="10"/>
      <c r="D2760" s="1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1:66" x14ac:dyDescent="0.25">
      <c r="A2761" s="10"/>
      <c r="B2761" s="10"/>
      <c r="C2761" s="10"/>
      <c r="D2761" s="10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1:66" x14ac:dyDescent="0.25">
      <c r="A2762" s="10"/>
      <c r="B2762" s="10"/>
      <c r="C2762" s="10"/>
      <c r="D2762" s="10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1:66" x14ac:dyDescent="0.25">
      <c r="A2763" s="10"/>
      <c r="B2763" s="10"/>
      <c r="C2763" s="10"/>
      <c r="D2763" s="10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1:66" x14ac:dyDescent="0.25">
      <c r="A2764" s="10"/>
      <c r="B2764" s="10"/>
      <c r="C2764" s="10"/>
      <c r="D2764" s="10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1:66" x14ac:dyDescent="0.25">
      <c r="A2765" s="10"/>
      <c r="B2765" s="10"/>
      <c r="C2765" s="10"/>
      <c r="D2765" s="10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1:66" x14ac:dyDescent="0.25">
      <c r="A2766" s="10"/>
      <c r="B2766" s="10"/>
      <c r="C2766" s="10"/>
      <c r="D2766" s="10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1:66" x14ac:dyDescent="0.25">
      <c r="A2767" s="10"/>
      <c r="B2767" s="10"/>
      <c r="C2767" s="10"/>
      <c r="D2767" s="10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1:66" x14ac:dyDescent="0.25">
      <c r="A2768" s="10"/>
      <c r="B2768" s="10"/>
      <c r="C2768" s="10"/>
      <c r="D2768" s="10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1:66" x14ac:dyDescent="0.25">
      <c r="A2769" s="10"/>
      <c r="B2769" s="10"/>
      <c r="C2769" s="10"/>
      <c r="D2769" s="10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1:66" x14ac:dyDescent="0.25">
      <c r="A2770" s="10"/>
      <c r="B2770" s="10"/>
      <c r="C2770" s="10"/>
      <c r="D2770" s="1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1:66" x14ac:dyDescent="0.25">
      <c r="A2771" s="10"/>
      <c r="B2771" s="10"/>
      <c r="C2771" s="10"/>
      <c r="D2771" s="10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1:66" x14ac:dyDescent="0.25">
      <c r="A2772" s="10"/>
      <c r="B2772" s="10"/>
      <c r="C2772" s="10"/>
      <c r="D2772" s="10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1:66" x14ac:dyDescent="0.25">
      <c r="A2773" s="10"/>
      <c r="B2773" s="10"/>
      <c r="C2773" s="10"/>
      <c r="D2773" s="10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1:66" x14ac:dyDescent="0.25">
      <c r="A2774" s="10"/>
      <c r="B2774" s="10"/>
      <c r="C2774" s="10"/>
      <c r="D2774" s="10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1:66" x14ac:dyDescent="0.25">
      <c r="A2775" s="10"/>
      <c r="B2775" s="10"/>
      <c r="C2775" s="10"/>
      <c r="D2775" s="10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1:66" x14ac:dyDescent="0.25">
      <c r="A2776" s="10"/>
      <c r="B2776" s="10"/>
      <c r="C2776" s="10"/>
      <c r="D2776" s="10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1:66" x14ac:dyDescent="0.25">
      <c r="A2777" s="10"/>
      <c r="B2777" s="10"/>
      <c r="C2777" s="10"/>
      <c r="D2777" s="10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1:66" x14ac:dyDescent="0.25">
      <c r="A2778" s="10"/>
      <c r="B2778" s="10"/>
      <c r="C2778" s="10"/>
      <c r="D2778" s="10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1:66" x14ac:dyDescent="0.25">
      <c r="A2779" s="10"/>
      <c r="B2779" s="10"/>
      <c r="C2779" s="10"/>
      <c r="D2779" s="10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1:66" x14ac:dyDescent="0.25">
      <c r="A2780" s="10"/>
      <c r="B2780" s="10"/>
      <c r="C2780" s="10"/>
      <c r="D2780" s="1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1:66" x14ac:dyDescent="0.25">
      <c r="A2781" s="10"/>
      <c r="B2781" s="10"/>
      <c r="C2781" s="10"/>
      <c r="D2781" s="10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1:66" x14ac:dyDescent="0.25">
      <c r="A2782" s="10"/>
      <c r="B2782" s="10"/>
      <c r="C2782" s="10"/>
      <c r="D2782" s="10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1:66" x14ac:dyDescent="0.25">
      <c r="A2783" s="10"/>
      <c r="B2783" s="10"/>
      <c r="C2783" s="10"/>
      <c r="D2783" s="10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1:66" x14ac:dyDescent="0.25">
      <c r="A2784" s="10"/>
      <c r="B2784" s="10"/>
      <c r="C2784" s="10"/>
      <c r="D2784" s="10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1:66" x14ac:dyDescent="0.25">
      <c r="A2785" s="10"/>
      <c r="B2785" s="10"/>
      <c r="C2785" s="10"/>
      <c r="D2785" s="10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1:66" x14ac:dyDescent="0.25">
      <c r="A2786" s="10"/>
      <c r="B2786" s="10"/>
      <c r="C2786" s="10"/>
      <c r="D2786" s="10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1:66" x14ac:dyDescent="0.25">
      <c r="A2787" s="10"/>
      <c r="B2787" s="10"/>
      <c r="C2787" s="10"/>
      <c r="D2787" s="10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1:66" x14ac:dyDescent="0.25">
      <c r="A2788" s="10"/>
      <c r="B2788" s="10"/>
      <c r="C2788" s="10"/>
      <c r="D2788" s="10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1:66" x14ac:dyDescent="0.25">
      <c r="A2789" s="10"/>
      <c r="B2789" s="10"/>
      <c r="C2789" s="10"/>
      <c r="D2789" s="10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1:66" x14ac:dyDescent="0.25">
      <c r="A2790" s="10"/>
      <c r="B2790" s="10"/>
      <c r="C2790" s="10"/>
      <c r="D2790" s="1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1:66" x14ac:dyDescent="0.25">
      <c r="A2791" s="10"/>
      <c r="B2791" s="10"/>
      <c r="C2791" s="10"/>
      <c r="D2791" s="10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1:66" x14ac:dyDescent="0.25">
      <c r="A2792" s="10"/>
      <c r="B2792" s="10"/>
      <c r="C2792" s="10"/>
      <c r="D2792" s="10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1:66" x14ac:dyDescent="0.25">
      <c r="A2793" s="10"/>
      <c r="B2793" s="10"/>
      <c r="C2793" s="10"/>
      <c r="D2793" s="10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1:66" x14ac:dyDescent="0.25">
      <c r="A2794" s="10"/>
      <c r="B2794" s="10"/>
      <c r="C2794" s="10"/>
      <c r="D2794" s="10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1:66" x14ac:dyDescent="0.25">
      <c r="A2795" s="10"/>
      <c r="B2795" s="10"/>
      <c r="C2795" s="10"/>
      <c r="D2795" s="10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1:66" x14ac:dyDescent="0.25">
      <c r="A2796" s="10"/>
      <c r="B2796" s="10"/>
      <c r="C2796" s="10"/>
      <c r="D2796" s="10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1:66" x14ac:dyDescent="0.25">
      <c r="A2797" s="10"/>
      <c r="B2797" s="10"/>
      <c r="C2797" s="10"/>
      <c r="D2797" s="10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1:66" x14ac:dyDescent="0.25">
      <c r="A2798" s="10"/>
      <c r="B2798" s="10"/>
      <c r="C2798" s="10"/>
      <c r="D2798" s="10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1:66" x14ac:dyDescent="0.25">
      <c r="A2799" s="10"/>
      <c r="B2799" s="10"/>
      <c r="C2799" s="10"/>
      <c r="D2799" s="10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1:66" x14ac:dyDescent="0.25">
      <c r="A2800" s="10"/>
      <c r="B2800" s="10"/>
      <c r="C2800" s="10"/>
      <c r="D2800" s="1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1:66" x14ac:dyDescent="0.25">
      <c r="A2801" s="10"/>
      <c r="B2801" s="10"/>
      <c r="C2801" s="10"/>
      <c r="D2801" s="10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1:66" x14ac:dyDescent="0.25">
      <c r="A2802" s="10"/>
      <c r="B2802" s="10"/>
      <c r="C2802" s="10"/>
      <c r="D2802" s="10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1:66" x14ac:dyDescent="0.25">
      <c r="A2803" s="10"/>
      <c r="B2803" s="10"/>
      <c r="C2803" s="10"/>
      <c r="D2803" s="10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1:66" x14ac:dyDescent="0.25">
      <c r="A2804" s="10"/>
      <c r="B2804" s="10"/>
      <c r="C2804" s="10"/>
      <c r="D2804" s="10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1:66" x14ac:dyDescent="0.25">
      <c r="A2805" s="10"/>
      <c r="B2805" s="10"/>
      <c r="C2805" s="10"/>
      <c r="D2805" s="10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1:66" x14ac:dyDescent="0.25">
      <c r="A2806" s="10"/>
      <c r="B2806" s="10"/>
      <c r="C2806" s="10"/>
      <c r="D2806" s="10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1:66" x14ac:dyDescent="0.25">
      <c r="A2807" s="10"/>
      <c r="B2807" s="10"/>
      <c r="C2807" s="10"/>
      <c r="D2807" s="10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1:66" x14ac:dyDescent="0.25">
      <c r="A2808" s="10"/>
      <c r="B2808" s="10"/>
      <c r="C2808" s="10"/>
      <c r="D2808" s="10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1:66" x14ac:dyDescent="0.25">
      <c r="A2809" s="10"/>
      <c r="B2809" s="10"/>
      <c r="C2809" s="10"/>
      <c r="D2809" s="10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1:66" x14ac:dyDescent="0.25">
      <c r="A2810" s="10"/>
      <c r="B2810" s="10"/>
      <c r="C2810" s="10"/>
      <c r="D2810" s="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1:66" x14ac:dyDescent="0.25">
      <c r="A2811" s="10"/>
      <c r="B2811" s="10"/>
      <c r="C2811" s="10"/>
      <c r="D2811" s="10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1:66" x14ac:dyDescent="0.25">
      <c r="A2812" s="10"/>
      <c r="B2812" s="10"/>
      <c r="C2812" s="10"/>
      <c r="D2812" s="10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1:66" x14ac:dyDescent="0.25">
      <c r="A2813" s="10"/>
      <c r="B2813" s="10"/>
      <c r="C2813" s="10"/>
      <c r="D2813" s="10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1:66" x14ac:dyDescent="0.25">
      <c r="A2814" s="10"/>
      <c r="B2814" s="10"/>
      <c r="C2814" s="10"/>
      <c r="D2814" s="10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1:66" x14ac:dyDescent="0.25">
      <c r="A2815" s="10"/>
      <c r="B2815" s="10"/>
      <c r="C2815" s="10"/>
      <c r="D2815" s="10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1:66" x14ac:dyDescent="0.25">
      <c r="A2816" s="10"/>
      <c r="B2816" s="10"/>
      <c r="C2816" s="10"/>
      <c r="D2816" s="10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1:66" x14ac:dyDescent="0.25">
      <c r="A2817" s="10"/>
      <c r="B2817" s="10"/>
      <c r="C2817" s="10"/>
      <c r="D2817" s="10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1:66" x14ac:dyDescent="0.25">
      <c r="A2818" s="10"/>
      <c r="B2818" s="10"/>
      <c r="C2818" s="10"/>
      <c r="D2818" s="10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1:66" x14ac:dyDescent="0.25">
      <c r="A2819" s="10"/>
      <c r="B2819" s="10"/>
      <c r="C2819" s="10"/>
      <c r="D2819" s="10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1:66" x14ac:dyDescent="0.25">
      <c r="A2820" s="10"/>
      <c r="B2820" s="10"/>
      <c r="C2820" s="10"/>
      <c r="D2820" s="1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1:66" x14ac:dyDescent="0.25">
      <c r="A2821" s="10"/>
      <c r="B2821" s="10"/>
      <c r="C2821" s="10"/>
      <c r="D2821" s="10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1:66" x14ac:dyDescent="0.25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1:66" x14ac:dyDescent="0.25">
      <c r="A2823" s="10"/>
      <c r="B2823" s="10"/>
      <c r="C2823" s="10"/>
      <c r="D2823" s="10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1:66" x14ac:dyDescent="0.25">
      <c r="A2824" s="10"/>
      <c r="B2824" s="10"/>
      <c r="C2824" s="10"/>
      <c r="D2824" s="10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1:66" x14ac:dyDescent="0.25">
      <c r="A2825" s="10"/>
      <c r="B2825" s="10"/>
      <c r="C2825" s="10"/>
      <c r="D2825" s="10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1:66" x14ac:dyDescent="0.25">
      <c r="A2826" s="10"/>
      <c r="B2826" s="10"/>
      <c r="C2826" s="10"/>
      <c r="D2826" s="10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1:66" x14ac:dyDescent="0.25">
      <c r="A2827" s="10"/>
      <c r="B2827" s="10"/>
      <c r="C2827" s="10"/>
      <c r="D2827" s="10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1:66" x14ac:dyDescent="0.25">
      <c r="A2828" s="10"/>
      <c r="B2828" s="10"/>
      <c r="C2828" s="10"/>
      <c r="D2828" s="10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1:66" x14ac:dyDescent="0.25">
      <c r="A2829" s="10"/>
      <c r="B2829" s="10"/>
      <c r="C2829" s="10"/>
      <c r="D2829" s="10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1:66" x14ac:dyDescent="0.25">
      <c r="A2830" s="10"/>
      <c r="B2830" s="10"/>
      <c r="C2830" s="10"/>
      <c r="D2830" s="1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1:66" x14ac:dyDescent="0.25">
      <c r="A2831" s="10"/>
      <c r="B2831" s="10"/>
      <c r="C2831" s="10"/>
      <c r="D2831" s="10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1:66" x14ac:dyDescent="0.25">
      <c r="A2832" s="10"/>
      <c r="B2832" s="10"/>
      <c r="C2832" s="10"/>
      <c r="D2832" s="10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1:66" x14ac:dyDescent="0.25">
      <c r="A2833" s="10"/>
      <c r="B2833" s="10"/>
      <c r="C2833" s="10"/>
      <c r="D2833" s="10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1:66" x14ac:dyDescent="0.25">
      <c r="A2834" s="10"/>
      <c r="B2834" s="10"/>
      <c r="C2834" s="10"/>
      <c r="D2834" s="10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1:66" x14ac:dyDescent="0.25">
      <c r="A2835" s="10"/>
      <c r="B2835" s="10"/>
      <c r="C2835" s="10"/>
      <c r="D2835" s="10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1:66" x14ac:dyDescent="0.25">
      <c r="A2836" s="10"/>
      <c r="B2836" s="10"/>
      <c r="C2836" s="10"/>
      <c r="D2836" s="10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1:66" x14ac:dyDescent="0.25">
      <c r="A2837" s="10"/>
      <c r="B2837" s="10"/>
      <c r="C2837" s="10"/>
      <c r="D2837" s="10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1:66" x14ac:dyDescent="0.25">
      <c r="A2838" s="10"/>
      <c r="B2838" s="10"/>
      <c r="C2838" s="10"/>
      <c r="D2838" s="10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1:66" x14ac:dyDescent="0.25">
      <c r="A2839" s="10"/>
      <c r="B2839" s="10"/>
      <c r="C2839" s="10"/>
      <c r="D2839" s="10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1:66" x14ac:dyDescent="0.25">
      <c r="A2840" s="10"/>
      <c r="B2840" s="10"/>
      <c r="C2840" s="10"/>
      <c r="D2840" s="1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1:66" x14ac:dyDescent="0.25">
      <c r="A2841" s="10"/>
      <c r="B2841" s="10"/>
      <c r="C2841" s="10"/>
      <c r="D2841" s="10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1:66" x14ac:dyDescent="0.25">
      <c r="A2842" s="10"/>
      <c r="B2842" s="10"/>
      <c r="C2842" s="10"/>
      <c r="D2842" s="10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1:66" x14ac:dyDescent="0.25">
      <c r="A2843" s="10"/>
      <c r="B2843" s="10"/>
      <c r="C2843" s="10"/>
      <c r="D2843" s="10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1:66" x14ac:dyDescent="0.25">
      <c r="A2844" s="10"/>
      <c r="B2844" s="10"/>
      <c r="C2844" s="10"/>
      <c r="D2844" s="10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1:66" x14ac:dyDescent="0.25">
      <c r="A2845" s="10"/>
      <c r="B2845" s="10"/>
      <c r="C2845" s="10"/>
      <c r="D2845" s="10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1:66" x14ac:dyDescent="0.25">
      <c r="A2846" s="10"/>
      <c r="B2846" s="10"/>
      <c r="C2846" s="10"/>
      <c r="D2846" s="10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1:66" x14ac:dyDescent="0.25">
      <c r="A2847" s="10"/>
      <c r="B2847" s="10"/>
      <c r="C2847" s="10"/>
      <c r="D2847" s="10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1:66" x14ac:dyDescent="0.25">
      <c r="A2848" s="10"/>
      <c r="B2848" s="10"/>
      <c r="C2848" s="10"/>
      <c r="D2848" s="10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1:66" x14ac:dyDescent="0.25">
      <c r="A2849" s="10"/>
      <c r="B2849" s="10"/>
      <c r="C2849" s="10"/>
      <c r="D2849" s="10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1:66" x14ac:dyDescent="0.25">
      <c r="A2850" s="10"/>
      <c r="B2850" s="10"/>
      <c r="C2850" s="10"/>
      <c r="D2850" s="1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1:66" x14ac:dyDescent="0.25">
      <c r="A2851" s="10"/>
      <c r="B2851" s="10"/>
      <c r="C2851" s="10"/>
      <c r="D2851" s="10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1:66" x14ac:dyDescent="0.25">
      <c r="A2852" s="10"/>
      <c r="B2852" s="10"/>
      <c r="C2852" s="10"/>
      <c r="D2852" s="10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1:66" x14ac:dyDescent="0.25">
      <c r="A2853" s="10"/>
      <c r="B2853" s="10"/>
      <c r="C2853" s="10"/>
      <c r="D2853" s="10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1:66" x14ac:dyDescent="0.25">
      <c r="A2854" s="10"/>
      <c r="B2854" s="10"/>
      <c r="C2854" s="10"/>
      <c r="D2854" s="10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1:66" x14ac:dyDescent="0.25">
      <c r="A2855" s="10"/>
      <c r="B2855" s="10"/>
      <c r="C2855" s="10"/>
      <c r="D2855" s="10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1:66" x14ac:dyDescent="0.25">
      <c r="A2856" s="10"/>
      <c r="B2856" s="10"/>
      <c r="C2856" s="10"/>
      <c r="D2856" s="10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1:66" x14ac:dyDescent="0.25">
      <c r="A2857" s="10"/>
      <c r="B2857" s="10"/>
      <c r="C2857" s="10"/>
      <c r="D2857" s="10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1:66" x14ac:dyDescent="0.25">
      <c r="A2858" s="10"/>
      <c r="B2858" s="10"/>
      <c r="C2858" s="10"/>
      <c r="D2858" s="10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1:66" x14ac:dyDescent="0.25">
      <c r="A2859" s="10"/>
      <c r="B2859" s="10"/>
      <c r="C2859" s="10"/>
      <c r="D2859" s="10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1:66" x14ac:dyDescent="0.25">
      <c r="A2860" s="10"/>
      <c r="B2860" s="10"/>
      <c r="C2860" s="10"/>
      <c r="D2860" s="1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1:66" x14ac:dyDescent="0.25">
      <c r="A2861" s="10"/>
      <c r="B2861" s="10"/>
      <c r="C2861" s="10"/>
      <c r="D2861" s="10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1:66" x14ac:dyDescent="0.25">
      <c r="A2862" s="10"/>
      <c r="B2862" s="10"/>
      <c r="C2862" s="10"/>
      <c r="D2862" s="10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1:66" x14ac:dyDescent="0.25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1:66" x14ac:dyDescent="0.25">
      <c r="A2864" s="10"/>
      <c r="B2864" s="10"/>
      <c r="C2864" s="10"/>
      <c r="D2864" s="10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1:66" x14ac:dyDescent="0.25">
      <c r="A2865" s="10"/>
      <c r="B2865" s="10"/>
      <c r="C2865" s="10"/>
      <c r="D2865" s="10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1:66" x14ac:dyDescent="0.25">
      <c r="A2866" s="10"/>
      <c r="B2866" s="10"/>
      <c r="C2866" s="10"/>
      <c r="D2866" s="10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1:66" x14ac:dyDescent="0.25">
      <c r="A2867" s="10"/>
      <c r="B2867" s="10"/>
      <c r="C2867" s="10"/>
      <c r="D2867" s="10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1:66" x14ac:dyDescent="0.25">
      <c r="A2868" s="10"/>
      <c r="B2868" s="10"/>
      <c r="C2868" s="10"/>
      <c r="D2868" s="10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1:66" x14ac:dyDescent="0.25">
      <c r="A2869" s="10"/>
      <c r="B2869" s="10"/>
      <c r="C2869" s="10"/>
      <c r="D2869" s="10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1:66" x14ac:dyDescent="0.25">
      <c r="A2870" s="10"/>
      <c r="B2870" s="10"/>
      <c r="C2870" s="10"/>
      <c r="D2870" s="1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1:66" x14ac:dyDescent="0.25">
      <c r="A2871" s="10"/>
      <c r="B2871" s="10"/>
      <c r="C2871" s="10"/>
      <c r="D2871" s="10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1:66" x14ac:dyDescent="0.25">
      <c r="A2872" s="10"/>
      <c r="B2872" s="10"/>
      <c r="C2872" s="10"/>
      <c r="D2872" s="10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1:66" x14ac:dyDescent="0.25">
      <c r="A2873" s="10"/>
      <c r="B2873" s="10"/>
      <c r="C2873" s="10"/>
      <c r="D2873" s="10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1:66" x14ac:dyDescent="0.25">
      <c r="A2874" s="10"/>
      <c r="B2874" s="10"/>
      <c r="C2874" s="10"/>
      <c r="D2874" s="10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1:66" x14ac:dyDescent="0.25">
      <c r="A2875" s="10"/>
      <c r="B2875" s="10"/>
      <c r="C2875" s="10"/>
      <c r="D2875" s="10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1:66" x14ac:dyDescent="0.25">
      <c r="A2876" s="10"/>
      <c r="B2876" s="10"/>
      <c r="C2876" s="10"/>
      <c r="D2876" s="10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1:66" x14ac:dyDescent="0.25">
      <c r="A2877" s="10"/>
      <c r="B2877" s="10"/>
      <c r="C2877" s="10"/>
      <c r="D2877" s="10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1:66" x14ac:dyDescent="0.25">
      <c r="A2878" s="10"/>
      <c r="B2878" s="10"/>
      <c r="C2878" s="10"/>
      <c r="D2878" s="10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1:66" x14ac:dyDescent="0.25">
      <c r="A2879" s="10"/>
      <c r="B2879" s="10"/>
      <c r="C2879" s="10"/>
      <c r="D2879" s="10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1:66" x14ac:dyDescent="0.25">
      <c r="A2880" s="10"/>
      <c r="B2880" s="10"/>
      <c r="C2880" s="10"/>
      <c r="D2880" s="1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1:66" x14ac:dyDescent="0.25">
      <c r="A2881" s="10"/>
      <c r="B2881" s="10"/>
      <c r="C2881" s="10"/>
      <c r="D2881" s="10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1:66" x14ac:dyDescent="0.25">
      <c r="A2882" s="10"/>
      <c r="B2882" s="10"/>
      <c r="C2882" s="10"/>
      <c r="D2882" s="10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1:66" x14ac:dyDescent="0.25">
      <c r="A2883" s="10"/>
      <c r="B2883" s="10"/>
      <c r="C2883" s="10"/>
      <c r="D2883" s="10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1:66" x14ac:dyDescent="0.25">
      <c r="A2884" s="10"/>
      <c r="B2884" s="10"/>
      <c r="C2884" s="10"/>
      <c r="D2884" s="10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1:66" x14ac:dyDescent="0.25">
      <c r="A2885" s="10"/>
      <c r="B2885" s="10"/>
      <c r="C2885" s="10"/>
      <c r="D2885" s="10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1:66" x14ac:dyDescent="0.25">
      <c r="A2886" s="10"/>
      <c r="B2886" s="10"/>
      <c r="C2886" s="10"/>
      <c r="D2886" s="10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1:66" x14ac:dyDescent="0.25">
      <c r="A2887" s="10"/>
      <c r="B2887" s="10"/>
      <c r="C2887" s="10"/>
      <c r="D2887" s="10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1:66" x14ac:dyDescent="0.25">
      <c r="A2888" s="10"/>
      <c r="B2888" s="10"/>
      <c r="C2888" s="10"/>
      <c r="D2888" s="10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1:66" x14ac:dyDescent="0.25">
      <c r="A2889" s="10"/>
      <c r="B2889" s="10"/>
      <c r="C2889" s="10"/>
      <c r="D2889" s="10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1:66" x14ac:dyDescent="0.25">
      <c r="A2890" s="10"/>
      <c r="B2890" s="10"/>
      <c r="C2890" s="10"/>
      <c r="D2890" s="1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1:66" x14ac:dyDescent="0.25">
      <c r="A2891" s="10"/>
      <c r="B2891" s="10"/>
      <c r="C2891" s="10"/>
      <c r="D2891" s="10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1:66" x14ac:dyDescent="0.25">
      <c r="A2892" s="10"/>
      <c r="B2892" s="10"/>
      <c r="C2892" s="10"/>
      <c r="D2892" s="10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1:66" x14ac:dyDescent="0.25">
      <c r="A2893" s="10"/>
      <c r="B2893" s="10"/>
      <c r="C2893" s="10"/>
      <c r="D2893" s="10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1:66" s="14" customFormat="1" x14ac:dyDescent="0.25">
      <c r="A2894" s="10"/>
      <c r="B2894" s="10"/>
      <c r="C2894" s="10"/>
      <c r="D2894" s="10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1:66" x14ac:dyDescent="0.25">
      <c r="A2895" s="10"/>
      <c r="B2895" s="10"/>
      <c r="C2895" s="10"/>
      <c r="D2895" s="10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1:66" x14ac:dyDescent="0.25">
      <c r="A2896" s="10"/>
      <c r="B2896" s="10"/>
      <c r="C2896" s="10"/>
      <c r="D2896" s="10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1:66" x14ac:dyDescent="0.25">
      <c r="A2897" s="10"/>
      <c r="B2897" s="10"/>
      <c r="C2897" s="10"/>
      <c r="D2897" s="10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1:66" x14ac:dyDescent="0.25">
      <c r="A2898" s="10"/>
      <c r="B2898" s="10"/>
      <c r="C2898" s="10"/>
      <c r="D2898" s="10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1:66" x14ac:dyDescent="0.25">
      <c r="A2899" s="10"/>
      <c r="B2899" s="10"/>
      <c r="C2899" s="10"/>
      <c r="D2899" s="10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1:66" x14ac:dyDescent="0.25">
      <c r="A2900" s="10"/>
      <c r="B2900" s="10"/>
      <c r="C2900" s="10"/>
      <c r="D2900" s="1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1:66" x14ac:dyDescent="0.25">
      <c r="A2901" s="10"/>
      <c r="B2901" s="10"/>
      <c r="C2901" s="10"/>
      <c r="D2901" s="10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1:66" x14ac:dyDescent="0.25">
      <c r="A2902" s="10"/>
      <c r="B2902" s="10"/>
      <c r="C2902" s="10"/>
      <c r="D2902" s="10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1:66" x14ac:dyDescent="0.25">
      <c r="A2903" s="10"/>
      <c r="B2903" s="10"/>
      <c r="C2903" s="10"/>
      <c r="D2903" s="10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1:66" x14ac:dyDescent="0.25">
      <c r="A2904" s="10"/>
      <c r="B2904" s="10"/>
      <c r="C2904" s="10"/>
      <c r="D2904" s="10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1:66" x14ac:dyDescent="0.25">
      <c r="A2905" s="10"/>
      <c r="B2905" s="10"/>
      <c r="C2905" s="10"/>
      <c r="D2905" s="10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1:66" x14ac:dyDescent="0.25">
      <c r="A2906" s="10"/>
      <c r="B2906" s="10"/>
      <c r="C2906" s="10"/>
      <c r="D2906" s="10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1:66" x14ac:dyDescent="0.25">
      <c r="A2907" s="10"/>
      <c r="B2907" s="10"/>
      <c r="C2907" s="10"/>
      <c r="D2907" s="10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1:66" x14ac:dyDescent="0.25">
      <c r="A2908" s="10"/>
      <c r="B2908" s="10"/>
      <c r="C2908" s="10"/>
      <c r="D2908" s="10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1:66" x14ac:dyDescent="0.25">
      <c r="A2909" s="10"/>
      <c r="B2909" s="10"/>
      <c r="C2909" s="10"/>
      <c r="D2909" s="10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1:66" x14ac:dyDescent="0.25">
      <c r="A2910" s="10"/>
      <c r="B2910" s="10"/>
      <c r="C2910" s="10"/>
      <c r="D2910" s="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1:66" x14ac:dyDescent="0.25">
      <c r="A2911" s="10"/>
      <c r="B2911" s="10"/>
      <c r="C2911" s="10"/>
      <c r="D2911" s="10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1:66" x14ac:dyDescent="0.25">
      <c r="A2912" s="10"/>
      <c r="B2912" s="10"/>
      <c r="C2912" s="10"/>
      <c r="D2912" s="10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1:66" x14ac:dyDescent="0.25">
      <c r="A2913" s="10"/>
      <c r="B2913" s="10"/>
      <c r="C2913" s="10"/>
      <c r="D2913" s="10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1:66" x14ac:dyDescent="0.25">
      <c r="A2914" s="10"/>
      <c r="B2914" s="10"/>
      <c r="C2914" s="10"/>
      <c r="D2914" s="10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1:66" x14ac:dyDescent="0.25">
      <c r="A2915" s="10"/>
      <c r="B2915" s="10"/>
      <c r="C2915" s="10"/>
      <c r="D2915" s="10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1:66" x14ac:dyDescent="0.25">
      <c r="A2916" s="10"/>
      <c r="B2916" s="10"/>
      <c r="C2916" s="10"/>
      <c r="D2916" s="10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1:66" x14ac:dyDescent="0.25">
      <c r="A2917" s="10"/>
      <c r="B2917" s="10"/>
      <c r="C2917" s="10"/>
      <c r="D2917" s="10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1:66" s="10" customFormat="1" x14ac:dyDescent="0.25">
      <c r="K2918" s="11"/>
      <c r="L2918" s="11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12"/>
      <c r="BI2918" s="12"/>
      <c r="BJ2918" s="13"/>
      <c r="BK2918" s="13"/>
      <c r="BL2918" s="13"/>
      <c r="BM2918" s="13"/>
      <c r="BN2918" s="13"/>
    </row>
    <row r="2919" spans="1:66" x14ac:dyDescent="0.25">
      <c r="A2919" s="10"/>
      <c r="B2919" s="10"/>
      <c r="C2919" s="10"/>
      <c r="D2919" s="10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1:66" x14ac:dyDescent="0.25">
      <c r="A2920" s="10"/>
      <c r="B2920" s="10"/>
      <c r="C2920" s="10"/>
      <c r="D2920" s="1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1:66" x14ac:dyDescent="0.25">
      <c r="A2921" s="10"/>
      <c r="B2921" s="10"/>
      <c r="C2921" s="10"/>
      <c r="D2921" s="10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1:66" x14ac:dyDescent="0.25">
      <c r="A2922" s="10"/>
      <c r="B2922" s="10"/>
      <c r="C2922" s="10"/>
      <c r="D2922" s="10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1:66" x14ac:dyDescent="0.25">
      <c r="A2923" s="10"/>
      <c r="B2923" s="10"/>
      <c r="C2923" s="10"/>
      <c r="D2923" s="10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1:66" x14ac:dyDescent="0.25">
      <c r="A2924" s="10"/>
      <c r="B2924" s="10"/>
      <c r="C2924" s="10"/>
      <c r="D2924" s="10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1:66" x14ac:dyDescent="0.25">
      <c r="A2925" s="10"/>
      <c r="B2925" s="10"/>
      <c r="C2925" s="10"/>
      <c r="D2925" s="10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1:66" x14ac:dyDescent="0.25">
      <c r="A2926" s="10"/>
      <c r="B2926" s="10"/>
      <c r="C2926" s="10"/>
      <c r="D2926" s="10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1:66" x14ac:dyDescent="0.25">
      <c r="A2927" s="10"/>
      <c r="B2927" s="10"/>
      <c r="C2927" s="10"/>
      <c r="D2927" s="10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1:66" x14ac:dyDescent="0.25">
      <c r="A2928" s="10"/>
      <c r="B2928" s="10"/>
      <c r="C2928" s="10"/>
      <c r="D2928" s="10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1:66" x14ac:dyDescent="0.25">
      <c r="A2929" s="10"/>
      <c r="B2929" s="10"/>
      <c r="C2929" s="10"/>
      <c r="D2929" s="10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1:66" x14ac:dyDescent="0.25">
      <c r="A2930" s="10"/>
      <c r="B2930" s="10"/>
      <c r="C2930" s="10"/>
      <c r="D2930" s="1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1:66" x14ac:dyDescent="0.25">
      <c r="A2931" s="10"/>
      <c r="B2931" s="10"/>
      <c r="C2931" s="10"/>
      <c r="D2931" s="10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1:66" x14ac:dyDescent="0.25">
      <c r="A2932" s="10"/>
      <c r="B2932" s="10"/>
      <c r="C2932" s="10"/>
      <c r="D2932" s="10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1:66" x14ac:dyDescent="0.25">
      <c r="A2933" s="10"/>
      <c r="B2933" s="10"/>
      <c r="C2933" s="10"/>
      <c r="D2933" s="10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1:66" x14ac:dyDescent="0.25">
      <c r="A2934" s="10"/>
      <c r="B2934" s="10"/>
      <c r="C2934" s="10"/>
      <c r="D2934" s="10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1:66" x14ac:dyDescent="0.25">
      <c r="A2935" s="10"/>
      <c r="B2935" s="10"/>
      <c r="C2935" s="10"/>
      <c r="D2935" s="10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1:66" x14ac:dyDescent="0.25">
      <c r="A2936" s="10"/>
      <c r="B2936" s="10"/>
      <c r="C2936" s="10"/>
      <c r="D2936" s="10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1:66" x14ac:dyDescent="0.25">
      <c r="A2937" s="10"/>
      <c r="B2937" s="10"/>
      <c r="C2937" s="10"/>
      <c r="D2937" s="10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1:66" x14ac:dyDescent="0.25">
      <c r="A2938" s="10"/>
      <c r="B2938" s="10"/>
      <c r="C2938" s="10"/>
      <c r="D2938" s="10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1:66" x14ac:dyDescent="0.25">
      <c r="A2939" s="10"/>
      <c r="B2939" s="10"/>
      <c r="C2939" s="10"/>
      <c r="D2939" s="10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1:66" x14ac:dyDescent="0.25">
      <c r="A2940" s="10"/>
      <c r="B2940" s="10"/>
      <c r="C2940" s="10"/>
      <c r="D2940" s="1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1:66" x14ac:dyDescent="0.25">
      <c r="A2941" s="10"/>
      <c r="B2941" s="10"/>
      <c r="C2941" s="10"/>
      <c r="D2941" s="10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1:66" x14ac:dyDescent="0.25">
      <c r="A2942" s="10"/>
      <c r="B2942" s="10"/>
      <c r="C2942" s="10"/>
      <c r="D2942" s="10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1:66" x14ac:dyDescent="0.25">
      <c r="A2943" s="10"/>
      <c r="B2943" s="10"/>
      <c r="C2943" s="10"/>
      <c r="D2943" s="10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1:66" x14ac:dyDescent="0.25">
      <c r="A2944" s="10"/>
      <c r="B2944" s="10"/>
      <c r="C2944" s="10"/>
      <c r="D2944" s="10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1:66" x14ac:dyDescent="0.25">
      <c r="A2945" s="10"/>
      <c r="B2945" s="10"/>
      <c r="C2945" s="10"/>
      <c r="D2945" s="10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1:66" x14ac:dyDescent="0.25">
      <c r="A2946" s="10"/>
      <c r="B2946" s="10"/>
      <c r="C2946" s="10"/>
      <c r="D2946" s="10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1:66" x14ac:dyDescent="0.25">
      <c r="A2947" s="10"/>
      <c r="B2947" s="10"/>
      <c r="C2947" s="10"/>
      <c r="D2947" s="10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1:66" x14ac:dyDescent="0.25">
      <c r="A2948" s="10"/>
      <c r="B2948" s="10"/>
      <c r="C2948" s="10"/>
      <c r="D2948" s="10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1:66" x14ac:dyDescent="0.25">
      <c r="A2949" s="10"/>
      <c r="B2949" s="10"/>
      <c r="C2949" s="10"/>
      <c r="D2949" s="10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1:66" x14ac:dyDescent="0.25">
      <c r="A2950" s="10"/>
      <c r="B2950" s="10"/>
      <c r="C2950" s="10"/>
      <c r="D2950" s="1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1:66" x14ac:dyDescent="0.25">
      <c r="A2951" s="10"/>
      <c r="B2951" s="10"/>
      <c r="C2951" s="10"/>
      <c r="D2951" s="10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1:66" x14ac:dyDescent="0.25">
      <c r="A2952" s="10"/>
      <c r="B2952" s="10"/>
      <c r="C2952" s="10"/>
      <c r="D2952" s="10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1:66" x14ac:dyDescent="0.25">
      <c r="A2953" s="10"/>
      <c r="B2953" s="10"/>
      <c r="C2953" s="10"/>
      <c r="D2953" s="10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1:66" x14ac:dyDescent="0.25">
      <c r="A2954" s="10"/>
      <c r="B2954" s="10"/>
      <c r="C2954" s="10"/>
      <c r="D2954" s="10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1:66" x14ac:dyDescent="0.25">
      <c r="A2955" s="10"/>
      <c r="B2955" s="10"/>
      <c r="C2955" s="10"/>
      <c r="D2955" s="10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1:66" x14ac:dyDescent="0.25">
      <c r="A2956" s="10"/>
      <c r="B2956" s="10"/>
      <c r="C2956" s="10"/>
      <c r="D2956" s="10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1:66" x14ac:dyDescent="0.25">
      <c r="A2957" s="10"/>
      <c r="B2957" s="10"/>
      <c r="C2957" s="10"/>
      <c r="D2957" s="10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1:66" x14ac:dyDescent="0.25">
      <c r="A2958" s="10"/>
      <c r="B2958" s="10"/>
      <c r="C2958" s="10"/>
      <c r="D2958" s="10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1:66" x14ac:dyDescent="0.25">
      <c r="A2959" s="10"/>
      <c r="B2959" s="10"/>
      <c r="C2959" s="10"/>
      <c r="D2959" s="10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1:66" x14ac:dyDescent="0.25">
      <c r="A2960" s="10"/>
      <c r="B2960" s="10"/>
      <c r="C2960" s="10"/>
      <c r="D2960" s="1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1:66" x14ac:dyDescent="0.25">
      <c r="A2961" s="10"/>
      <c r="B2961" s="10"/>
      <c r="C2961" s="10"/>
      <c r="D2961" s="10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1:66" x14ac:dyDescent="0.25">
      <c r="A2962" s="10"/>
      <c r="B2962" s="10"/>
      <c r="C2962" s="10"/>
      <c r="D2962" s="10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1:66" x14ac:dyDescent="0.25">
      <c r="A2963" s="10"/>
      <c r="B2963" s="10"/>
      <c r="C2963" s="10"/>
      <c r="D2963" s="10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1:66" x14ac:dyDescent="0.25">
      <c r="A2964" s="10"/>
      <c r="B2964" s="10"/>
      <c r="C2964" s="10"/>
      <c r="D2964" s="10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1:66" x14ac:dyDescent="0.25">
      <c r="A2965" s="10"/>
      <c r="B2965" s="10"/>
      <c r="C2965" s="10"/>
      <c r="D2965" s="10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1:66" x14ac:dyDescent="0.25">
      <c r="A2966" s="10"/>
      <c r="B2966" s="10"/>
      <c r="C2966" s="10"/>
      <c r="D2966" s="10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1:66" x14ac:dyDescent="0.25">
      <c r="A2967" s="10"/>
      <c r="B2967" s="10"/>
      <c r="C2967" s="10"/>
      <c r="D2967" s="10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1:66" s="14" customFormat="1" x14ac:dyDescent="0.25">
      <c r="A2968" s="10"/>
      <c r="B2968" s="10"/>
      <c r="C2968" s="10"/>
      <c r="D2968" s="10"/>
      <c r="E2968" s="10"/>
      <c r="F2968" s="10"/>
      <c r="G2968" s="10"/>
      <c r="H2968" s="10"/>
      <c r="I2968" s="10"/>
      <c r="J2968" s="10"/>
      <c r="K2968" s="11"/>
      <c r="L2968" s="11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12"/>
      <c r="BI2968" s="12"/>
      <c r="BJ2968" s="13"/>
      <c r="BK2968" s="13"/>
      <c r="BL2968" s="13"/>
      <c r="BM2968" s="13"/>
      <c r="BN2968" s="13"/>
    </row>
    <row r="2969" spans="1:66" x14ac:dyDescent="0.25">
      <c r="A2969" s="10"/>
      <c r="B2969" s="10"/>
      <c r="C2969" s="10"/>
      <c r="D2969" s="10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1:66" s="14" customFormat="1" x14ac:dyDescent="0.25">
      <c r="A2970" s="10"/>
      <c r="B2970" s="10"/>
      <c r="C2970" s="10"/>
      <c r="D2970" s="1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1:66" x14ac:dyDescent="0.25">
      <c r="A2971" s="10"/>
      <c r="B2971" s="10"/>
      <c r="C2971" s="10"/>
      <c r="D2971" s="18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1:66" x14ac:dyDescent="0.25">
      <c r="A2972" s="10"/>
      <c r="B2972" s="10"/>
      <c r="C2972" s="10"/>
      <c r="D2972" s="18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1:66" x14ac:dyDescent="0.25">
      <c r="A2973" s="10"/>
      <c r="B2973" s="10"/>
      <c r="C2973" s="10"/>
      <c r="D2973" s="18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1:66" x14ac:dyDescent="0.25">
      <c r="A2974" s="10"/>
      <c r="B2974" s="10"/>
      <c r="C2974" s="10"/>
      <c r="D2974" s="18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1:66" x14ac:dyDescent="0.25">
      <c r="A2975" s="10"/>
      <c r="B2975" s="10"/>
      <c r="C2975" s="10"/>
      <c r="D2975" s="18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1:66" x14ac:dyDescent="0.25">
      <c r="A2976" s="10"/>
      <c r="B2976" s="10"/>
      <c r="C2976" s="10"/>
      <c r="D2976" s="18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1:66" x14ac:dyDescent="0.25">
      <c r="A2977" s="10"/>
      <c r="B2977" s="10"/>
      <c r="C2977" s="10"/>
      <c r="D2977" s="18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1:66" x14ac:dyDescent="0.25">
      <c r="A2978" s="10"/>
      <c r="B2978" s="10"/>
      <c r="C2978" s="10"/>
      <c r="D2978" s="1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1:66" x14ac:dyDescent="0.25">
      <c r="A2979" s="10"/>
      <c r="B2979" s="10"/>
      <c r="C2979" s="10"/>
      <c r="D2979" s="18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1:66" x14ac:dyDescent="0.25">
      <c r="A2980" s="10"/>
      <c r="B2980" s="10"/>
      <c r="C2980" s="10"/>
      <c r="D2980" s="18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1:66" x14ac:dyDescent="0.25">
      <c r="A2981" s="10"/>
      <c r="B2981" s="10"/>
      <c r="C2981" s="10"/>
      <c r="D2981" s="18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1:66" x14ac:dyDescent="0.25">
      <c r="A2982" s="10"/>
      <c r="B2982" s="10"/>
      <c r="C2982" s="10"/>
      <c r="D2982" s="18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1:66" x14ac:dyDescent="0.25">
      <c r="A2983" s="10"/>
      <c r="B2983" s="10"/>
      <c r="C2983" s="10"/>
      <c r="D2983" s="18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1:66" x14ac:dyDescent="0.25">
      <c r="A2984" s="10"/>
      <c r="B2984" s="10"/>
      <c r="C2984" s="10"/>
      <c r="D2984" s="18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1:66" x14ac:dyDescent="0.25">
      <c r="A2985" s="10"/>
      <c r="B2985" s="10"/>
      <c r="C2985" s="10"/>
      <c r="D2985" s="18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1:66" x14ac:dyDescent="0.25">
      <c r="A2986" s="10"/>
      <c r="B2986" s="10"/>
      <c r="C2986" s="10"/>
      <c r="D2986" s="18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1:66" x14ac:dyDescent="0.25">
      <c r="A2987" s="10"/>
      <c r="B2987" s="10"/>
      <c r="C2987" s="10"/>
      <c r="D2987" s="18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1:66" x14ac:dyDescent="0.25">
      <c r="A2988" s="10"/>
      <c r="B2988" s="10"/>
      <c r="C2988" s="10"/>
      <c r="D2988" s="1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1:66" x14ac:dyDescent="0.25">
      <c r="A2989" s="10"/>
      <c r="B2989" s="10"/>
      <c r="C2989" s="10"/>
      <c r="D2989" s="18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1:66" x14ac:dyDescent="0.25">
      <c r="A2990" s="10"/>
      <c r="B2990" s="10"/>
      <c r="C2990" s="10"/>
      <c r="D2990" s="18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1:66" x14ac:dyDescent="0.25">
      <c r="A2991" s="10"/>
      <c r="B2991" s="10"/>
      <c r="C2991" s="10"/>
      <c r="D2991" s="18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1:66" x14ac:dyDescent="0.25">
      <c r="A2992" s="10"/>
      <c r="B2992" s="10"/>
      <c r="C2992" s="10"/>
      <c r="D2992" s="18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1:66" x14ac:dyDescent="0.25">
      <c r="A2993" s="10"/>
      <c r="B2993" s="10"/>
      <c r="C2993" s="10"/>
      <c r="D2993" s="18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1:66" x14ac:dyDescent="0.25">
      <c r="A2994" s="10"/>
      <c r="B2994" s="10"/>
      <c r="C2994" s="10"/>
      <c r="D2994" s="18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1:66" x14ac:dyDescent="0.25">
      <c r="A2995" s="10"/>
      <c r="B2995" s="10"/>
      <c r="C2995" s="10"/>
      <c r="D2995" s="18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1:66" x14ac:dyDescent="0.25">
      <c r="A2996" s="10"/>
      <c r="B2996" s="10"/>
      <c r="C2996" s="10"/>
      <c r="D2996" s="18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1:66" x14ac:dyDescent="0.25">
      <c r="A2997" s="10"/>
      <c r="B2997" s="10"/>
      <c r="C2997" s="10"/>
      <c r="D2997" s="18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1:66" x14ac:dyDescent="0.25">
      <c r="A2998" s="10"/>
      <c r="B2998" s="10"/>
      <c r="C2998" s="10"/>
      <c r="D2998" s="1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1:66" x14ac:dyDescent="0.25">
      <c r="A2999" s="10"/>
      <c r="B2999" s="10"/>
      <c r="C2999" s="10"/>
      <c r="D2999" s="18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1:66" x14ac:dyDescent="0.25">
      <c r="A3000" s="10"/>
      <c r="B3000" s="10"/>
      <c r="C3000" s="10"/>
      <c r="D3000" s="18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1:66" x14ac:dyDescent="0.25">
      <c r="A3001" s="10"/>
      <c r="B3001" s="10"/>
      <c r="C3001" s="10"/>
      <c r="D3001" s="18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1:66" x14ac:dyDescent="0.25">
      <c r="A3002" s="10"/>
      <c r="B3002" s="10"/>
      <c r="C3002" s="10"/>
      <c r="D3002" s="18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1:66" x14ac:dyDescent="0.25">
      <c r="A3003" s="10"/>
      <c r="B3003" s="10"/>
      <c r="C3003" s="10"/>
      <c r="D3003" s="18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1:66" x14ac:dyDescent="0.25">
      <c r="A3004" s="10"/>
      <c r="B3004" s="10"/>
      <c r="C3004" s="10"/>
      <c r="D3004" s="18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1:66" x14ac:dyDescent="0.25">
      <c r="A3005" s="10"/>
      <c r="B3005" s="10"/>
      <c r="C3005" s="10"/>
      <c r="D3005" s="18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1:66" x14ac:dyDescent="0.25">
      <c r="A3006" s="10"/>
      <c r="B3006" s="10"/>
      <c r="C3006" s="10"/>
      <c r="D3006" s="18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1:66" x14ac:dyDescent="0.25">
      <c r="A3007" s="10"/>
      <c r="B3007" s="10"/>
      <c r="C3007" s="10"/>
      <c r="D3007" s="18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1:66" x14ac:dyDescent="0.25">
      <c r="A3008" s="10"/>
      <c r="B3008" s="10"/>
      <c r="C3008" s="10"/>
      <c r="D3008" s="1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1:66" x14ac:dyDescent="0.25">
      <c r="A3009" s="10"/>
      <c r="B3009" s="10"/>
      <c r="C3009" s="10"/>
      <c r="D3009" s="18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1:66" x14ac:dyDescent="0.25">
      <c r="A3010" s="10"/>
      <c r="B3010" s="10"/>
      <c r="C3010" s="10"/>
      <c r="D3010" s="18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1:66" x14ac:dyDescent="0.25">
      <c r="A3011" s="10"/>
      <c r="B3011" s="10"/>
      <c r="C3011" s="10"/>
      <c r="D3011" s="18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1:66" x14ac:dyDescent="0.25">
      <c r="A3012" s="10"/>
      <c r="B3012" s="10"/>
      <c r="C3012" s="10"/>
      <c r="D3012" s="18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1:66" x14ac:dyDescent="0.25">
      <c r="A3013" s="10"/>
      <c r="B3013" s="10"/>
      <c r="C3013" s="10"/>
      <c r="D3013" s="18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1:66" x14ac:dyDescent="0.25">
      <c r="A3014" s="10"/>
      <c r="B3014" s="10"/>
      <c r="C3014" s="10"/>
      <c r="D3014" s="18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1:66" x14ac:dyDescent="0.25">
      <c r="A3015" s="10"/>
      <c r="B3015" s="10"/>
      <c r="C3015" s="10"/>
      <c r="D3015" s="18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1:66" x14ac:dyDescent="0.25">
      <c r="A3016" s="10"/>
      <c r="B3016" s="10"/>
      <c r="C3016" s="10"/>
      <c r="D3016" s="18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1:66" x14ac:dyDescent="0.25">
      <c r="A3017" s="10"/>
      <c r="B3017" s="10"/>
      <c r="C3017" s="10"/>
      <c r="D3017" s="18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1:66" x14ac:dyDescent="0.25">
      <c r="A3018" s="10"/>
      <c r="B3018" s="10"/>
      <c r="C3018" s="10"/>
      <c r="D3018" s="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1:66" x14ac:dyDescent="0.25">
      <c r="A3019" s="10"/>
      <c r="B3019" s="10"/>
      <c r="C3019" s="10"/>
      <c r="D3019" s="18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1:66" x14ac:dyDescent="0.25">
      <c r="A3020" s="10"/>
      <c r="B3020" s="10"/>
      <c r="C3020" s="10"/>
      <c r="D3020" s="18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1:66" x14ac:dyDescent="0.25">
      <c r="A3021" s="10"/>
      <c r="B3021" s="10"/>
      <c r="C3021" s="10"/>
      <c r="D3021" s="18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1:66" x14ac:dyDescent="0.25">
      <c r="A3022" s="10"/>
      <c r="B3022" s="10"/>
      <c r="C3022" s="10"/>
      <c r="D3022" s="18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1:66" x14ac:dyDescent="0.25">
      <c r="A3023" s="10"/>
      <c r="B3023" s="10"/>
      <c r="C3023" s="10"/>
      <c r="D3023" s="18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1:66" x14ac:dyDescent="0.25">
      <c r="A3024" s="10"/>
      <c r="B3024" s="10"/>
      <c r="C3024" s="10"/>
      <c r="D3024" s="18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1:66" x14ac:dyDescent="0.25">
      <c r="A3025" s="10"/>
      <c r="B3025" s="10"/>
      <c r="C3025" s="10"/>
      <c r="D3025" s="18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1:66" x14ac:dyDescent="0.25">
      <c r="A3026" s="10"/>
      <c r="B3026" s="10"/>
      <c r="C3026" s="10"/>
      <c r="D3026" s="18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1:66" x14ac:dyDescent="0.25">
      <c r="A3027" s="10"/>
      <c r="B3027" s="10"/>
      <c r="C3027" s="10"/>
      <c r="D3027" s="18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1:66" x14ac:dyDescent="0.25">
      <c r="A3028" s="10"/>
      <c r="B3028" s="10"/>
      <c r="C3028" s="10"/>
      <c r="D3028" s="1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1:66" x14ac:dyDescent="0.25">
      <c r="A3029" s="10"/>
      <c r="B3029" s="10"/>
      <c r="C3029" s="10"/>
      <c r="D3029" s="18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1:66" x14ac:dyDescent="0.25">
      <c r="A3030" s="10"/>
      <c r="B3030" s="10"/>
      <c r="C3030" s="10"/>
      <c r="D3030" s="18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1:66" x14ac:dyDescent="0.25">
      <c r="A3031" s="10"/>
      <c r="B3031" s="10"/>
      <c r="C3031" s="10"/>
      <c r="D3031" s="18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1:66" x14ac:dyDescent="0.25">
      <c r="A3032" s="10"/>
      <c r="B3032" s="10"/>
      <c r="C3032" s="10"/>
      <c r="D3032" s="18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1:66" x14ac:dyDescent="0.25">
      <c r="A3033" s="10"/>
      <c r="B3033" s="10"/>
      <c r="C3033" s="10"/>
      <c r="D3033" s="18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1:66" x14ac:dyDescent="0.25">
      <c r="A3034" s="10"/>
      <c r="B3034" s="10"/>
      <c r="C3034" s="10"/>
      <c r="D3034" s="18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1:66" x14ac:dyDescent="0.25">
      <c r="A3035" s="10"/>
      <c r="B3035" s="10"/>
      <c r="C3035" s="10"/>
      <c r="D3035" s="18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1:66" x14ac:dyDescent="0.25">
      <c r="A3036" s="10"/>
      <c r="B3036" s="10"/>
      <c r="C3036" s="10"/>
      <c r="D3036" s="18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1:66" x14ac:dyDescent="0.25">
      <c r="A3037" s="10"/>
      <c r="B3037" s="10"/>
      <c r="C3037" s="10"/>
      <c r="D3037" s="18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1:66" x14ac:dyDescent="0.25">
      <c r="A3038" s="10"/>
      <c r="B3038" s="10"/>
      <c r="C3038" s="10"/>
      <c r="D3038" s="1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1:66" x14ac:dyDescent="0.25">
      <c r="A3039" s="10"/>
      <c r="B3039" s="10"/>
      <c r="C3039" s="10"/>
      <c r="D3039" s="18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1:66" x14ac:dyDescent="0.25">
      <c r="A3040" s="10"/>
      <c r="B3040" s="10"/>
      <c r="C3040" s="10"/>
      <c r="D3040" s="18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1:66" x14ac:dyDescent="0.25">
      <c r="A3041" s="10"/>
      <c r="B3041" s="10"/>
      <c r="C3041" s="10"/>
      <c r="D3041" s="18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1:66" x14ac:dyDescent="0.25">
      <c r="A3042" s="10"/>
      <c r="B3042" s="10"/>
      <c r="C3042" s="10"/>
      <c r="D3042" s="18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1:66" x14ac:dyDescent="0.25">
      <c r="A3043" s="10"/>
      <c r="B3043" s="10"/>
      <c r="C3043" s="10"/>
      <c r="D3043" s="18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1:66" x14ac:dyDescent="0.25">
      <c r="A3044" s="10"/>
      <c r="B3044" s="10"/>
      <c r="C3044" s="10"/>
      <c r="D3044" s="18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1:66" x14ac:dyDescent="0.25">
      <c r="A3045" s="10"/>
      <c r="B3045" s="10"/>
      <c r="C3045" s="10"/>
      <c r="D3045" s="18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1:66" x14ac:dyDescent="0.25">
      <c r="A3046" s="10"/>
      <c r="B3046" s="10"/>
      <c r="C3046" s="10"/>
      <c r="D3046" s="18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1:66" x14ac:dyDescent="0.25">
      <c r="A3047" s="10"/>
      <c r="B3047" s="10"/>
      <c r="C3047" s="10"/>
      <c r="D3047" s="18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1:66" x14ac:dyDescent="0.25">
      <c r="A3048" s="10"/>
      <c r="B3048" s="10"/>
      <c r="C3048" s="10"/>
      <c r="D3048" s="1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1:66" x14ac:dyDescent="0.25">
      <c r="A3049" s="10"/>
      <c r="B3049" s="10"/>
      <c r="C3049" s="10"/>
      <c r="D3049" s="18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1:66" x14ac:dyDescent="0.25">
      <c r="A3050" s="10"/>
      <c r="B3050" s="10"/>
      <c r="C3050" s="10"/>
      <c r="D3050" s="18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1:66" x14ac:dyDescent="0.25">
      <c r="A3051" s="10"/>
      <c r="B3051" s="10"/>
      <c r="C3051" s="10"/>
      <c r="D3051" s="18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1:66" x14ac:dyDescent="0.25">
      <c r="A3052" s="10"/>
      <c r="B3052" s="10"/>
      <c r="C3052" s="10"/>
      <c r="D3052" s="18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1:66" x14ac:dyDescent="0.25">
      <c r="A3053" s="10"/>
      <c r="B3053" s="10"/>
      <c r="C3053" s="10"/>
      <c r="D3053" s="18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1:66" x14ac:dyDescent="0.25">
      <c r="A3054" s="10"/>
      <c r="B3054" s="10"/>
      <c r="C3054" s="10"/>
      <c r="D3054" s="18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1:66" x14ac:dyDescent="0.25">
      <c r="A3055" s="10"/>
      <c r="B3055" s="10"/>
      <c r="C3055" s="10"/>
      <c r="D3055" s="18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1:66" x14ac:dyDescent="0.25">
      <c r="A3056" s="10"/>
      <c r="B3056" s="10"/>
      <c r="C3056" s="10"/>
      <c r="D3056" s="18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1:66" x14ac:dyDescent="0.25">
      <c r="A3057" s="10"/>
      <c r="B3057" s="10"/>
      <c r="C3057" s="10"/>
      <c r="D3057" s="18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1:66" x14ac:dyDescent="0.25">
      <c r="A3058" s="10"/>
      <c r="B3058" s="10"/>
      <c r="C3058" s="10"/>
      <c r="D3058" s="1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1:66" x14ac:dyDescent="0.25">
      <c r="A3059" s="10"/>
      <c r="B3059" s="10"/>
      <c r="C3059" s="10"/>
      <c r="D3059" s="18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1:66" x14ac:dyDescent="0.25">
      <c r="A3060" s="10"/>
      <c r="B3060" s="10"/>
      <c r="C3060" s="10"/>
      <c r="D3060" s="18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1:66" x14ac:dyDescent="0.25">
      <c r="A3061" s="10"/>
      <c r="B3061" s="10"/>
      <c r="C3061" s="10"/>
      <c r="D3061" s="18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1:66" x14ac:dyDescent="0.25">
      <c r="A3062" s="10"/>
      <c r="B3062" s="10"/>
      <c r="C3062" s="10"/>
      <c r="D3062" s="18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1:66" x14ac:dyDescent="0.25">
      <c r="A3063" s="10"/>
      <c r="B3063" s="10"/>
      <c r="C3063" s="10"/>
      <c r="D3063" s="18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1:66" x14ac:dyDescent="0.25">
      <c r="A3064" s="10"/>
      <c r="B3064" s="10"/>
      <c r="C3064" s="10"/>
      <c r="D3064" s="18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1:66" x14ac:dyDescent="0.25">
      <c r="A3065" s="10"/>
      <c r="B3065" s="10"/>
      <c r="C3065" s="10"/>
      <c r="D3065" s="18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1:66" x14ac:dyDescent="0.25">
      <c r="A3066" s="10"/>
      <c r="B3066" s="10"/>
      <c r="C3066" s="10"/>
      <c r="D3066" s="18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1:66" x14ac:dyDescent="0.25">
      <c r="A3067" s="10"/>
      <c r="B3067" s="10"/>
      <c r="C3067" s="10"/>
      <c r="D3067" s="18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1:66" x14ac:dyDescent="0.25">
      <c r="A3068" s="10"/>
      <c r="B3068" s="10"/>
      <c r="C3068" s="10"/>
      <c r="D3068" s="1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1:66" x14ac:dyDescent="0.25">
      <c r="A3069" s="10"/>
      <c r="B3069" s="10"/>
      <c r="C3069" s="10"/>
      <c r="D3069" s="18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1:66" x14ac:dyDescent="0.25">
      <c r="A3070" s="10"/>
      <c r="B3070" s="10"/>
      <c r="C3070" s="10"/>
      <c r="D3070" s="18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1:66" x14ac:dyDescent="0.25">
      <c r="A3071" s="10"/>
      <c r="B3071" s="10"/>
      <c r="C3071" s="10"/>
      <c r="D3071" s="18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1:66" x14ac:dyDescent="0.25">
      <c r="A3072" s="10"/>
      <c r="B3072" s="10"/>
      <c r="C3072" s="10"/>
      <c r="D3072" s="18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1:66" x14ac:dyDescent="0.25">
      <c r="A3073" s="10"/>
      <c r="B3073" s="10"/>
      <c r="C3073" s="10"/>
      <c r="D3073" s="18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1:66" x14ac:dyDescent="0.25">
      <c r="A3074" s="10"/>
      <c r="B3074" s="10"/>
      <c r="C3074" s="10"/>
      <c r="D3074" s="18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1:66" x14ac:dyDescent="0.25">
      <c r="A3075" s="10"/>
      <c r="B3075" s="10"/>
      <c r="C3075" s="10"/>
      <c r="D3075" s="18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1:66" x14ac:dyDescent="0.25">
      <c r="A3076" s="10"/>
      <c r="B3076" s="10"/>
      <c r="C3076" s="10"/>
      <c r="D3076" s="18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1:66" x14ac:dyDescent="0.25">
      <c r="A3077" s="10"/>
      <c r="B3077" s="10"/>
      <c r="C3077" s="10"/>
      <c r="D3077" s="18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1:66" x14ac:dyDescent="0.25">
      <c r="A3078" s="10"/>
      <c r="B3078" s="10"/>
      <c r="C3078" s="10"/>
      <c r="D3078" s="1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1:66" x14ac:dyDescent="0.25">
      <c r="A3079" s="10"/>
      <c r="B3079" s="10"/>
      <c r="C3079" s="10"/>
      <c r="D3079" s="18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1:66" x14ac:dyDescent="0.25">
      <c r="A3080" s="10"/>
      <c r="B3080" s="10"/>
      <c r="C3080" s="10"/>
      <c r="D3080" s="18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1:66" x14ac:dyDescent="0.25">
      <c r="A3081" s="10"/>
      <c r="B3081" s="10"/>
      <c r="C3081" s="10"/>
      <c r="D3081" s="18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1:66" x14ac:dyDescent="0.25">
      <c r="A3082" s="10"/>
      <c r="B3082" s="10"/>
      <c r="C3082" s="10"/>
      <c r="D3082" s="18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1:66" x14ac:dyDescent="0.25">
      <c r="A3083" s="10"/>
      <c r="B3083" s="10"/>
      <c r="C3083" s="10"/>
      <c r="D3083" s="18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1:66" x14ac:dyDescent="0.25">
      <c r="A3084" s="10"/>
      <c r="B3084" s="10"/>
      <c r="C3084" s="10"/>
      <c r="D3084" s="18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1:66" x14ac:dyDescent="0.25">
      <c r="A3085" s="10"/>
      <c r="B3085" s="10"/>
      <c r="C3085" s="10"/>
      <c r="D3085" s="18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1:66" x14ac:dyDescent="0.25">
      <c r="A3086" s="10"/>
      <c r="B3086" s="10"/>
      <c r="C3086" s="10"/>
      <c r="D3086" s="18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1:66" x14ac:dyDescent="0.25">
      <c r="A3087" s="10"/>
      <c r="B3087" s="10"/>
      <c r="C3087" s="10"/>
      <c r="D3087" s="18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1:66" x14ac:dyDescent="0.25">
      <c r="A3088" s="10"/>
      <c r="B3088" s="10"/>
      <c r="C3088" s="10"/>
      <c r="D3088" s="1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1:66" x14ac:dyDescent="0.25">
      <c r="A3089" s="10"/>
      <c r="B3089" s="10"/>
      <c r="C3089" s="10"/>
      <c r="D3089" s="18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1:66" x14ac:dyDescent="0.25">
      <c r="A3090" s="10"/>
      <c r="B3090" s="10"/>
      <c r="C3090" s="10"/>
      <c r="D3090" s="18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1:66" x14ac:dyDescent="0.25">
      <c r="A3091" s="10"/>
      <c r="B3091" s="10"/>
      <c r="C3091" s="10"/>
      <c r="D3091" s="18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1:66" x14ac:dyDescent="0.25">
      <c r="A3092" s="10"/>
      <c r="B3092" s="10"/>
      <c r="C3092" s="10"/>
      <c r="D3092" s="18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1:66" x14ac:dyDescent="0.25">
      <c r="A3093" s="10"/>
      <c r="B3093" s="10"/>
      <c r="C3093" s="10"/>
      <c r="D3093" s="18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1:66" x14ac:dyDescent="0.25">
      <c r="A3094" s="10"/>
      <c r="B3094" s="10"/>
      <c r="C3094" s="10"/>
      <c r="D3094" s="18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1:66" x14ac:dyDescent="0.25">
      <c r="A3095" s="10"/>
      <c r="B3095" s="10"/>
      <c r="C3095" s="10"/>
      <c r="D3095" s="18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1:66" x14ac:dyDescent="0.25">
      <c r="A3096" s="10"/>
      <c r="B3096" s="10"/>
      <c r="C3096" s="10"/>
      <c r="D3096" s="18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1:66" x14ac:dyDescent="0.25">
      <c r="A3097" s="10"/>
      <c r="B3097" s="10"/>
      <c r="C3097" s="10"/>
      <c r="D3097" s="18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1:66" x14ac:dyDescent="0.25">
      <c r="A3098" s="10"/>
      <c r="B3098" s="10"/>
      <c r="C3098" s="10"/>
      <c r="D3098" s="1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1:66" x14ac:dyDescent="0.25">
      <c r="A3099" s="10"/>
      <c r="B3099" s="10"/>
      <c r="C3099" s="10"/>
      <c r="D3099" s="18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1:66" x14ac:dyDescent="0.25">
      <c r="A3100" s="10"/>
      <c r="B3100" s="10"/>
      <c r="C3100" s="10"/>
      <c r="D3100" s="18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1:66" x14ac:dyDescent="0.25">
      <c r="A3101" s="10"/>
      <c r="B3101" s="10"/>
      <c r="C3101" s="10"/>
      <c r="D3101" s="18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1:66" x14ac:dyDescent="0.25">
      <c r="A3102" s="10"/>
      <c r="B3102" s="10"/>
      <c r="C3102" s="10"/>
      <c r="D3102" s="18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1:66" x14ac:dyDescent="0.25">
      <c r="A3103" s="10"/>
      <c r="B3103" s="10"/>
      <c r="C3103" s="10"/>
      <c r="D3103" s="18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1:66" x14ac:dyDescent="0.25">
      <c r="A3104" s="10"/>
      <c r="B3104" s="10"/>
      <c r="C3104" s="10"/>
      <c r="D3104" s="18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1:66" x14ac:dyDescent="0.25">
      <c r="A3105" s="10"/>
      <c r="B3105" s="10"/>
      <c r="C3105" s="10"/>
      <c r="D3105" s="18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1:66" x14ac:dyDescent="0.25">
      <c r="A3106" s="10"/>
      <c r="B3106" s="10"/>
      <c r="C3106" s="10"/>
      <c r="D3106" s="18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1:66" x14ac:dyDescent="0.25">
      <c r="A3107" s="10"/>
      <c r="B3107" s="10"/>
      <c r="C3107" s="10"/>
      <c r="D3107" s="18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1:66" x14ac:dyDescent="0.25">
      <c r="A3108" s="10"/>
      <c r="B3108" s="10"/>
      <c r="C3108" s="10"/>
      <c r="D3108" s="1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1:66" x14ac:dyDescent="0.25">
      <c r="A3109" s="10"/>
      <c r="B3109" s="10"/>
      <c r="C3109" s="10"/>
      <c r="D3109" s="18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1:66" x14ac:dyDescent="0.25">
      <c r="A3110" s="10"/>
      <c r="B3110" s="10"/>
      <c r="C3110" s="10"/>
      <c r="D3110" s="18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1:66" x14ac:dyDescent="0.25">
      <c r="A3111" s="10"/>
      <c r="B3111" s="10"/>
      <c r="C3111" s="10"/>
      <c r="D3111" s="18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1:66" x14ac:dyDescent="0.25">
      <c r="A3112" s="10"/>
      <c r="B3112" s="10"/>
      <c r="C3112" s="10"/>
      <c r="D3112" s="18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1:66" x14ac:dyDescent="0.25">
      <c r="A3113" s="10"/>
      <c r="B3113" s="10"/>
      <c r="C3113" s="10"/>
      <c r="D3113" s="18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1:66" x14ac:dyDescent="0.25">
      <c r="A3114" s="10"/>
      <c r="B3114" s="10"/>
      <c r="C3114" s="10"/>
      <c r="D3114" s="18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1:66" x14ac:dyDescent="0.25">
      <c r="A3115" s="10"/>
      <c r="B3115" s="10"/>
      <c r="C3115" s="10"/>
      <c r="D3115" s="18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1:66" x14ac:dyDescent="0.25">
      <c r="A3116" s="10"/>
      <c r="B3116" s="10"/>
      <c r="C3116" s="10"/>
      <c r="D3116" s="18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1:66" x14ac:dyDescent="0.25">
      <c r="A3117" s="10"/>
      <c r="B3117" s="10"/>
      <c r="C3117" s="10"/>
      <c r="D3117" s="18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1:66" x14ac:dyDescent="0.25">
      <c r="A3118" s="10"/>
      <c r="B3118" s="10"/>
      <c r="C3118" s="10"/>
      <c r="D3118" s="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1:66" x14ac:dyDescent="0.25">
      <c r="A3119" s="10"/>
      <c r="B3119" s="10"/>
      <c r="C3119" s="10"/>
      <c r="D3119" s="18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1:66" x14ac:dyDescent="0.25">
      <c r="A3120" s="10"/>
      <c r="B3120" s="10"/>
      <c r="C3120" s="10"/>
      <c r="D3120" s="18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1:66" x14ac:dyDescent="0.25">
      <c r="A3121" s="10"/>
      <c r="B3121" s="10"/>
      <c r="C3121" s="10"/>
      <c r="D3121" s="18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1:66" x14ac:dyDescent="0.25">
      <c r="A3122" s="10"/>
      <c r="B3122" s="10"/>
      <c r="C3122" s="10"/>
      <c r="D3122" s="18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1:66" x14ac:dyDescent="0.25">
      <c r="A3123" s="10"/>
      <c r="B3123" s="10"/>
      <c r="C3123" s="10"/>
      <c r="D3123" s="18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1:66" x14ac:dyDescent="0.25">
      <c r="A3124" s="10"/>
      <c r="B3124" s="10"/>
      <c r="C3124" s="10"/>
      <c r="D3124" s="18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1:66" x14ac:dyDescent="0.25">
      <c r="A3125" s="10"/>
      <c r="B3125" s="10"/>
      <c r="C3125" s="10"/>
      <c r="D3125" s="18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1:66" x14ac:dyDescent="0.25">
      <c r="A3126" s="10"/>
      <c r="B3126" s="10"/>
      <c r="C3126" s="10"/>
      <c r="D3126" s="18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1:66" x14ac:dyDescent="0.25">
      <c r="A3127" s="10"/>
      <c r="B3127" s="10"/>
      <c r="C3127" s="10"/>
      <c r="D3127" s="18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1:66" x14ac:dyDescent="0.25">
      <c r="A3128" s="10"/>
      <c r="B3128" s="10"/>
      <c r="C3128" s="10"/>
      <c r="D3128" s="1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1:66" x14ac:dyDescent="0.25">
      <c r="A3129" s="10"/>
      <c r="B3129" s="10"/>
      <c r="C3129" s="10"/>
      <c r="D3129" s="18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1:66" x14ac:dyDescent="0.25">
      <c r="A3130" s="10"/>
      <c r="B3130" s="10"/>
      <c r="C3130" s="10"/>
      <c r="D3130" s="18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1:66" x14ac:dyDescent="0.25">
      <c r="A3131" s="10"/>
      <c r="B3131" s="10"/>
      <c r="C3131" s="10"/>
      <c r="D3131" s="18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1:66" x14ac:dyDescent="0.25">
      <c r="A3132" s="10"/>
      <c r="B3132" s="10"/>
      <c r="C3132" s="10"/>
      <c r="D3132" s="18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1:66" x14ac:dyDescent="0.25">
      <c r="A3133" s="10"/>
      <c r="B3133" s="10"/>
      <c r="C3133" s="10"/>
      <c r="D3133" s="18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1:66" x14ac:dyDescent="0.25">
      <c r="A3134" s="10"/>
      <c r="B3134" s="10"/>
      <c r="C3134" s="10"/>
      <c r="D3134" s="18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1:66" x14ac:dyDescent="0.25">
      <c r="A3135" s="10"/>
      <c r="B3135" s="10"/>
      <c r="C3135" s="10"/>
      <c r="D3135" s="18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1:66" x14ac:dyDescent="0.25">
      <c r="A3136" s="10"/>
      <c r="B3136" s="10"/>
      <c r="C3136" s="10"/>
      <c r="D3136" s="18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1:66" x14ac:dyDescent="0.25">
      <c r="A3137" s="10"/>
      <c r="B3137" s="10"/>
      <c r="C3137" s="10"/>
      <c r="D3137" s="18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1:66" x14ac:dyDescent="0.25">
      <c r="A3138" s="10"/>
      <c r="B3138" s="10"/>
      <c r="C3138" s="10"/>
      <c r="D3138" s="1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1:66" x14ac:dyDescent="0.25">
      <c r="A3139" s="10"/>
      <c r="B3139" s="10"/>
      <c r="C3139" s="10"/>
      <c r="D3139" s="18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1:66" x14ac:dyDescent="0.25">
      <c r="A3140" s="10"/>
      <c r="B3140" s="10"/>
      <c r="C3140" s="10"/>
      <c r="D3140" s="18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1:66" x14ac:dyDescent="0.25">
      <c r="A3141" s="10"/>
      <c r="B3141" s="10"/>
      <c r="C3141" s="10"/>
      <c r="D3141" s="18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1:66" x14ac:dyDescent="0.25">
      <c r="A3142" s="10"/>
      <c r="B3142" s="10"/>
      <c r="C3142" s="10"/>
      <c r="D3142" s="18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1:66" x14ac:dyDescent="0.25">
      <c r="A3143" s="10"/>
      <c r="B3143" s="10"/>
      <c r="C3143" s="10"/>
      <c r="D3143" s="18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1:66" s="14" customFormat="1" x14ac:dyDescent="0.25">
      <c r="A3144" s="10"/>
      <c r="B3144" s="10"/>
      <c r="C3144" s="10"/>
      <c r="D3144" s="18"/>
      <c r="E3144" s="10"/>
      <c r="F3144" s="10"/>
      <c r="G3144" s="10"/>
      <c r="H3144" s="10"/>
      <c r="I3144" s="10"/>
      <c r="J3144" s="10"/>
      <c r="K3144" s="11"/>
      <c r="L3144" s="11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3"/>
      <c r="BK3144" s="13"/>
      <c r="BL3144" s="13"/>
      <c r="BM3144" s="13"/>
      <c r="BN3144" s="13"/>
    </row>
    <row r="3145" spans="1:66" x14ac:dyDescent="0.25">
      <c r="A3145" s="10"/>
      <c r="B3145" s="10"/>
      <c r="C3145" s="10"/>
      <c r="D3145" s="18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1:66" x14ac:dyDescent="0.25">
      <c r="A3146" s="10"/>
      <c r="B3146" s="10"/>
      <c r="C3146" s="10"/>
      <c r="D3146" s="18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1:66" x14ac:dyDescent="0.25">
      <c r="A3147" s="10"/>
      <c r="B3147" s="10"/>
      <c r="C3147" s="10"/>
      <c r="D3147" s="18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1:66" x14ac:dyDescent="0.25">
      <c r="A3148" s="10"/>
      <c r="B3148" s="10"/>
      <c r="C3148" s="10"/>
      <c r="D3148" s="18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1:66" x14ac:dyDescent="0.25">
      <c r="A3149" s="10"/>
      <c r="B3149" s="10"/>
      <c r="C3149" s="10"/>
      <c r="D3149" s="18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1:66" s="14" customFormat="1" x14ac:dyDescent="0.25">
      <c r="A3150" s="10"/>
      <c r="B3150" s="10"/>
      <c r="C3150" s="10"/>
      <c r="D3150" s="18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1:66" x14ac:dyDescent="0.25">
      <c r="A3151" s="10"/>
      <c r="B3151" s="10"/>
      <c r="C3151" s="10"/>
      <c r="D3151" s="10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1:66" x14ac:dyDescent="0.25">
      <c r="A3152" s="10"/>
      <c r="B3152" s="10"/>
      <c r="C3152" s="10"/>
      <c r="D3152" s="10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1:66" x14ac:dyDescent="0.25">
      <c r="A3153" s="10"/>
      <c r="B3153" s="10"/>
      <c r="C3153" s="10"/>
      <c r="D3153" s="10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1:66" x14ac:dyDescent="0.25">
      <c r="A3154" s="10"/>
      <c r="B3154" s="10"/>
      <c r="C3154" s="10"/>
      <c r="D3154" s="10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1:66" x14ac:dyDescent="0.25">
      <c r="A3155" s="10"/>
      <c r="B3155" s="10"/>
      <c r="C3155" s="10"/>
      <c r="D3155" s="10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1:66" x14ac:dyDescent="0.25">
      <c r="A3156" s="10"/>
      <c r="B3156" s="10"/>
      <c r="C3156" s="10"/>
      <c r="D3156" s="10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1:66" x14ac:dyDescent="0.25">
      <c r="A3157" s="10"/>
      <c r="B3157" s="10"/>
      <c r="C3157" s="10"/>
      <c r="D3157" s="10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1:66" x14ac:dyDescent="0.25">
      <c r="A3158" s="10"/>
      <c r="B3158" s="10"/>
      <c r="C3158" s="10"/>
      <c r="D3158" s="10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1:66" x14ac:dyDescent="0.25">
      <c r="A3159" s="10"/>
      <c r="B3159" s="10"/>
      <c r="C3159" s="10"/>
      <c r="D3159" s="10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1:66" x14ac:dyDescent="0.25">
      <c r="A3160" s="10"/>
      <c r="B3160" s="10"/>
      <c r="C3160" s="10"/>
      <c r="D3160" s="10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1:66" x14ac:dyDescent="0.25">
      <c r="A3161" s="10"/>
      <c r="B3161" s="10"/>
      <c r="C3161" s="10"/>
      <c r="D3161" s="10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1:66" x14ac:dyDescent="0.25">
      <c r="A3162" s="10"/>
      <c r="B3162" s="10"/>
      <c r="C3162" s="10"/>
      <c r="D3162" s="10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1:66" x14ac:dyDescent="0.25">
      <c r="A3163" s="10"/>
      <c r="B3163" s="10"/>
      <c r="C3163" s="10"/>
      <c r="D3163" s="10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1:66" x14ac:dyDescent="0.25">
      <c r="A3164" s="10"/>
      <c r="B3164" s="10"/>
      <c r="C3164" s="10"/>
      <c r="D3164" s="10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1:66" x14ac:dyDescent="0.25">
      <c r="A3165" s="10"/>
      <c r="B3165" s="10"/>
      <c r="C3165" s="10"/>
      <c r="D3165" s="10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1:66" x14ac:dyDescent="0.25">
      <c r="A3166" s="10"/>
      <c r="B3166" s="10"/>
      <c r="C3166" s="10"/>
      <c r="D3166" s="10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1:66" x14ac:dyDescent="0.25">
      <c r="A3167" s="10"/>
      <c r="B3167" s="10"/>
      <c r="C3167" s="10"/>
      <c r="D3167" s="10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1:66" x14ac:dyDescent="0.25">
      <c r="A3168" s="10"/>
      <c r="B3168" s="10"/>
      <c r="C3168" s="10"/>
      <c r="D3168" s="10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1:66" x14ac:dyDescent="0.25">
      <c r="A3169" s="10"/>
      <c r="B3169" s="10"/>
      <c r="C3169" s="10"/>
      <c r="D3169" s="10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1:66" x14ac:dyDescent="0.25">
      <c r="A3170" s="10"/>
      <c r="B3170" s="10"/>
      <c r="C3170" s="10"/>
      <c r="D3170" s="10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1:66" x14ac:dyDescent="0.25">
      <c r="A3171" s="10"/>
      <c r="B3171" s="10"/>
      <c r="C3171" s="10"/>
      <c r="D3171" s="10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1:66" x14ac:dyDescent="0.25">
      <c r="A3172" s="10"/>
      <c r="B3172" s="10"/>
      <c r="C3172" s="10"/>
      <c r="D3172" s="10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1:66" x14ac:dyDescent="0.25">
      <c r="A3173" s="10"/>
      <c r="B3173" s="10"/>
      <c r="C3173" s="10"/>
      <c r="D3173" s="10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1:66" x14ac:dyDescent="0.25">
      <c r="A3174" s="10"/>
      <c r="B3174" s="10"/>
      <c r="C3174" s="10"/>
      <c r="D3174" s="10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1:66" x14ac:dyDescent="0.25">
      <c r="A3175" s="10"/>
      <c r="B3175" s="10"/>
      <c r="C3175" s="10"/>
      <c r="D3175" s="10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1:66" x14ac:dyDescent="0.25">
      <c r="A3176" s="10"/>
      <c r="B3176" s="10"/>
      <c r="C3176" s="10"/>
      <c r="D3176" s="10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1:66" x14ac:dyDescent="0.25">
      <c r="A3177" s="10"/>
      <c r="B3177" s="10"/>
      <c r="C3177" s="10"/>
      <c r="D3177" s="10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1:66" x14ac:dyDescent="0.25">
      <c r="A3178" s="10"/>
      <c r="B3178" s="10"/>
      <c r="C3178" s="10"/>
      <c r="D3178" s="10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1:66" x14ac:dyDescent="0.25">
      <c r="A3179" s="10"/>
      <c r="B3179" s="10"/>
      <c r="C3179" s="10"/>
      <c r="D3179" s="10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1:66" x14ac:dyDescent="0.25">
      <c r="A3180" s="10"/>
      <c r="B3180" s="10"/>
      <c r="C3180" s="10"/>
      <c r="D3180" s="1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1:66" x14ac:dyDescent="0.25">
      <c r="A3181" s="10"/>
      <c r="B3181" s="10"/>
      <c r="C3181" s="10"/>
      <c r="D3181" s="10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1:66" x14ac:dyDescent="0.25">
      <c r="A3182" s="10"/>
      <c r="B3182" s="10"/>
      <c r="C3182" s="10"/>
      <c r="D3182" s="10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1:66" x14ac:dyDescent="0.25">
      <c r="A3183" s="10"/>
      <c r="B3183" s="10"/>
      <c r="C3183" s="10"/>
      <c r="D3183" s="10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1:66" x14ac:dyDescent="0.25">
      <c r="A3184" s="10"/>
      <c r="B3184" s="10"/>
      <c r="C3184" s="10"/>
      <c r="D3184" s="10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1:66" x14ac:dyDescent="0.25">
      <c r="A3185" s="10"/>
      <c r="B3185" s="10"/>
      <c r="C3185" s="10"/>
      <c r="D3185" s="10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1:66" x14ac:dyDescent="0.25">
      <c r="A3186" s="10"/>
      <c r="B3186" s="10"/>
      <c r="C3186" s="10"/>
      <c r="D3186" s="10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1:66" x14ac:dyDescent="0.25">
      <c r="A3187" s="10"/>
      <c r="B3187" s="10"/>
      <c r="C3187" s="10"/>
      <c r="D3187" s="10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1:66" x14ac:dyDescent="0.25">
      <c r="A3188" s="10"/>
      <c r="B3188" s="10"/>
      <c r="C3188" s="10"/>
      <c r="D3188" s="10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1:66" x14ac:dyDescent="0.25">
      <c r="A3189" s="10"/>
      <c r="B3189" s="10"/>
      <c r="C3189" s="10"/>
      <c r="D3189" s="10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1:66" x14ac:dyDescent="0.25">
      <c r="A3190" s="10"/>
      <c r="B3190" s="10"/>
      <c r="C3190" s="10"/>
      <c r="D3190" s="1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1:66" x14ac:dyDescent="0.25">
      <c r="A3191" s="10"/>
      <c r="B3191" s="10"/>
      <c r="C3191" s="10"/>
      <c r="D3191" s="10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1:66" x14ac:dyDescent="0.25">
      <c r="A3192" s="10"/>
      <c r="B3192" s="10"/>
      <c r="C3192" s="10"/>
      <c r="D3192" s="10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1:66" x14ac:dyDescent="0.25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1:66" x14ac:dyDescent="0.25">
      <c r="A3194" s="10"/>
      <c r="B3194" s="10"/>
      <c r="C3194" s="10"/>
      <c r="D3194" s="10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1:66" s="14" customFormat="1" x14ac:dyDescent="0.25">
      <c r="A3195" s="10"/>
      <c r="B3195" s="10"/>
      <c r="C3195" s="10"/>
      <c r="D3195" s="10"/>
      <c r="E3195" s="10"/>
      <c r="F3195" s="10"/>
      <c r="G3195" s="10"/>
      <c r="H3195" s="10"/>
      <c r="I3195" s="10"/>
      <c r="J3195" s="10"/>
      <c r="K3195" s="11"/>
      <c r="L3195" s="11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12"/>
      <c r="BI3195" s="12"/>
      <c r="BJ3195" s="13"/>
      <c r="BK3195" s="13"/>
      <c r="BL3195" s="13"/>
      <c r="BM3195" s="13"/>
      <c r="BN3195" s="13"/>
    </row>
    <row r="3196" spans="1:66" x14ac:dyDescent="0.25">
      <c r="A3196" s="10"/>
      <c r="B3196" s="10"/>
      <c r="C3196" s="10"/>
      <c r="D3196" s="10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1:66" x14ac:dyDescent="0.25">
      <c r="A3197" s="10"/>
      <c r="B3197" s="10"/>
      <c r="C3197" s="10"/>
      <c r="D3197" s="10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1:66" x14ac:dyDescent="0.25">
      <c r="A3198" s="10"/>
      <c r="B3198" s="10"/>
      <c r="C3198" s="10"/>
      <c r="D3198" s="10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1:66" x14ac:dyDescent="0.25">
      <c r="A3199" s="10"/>
      <c r="B3199" s="10"/>
      <c r="C3199" s="10"/>
      <c r="D3199" s="10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1:66" x14ac:dyDescent="0.25">
      <c r="A3200" s="10"/>
      <c r="B3200" s="10"/>
      <c r="C3200" s="10"/>
      <c r="D3200" s="10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1:66" x14ac:dyDescent="0.25">
      <c r="A3201" s="10"/>
      <c r="B3201" s="10"/>
      <c r="C3201" s="10"/>
      <c r="D3201" s="10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1:66" x14ac:dyDescent="0.25">
      <c r="A3202" s="10"/>
      <c r="B3202" s="10"/>
      <c r="C3202" s="10"/>
      <c r="D3202" s="10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1:66" x14ac:dyDescent="0.25">
      <c r="A3203" s="10"/>
      <c r="B3203" s="10"/>
      <c r="C3203" s="10"/>
      <c r="D3203" s="10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1:66" x14ac:dyDescent="0.25">
      <c r="A3204" s="10"/>
      <c r="B3204" s="10"/>
      <c r="C3204" s="10"/>
      <c r="D3204" s="10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1:66" x14ac:dyDescent="0.25">
      <c r="A3205" s="10"/>
      <c r="B3205" s="10"/>
      <c r="C3205" s="10"/>
      <c r="D3205" s="10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1:66" x14ac:dyDescent="0.25">
      <c r="A3206" s="10"/>
      <c r="B3206" s="10"/>
      <c r="C3206" s="10"/>
      <c r="D3206" s="10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1:66" x14ac:dyDescent="0.25">
      <c r="A3207" s="10"/>
      <c r="B3207" s="10"/>
      <c r="C3207" s="10"/>
      <c r="D3207" s="10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1:66" x14ac:dyDescent="0.25">
      <c r="A3208" s="10"/>
      <c r="B3208" s="10"/>
      <c r="C3208" s="10"/>
      <c r="D3208" s="10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1:66" x14ac:dyDescent="0.25">
      <c r="A3209" s="10"/>
      <c r="B3209" s="10"/>
      <c r="C3209" s="10"/>
      <c r="D3209" s="10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1:66" x14ac:dyDescent="0.25">
      <c r="A3210" s="10"/>
      <c r="B3210" s="10"/>
      <c r="C3210" s="10"/>
      <c r="D3210" s="10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1:66" x14ac:dyDescent="0.25">
      <c r="A3211" s="10"/>
      <c r="B3211" s="10"/>
      <c r="C3211" s="10"/>
      <c r="D3211" s="10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1:66" s="14" customFormat="1" x14ac:dyDescent="0.25">
      <c r="A3212" s="10"/>
      <c r="B3212" s="10"/>
      <c r="C3212" s="10"/>
      <c r="D3212" s="10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1:66" ht="12.75" customHeight="1" x14ac:dyDescent="0.25">
      <c r="A3213" s="10"/>
      <c r="B3213" s="10"/>
      <c r="C3213" s="10"/>
      <c r="D3213" s="10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1:66" x14ac:dyDescent="0.25">
      <c r="A3214" s="10"/>
      <c r="B3214" s="10"/>
      <c r="C3214" s="10"/>
      <c r="D3214" s="10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1:66" x14ac:dyDescent="0.25">
      <c r="A3215" s="10"/>
      <c r="B3215" s="10"/>
      <c r="C3215" s="10"/>
      <c r="D3215" s="10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1:66" x14ac:dyDescent="0.25">
      <c r="A3216" s="10"/>
      <c r="B3216" s="10"/>
      <c r="C3216" s="10"/>
      <c r="D3216" s="10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1:66" x14ac:dyDescent="0.25">
      <c r="A3217" s="10"/>
      <c r="B3217" s="10"/>
      <c r="C3217" s="10"/>
      <c r="D3217" s="10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1:66" x14ac:dyDescent="0.25">
      <c r="A3218" s="10"/>
      <c r="B3218" s="10"/>
      <c r="C3218" s="10"/>
      <c r="D3218" s="10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1:66" x14ac:dyDescent="0.25">
      <c r="A3219" s="10"/>
      <c r="B3219" s="10"/>
      <c r="C3219" s="10"/>
      <c r="D3219" s="10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1:66" x14ac:dyDescent="0.25">
      <c r="A3220" s="10"/>
      <c r="B3220" s="10"/>
      <c r="C3220" s="10"/>
      <c r="D3220" s="10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1:66" x14ac:dyDescent="0.25">
      <c r="A3221" s="10"/>
      <c r="B3221" s="10"/>
      <c r="C3221" s="10"/>
      <c r="D3221" s="10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1:66" x14ac:dyDescent="0.25">
      <c r="A3222" s="10"/>
      <c r="B3222" s="10"/>
      <c r="C3222" s="10"/>
      <c r="D3222" s="10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1:66" x14ac:dyDescent="0.25">
      <c r="A3223" s="10"/>
      <c r="B3223" s="10"/>
      <c r="C3223" s="10"/>
      <c r="D3223" s="10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1:66" x14ac:dyDescent="0.25">
      <c r="A3224" s="10"/>
      <c r="B3224" s="10"/>
      <c r="C3224" s="10"/>
      <c r="D3224" s="10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1:66" x14ac:dyDescent="0.25">
      <c r="A3225" s="10"/>
      <c r="B3225" s="10"/>
      <c r="C3225" s="10"/>
      <c r="D3225" s="10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1:66" x14ac:dyDescent="0.25">
      <c r="A3226" s="10"/>
      <c r="B3226" s="10"/>
      <c r="C3226" s="10"/>
      <c r="D3226" s="10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1:66" x14ac:dyDescent="0.25">
      <c r="A3227" s="10"/>
      <c r="B3227" s="10"/>
      <c r="C3227" s="10"/>
      <c r="D3227" s="10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1:66" x14ac:dyDescent="0.25">
      <c r="A3228" s="10"/>
      <c r="B3228" s="10"/>
      <c r="C3228" s="10"/>
      <c r="D3228" s="10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1:66" x14ac:dyDescent="0.25">
      <c r="A3229" s="10"/>
      <c r="B3229" s="10"/>
      <c r="C3229" s="10"/>
      <c r="D3229" s="10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1:66" x14ac:dyDescent="0.25">
      <c r="A3230" s="10"/>
      <c r="B3230" s="10"/>
      <c r="C3230" s="10"/>
      <c r="D3230" s="10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1:66" x14ac:dyDescent="0.25">
      <c r="A3231" s="10"/>
      <c r="B3231" s="10"/>
      <c r="C3231" s="10"/>
      <c r="D3231" s="10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1:66" x14ac:dyDescent="0.25">
      <c r="A3232" s="10"/>
      <c r="B3232" s="10"/>
      <c r="C3232" s="10"/>
      <c r="D3232" s="10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1:66" x14ac:dyDescent="0.25">
      <c r="A3233" s="10"/>
      <c r="B3233" s="10"/>
      <c r="C3233" s="10"/>
      <c r="D3233" s="10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1:66" x14ac:dyDescent="0.25">
      <c r="A3234" s="10"/>
      <c r="B3234" s="10"/>
      <c r="C3234" s="10"/>
      <c r="D3234" s="10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1:66" x14ac:dyDescent="0.25">
      <c r="A3235" s="10"/>
      <c r="B3235" s="10"/>
      <c r="C3235" s="10"/>
      <c r="D3235" s="10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1:66" x14ac:dyDescent="0.25">
      <c r="A3236" s="10"/>
      <c r="B3236" s="10"/>
      <c r="C3236" s="10"/>
      <c r="D3236" s="10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1:66" x14ac:dyDescent="0.25">
      <c r="A3237" s="10"/>
      <c r="B3237" s="10"/>
      <c r="C3237" s="10"/>
      <c r="D3237" s="10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1:66" x14ac:dyDescent="0.25">
      <c r="A3238" s="10"/>
      <c r="B3238" s="10"/>
      <c r="C3238" s="10"/>
      <c r="D3238" s="10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1:66" x14ac:dyDescent="0.25">
      <c r="A3239" s="10"/>
      <c r="B3239" s="10"/>
      <c r="C3239" s="10"/>
      <c r="D3239" s="10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1:66" x14ac:dyDescent="0.25">
      <c r="A3240" s="10"/>
      <c r="B3240" s="10"/>
      <c r="C3240" s="10"/>
      <c r="D3240" s="10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1:66" s="14" customFormat="1" x14ac:dyDescent="0.25">
      <c r="A3241" s="10"/>
      <c r="B3241" s="10"/>
      <c r="C3241" s="10"/>
      <c r="D3241" s="10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1:66" x14ac:dyDescent="0.25">
      <c r="A3242" s="10"/>
      <c r="B3242" s="10"/>
      <c r="C3242" s="10"/>
      <c r="D3242" s="18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1:66" x14ac:dyDescent="0.25">
      <c r="A3243" s="10"/>
      <c r="B3243" s="10"/>
      <c r="C3243" s="10"/>
      <c r="D3243" s="18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1:66" x14ac:dyDescent="0.25">
      <c r="A3244" s="10"/>
      <c r="B3244" s="10"/>
      <c r="C3244" s="10"/>
      <c r="D3244" s="18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1:66" x14ac:dyDescent="0.25">
      <c r="A3245" s="10"/>
      <c r="B3245" s="10"/>
      <c r="C3245" s="10"/>
      <c r="D3245" s="18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1:66" x14ac:dyDescent="0.25">
      <c r="A3246" s="10"/>
      <c r="B3246" s="10"/>
      <c r="C3246" s="10"/>
      <c r="D3246" s="18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1:66" x14ac:dyDescent="0.25">
      <c r="A3247" s="10"/>
      <c r="B3247" s="10"/>
      <c r="C3247" s="10"/>
      <c r="D3247" s="18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1:66" x14ac:dyDescent="0.25">
      <c r="A3248" s="10"/>
      <c r="B3248" s="10"/>
      <c r="C3248" s="10"/>
      <c r="D3248" s="18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1:66" x14ac:dyDescent="0.25">
      <c r="A3249" s="10"/>
      <c r="B3249" s="10"/>
      <c r="C3249" s="10"/>
      <c r="D3249" s="18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1:66" x14ac:dyDescent="0.25">
      <c r="A3250" s="10"/>
      <c r="B3250" s="10"/>
      <c r="C3250" s="10"/>
      <c r="D3250" s="18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1:66" x14ac:dyDescent="0.25">
      <c r="A3251" s="10"/>
      <c r="B3251" s="10"/>
      <c r="C3251" s="10"/>
      <c r="D3251" s="18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1:66" x14ac:dyDescent="0.25">
      <c r="A3252" s="10"/>
      <c r="B3252" s="10"/>
      <c r="C3252" s="10"/>
      <c r="D3252" s="18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1:66" x14ac:dyDescent="0.25">
      <c r="A3253" s="10"/>
      <c r="B3253" s="10"/>
      <c r="C3253" s="10"/>
      <c r="D3253" s="18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1:66" x14ac:dyDescent="0.25">
      <c r="A3254" s="10"/>
      <c r="B3254" s="10"/>
      <c r="C3254" s="10"/>
      <c r="D3254" s="18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1:66" x14ac:dyDescent="0.25">
      <c r="A3255" s="10"/>
      <c r="B3255" s="10"/>
      <c r="C3255" s="10"/>
      <c r="D3255" s="18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1:66" x14ac:dyDescent="0.25">
      <c r="A3256" s="10"/>
      <c r="B3256" s="10"/>
      <c r="C3256" s="10"/>
      <c r="D3256" s="18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1:66" x14ac:dyDescent="0.25">
      <c r="A3257" s="10"/>
      <c r="B3257" s="10"/>
      <c r="C3257" s="10"/>
      <c r="D3257" s="18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1:66" x14ac:dyDescent="0.25">
      <c r="A3258" s="10"/>
      <c r="B3258" s="10"/>
      <c r="C3258" s="10"/>
      <c r="D3258" s="18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1:66" x14ac:dyDescent="0.25">
      <c r="A3259" s="10"/>
      <c r="B3259" s="10"/>
      <c r="C3259" s="10"/>
      <c r="D3259" s="18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1:66" x14ac:dyDescent="0.25">
      <c r="A3260" s="10"/>
      <c r="B3260" s="10"/>
      <c r="C3260" s="10"/>
      <c r="D3260" s="18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1:66" x14ac:dyDescent="0.25">
      <c r="A3261" s="10"/>
      <c r="B3261" s="10"/>
      <c r="C3261" s="10"/>
      <c r="D3261" s="18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1:66" x14ac:dyDescent="0.25">
      <c r="A3262" s="10"/>
      <c r="B3262" s="10"/>
      <c r="C3262" s="10"/>
      <c r="D3262" s="18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1:66" x14ac:dyDescent="0.25">
      <c r="A3263" s="10"/>
      <c r="B3263" s="10"/>
      <c r="C3263" s="10"/>
      <c r="D3263" s="18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1:66" x14ac:dyDescent="0.25">
      <c r="A3264" s="10"/>
      <c r="B3264" s="10"/>
      <c r="C3264" s="10"/>
      <c r="D3264" s="18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1:66" x14ac:dyDescent="0.25">
      <c r="A3265" s="10"/>
      <c r="B3265" s="10"/>
      <c r="C3265" s="10"/>
      <c r="D3265" s="18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1:66" x14ac:dyDescent="0.25">
      <c r="A3266" s="10"/>
      <c r="B3266" s="10"/>
      <c r="C3266" s="10"/>
      <c r="D3266" s="18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1:66" x14ac:dyDescent="0.25">
      <c r="A3267" s="10"/>
      <c r="B3267" s="10"/>
      <c r="C3267" s="10"/>
      <c r="D3267" s="18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1:66" x14ac:dyDescent="0.25">
      <c r="A3268" s="10"/>
      <c r="B3268" s="10"/>
      <c r="C3268" s="10"/>
      <c r="D3268" s="18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1:66" x14ac:dyDescent="0.25">
      <c r="A3269" s="10"/>
      <c r="B3269" s="10"/>
      <c r="C3269" s="10"/>
      <c r="D3269" s="18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1:66" x14ac:dyDescent="0.25">
      <c r="A3270" s="10"/>
      <c r="B3270" s="10"/>
      <c r="C3270" s="10"/>
      <c r="D3270" s="18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1:66" x14ac:dyDescent="0.25">
      <c r="A3271" s="10"/>
      <c r="B3271" s="10"/>
      <c r="C3271" s="10"/>
      <c r="D3271" s="18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1:66" x14ac:dyDescent="0.25">
      <c r="A3272" s="10"/>
      <c r="B3272" s="10"/>
      <c r="C3272" s="10"/>
      <c r="D3272" s="18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1:66" x14ac:dyDescent="0.25">
      <c r="A3273" s="10"/>
      <c r="B3273" s="10"/>
      <c r="C3273" s="10"/>
      <c r="D3273" s="18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1:66" x14ac:dyDescent="0.25">
      <c r="A3274" s="10"/>
      <c r="B3274" s="10"/>
      <c r="C3274" s="10"/>
      <c r="D3274" s="18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1:66" x14ac:dyDescent="0.25">
      <c r="A3275" s="10"/>
      <c r="B3275" s="10"/>
      <c r="C3275" s="10"/>
      <c r="D3275" s="18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1:66" x14ac:dyDescent="0.25">
      <c r="A3276" s="10"/>
      <c r="B3276" s="10"/>
      <c r="C3276" s="10"/>
      <c r="D3276" s="18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1:66" x14ac:dyDescent="0.25">
      <c r="A3277" s="10"/>
      <c r="B3277" s="10"/>
      <c r="C3277" s="10"/>
      <c r="D3277" s="18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1:66" x14ac:dyDescent="0.25">
      <c r="A3278" s="10"/>
      <c r="B3278" s="10"/>
      <c r="C3278" s="10"/>
      <c r="D3278" s="18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1:66" x14ac:dyDescent="0.25">
      <c r="A3279" s="10"/>
      <c r="B3279" s="10"/>
      <c r="C3279" s="10"/>
      <c r="D3279" s="18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1:66" x14ac:dyDescent="0.25">
      <c r="A3280" s="10"/>
      <c r="B3280" s="10"/>
      <c r="C3280" s="10"/>
      <c r="D3280" s="18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1:66" x14ac:dyDescent="0.25">
      <c r="A3281" s="10"/>
      <c r="B3281" s="10"/>
      <c r="C3281" s="10"/>
      <c r="D3281" s="18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1:66" x14ac:dyDescent="0.25">
      <c r="A3282" s="10"/>
      <c r="B3282" s="10"/>
      <c r="C3282" s="10"/>
      <c r="D3282" s="18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1:66" x14ac:dyDescent="0.25">
      <c r="A3283" s="10"/>
      <c r="B3283" s="10"/>
      <c r="C3283" s="10"/>
      <c r="D3283" s="18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1:66" x14ac:dyDescent="0.25">
      <c r="A3284" s="10"/>
      <c r="B3284" s="10"/>
      <c r="C3284" s="10"/>
      <c r="D3284" s="18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1:66" x14ac:dyDescent="0.25">
      <c r="A3285" s="10"/>
      <c r="B3285" s="10"/>
      <c r="C3285" s="10"/>
      <c r="D3285" s="18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1:66" x14ac:dyDescent="0.25">
      <c r="A3286" s="10"/>
      <c r="B3286" s="10"/>
      <c r="C3286" s="10"/>
      <c r="D3286" s="18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1:66" x14ac:dyDescent="0.25">
      <c r="A3287" s="10"/>
      <c r="B3287" s="10"/>
      <c r="C3287" s="10"/>
      <c r="D3287" s="18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1:66" x14ac:dyDescent="0.25">
      <c r="A3288" s="10"/>
      <c r="B3288" s="10"/>
      <c r="C3288" s="10"/>
      <c r="D3288" s="18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1:66" x14ac:dyDescent="0.25">
      <c r="A3289" s="10"/>
      <c r="B3289" s="10"/>
      <c r="C3289" s="10"/>
      <c r="D3289" s="18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1:66" x14ac:dyDescent="0.25">
      <c r="A3290" s="10"/>
      <c r="B3290" s="10"/>
      <c r="C3290" s="10"/>
      <c r="D3290" s="18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1:66" x14ac:dyDescent="0.25">
      <c r="A3291" s="10"/>
      <c r="B3291" s="10"/>
      <c r="C3291" s="10"/>
      <c r="D3291" s="18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1:66" x14ac:dyDescent="0.25">
      <c r="A3292" s="10"/>
      <c r="B3292" s="10"/>
      <c r="C3292" s="10"/>
      <c r="D3292" s="18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1:66" x14ac:dyDescent="0.25">
      <c r="A3293" s="10"/>
      <c r="B3293" s="10"/>
      <c r="C3293" s="10"/>
      <c r="D3293" s="18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1:66" x14ac:dyDescent="0.25">
      <c r="A3294" s="10"/>
      <c r="B3294" s="10"/>
      <c r="C3294" s="10"/>
      <c r="D3294" s="18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1:66" x14ac:dyDescent="0.25">
      <c r="A3295" s="10"/>
      <c r="B3295" s="10"/>
      <c r="C3295" s="10"/>
      <c r="D3295" s="18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1:66" x14ac:dyDescent="0.25">
      <c r="A3296" s="10"/>
      <c r="B3296" s="10"/>
      <c r="C3296" s="10"/>
      <c r="D3296" s="18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1:66" x14ac:dyDescent="0.25">
      <c r="A3297" s="10"/>
      <c r="B3297" s="10"/>
      <c r="C3297" s="10"/>
      <c r="D3297" s="18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1:66" x14ac:dyDescent="0.25">
      <c r="A3298" s="10"/>
      <c r="B3298" s="10"/>
      <c r="C3298" s="10"/>
      <c r="D3298" s="18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1:66" x14ac:dyDescent="0.25">
      <c r="A3299" s="10"/>
      <c r="B3299" s="10"/>
      <c r="C3299" s="10"/>
      <c r="D3299" s="18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1:66" x14ac:dyDescent="0.25">
      <c r="A3300" s="10"/>
      <c r="B3300" s="10"/>
      <c r="C3300" s="10"/>
      <c r="D3300" s="18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1:66" x14ac:dyDescent="0.25">
      <c r="A3301" s="10"/>
      <c r="B3301" s="10"/>
      <c r="C3301" s="10"/>
      <c r="D3301" s="18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1:66" x14ac:dyDescent="0.25">
      <c r="A3302" s="10"/>
      <c r="B3302" s="10"/>
      <c r="C3302" s="10"/>
      <c r="D3302" s="18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1:66" x14ac:dyDescent="0.25">
      <c r="A3303" s="10"/>
      <c r="B3303" s="10"/>
      <c r="C3303" s="10"/>
      <c r="D3303" s="18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1:66" x14ac:dyDescent="0.25">
      <c r="A3304" s="10"/>
      <c r="B3304" s="10"/>
      <c r="C3304" s="10"/>
      <c r="D3304" s="18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1:66" x14ac:dyDescent="0.25">
      <c r="A3305" s="10"/>
      <c r="B3305" s="10"/>
      <c r="C3305" s="10"/>
      <c r="D3305" s="18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1:66" x14ac:dyDescent="0.25">
      <c r="A3306" s="10"/>
      <c r="B3306" s="10"/>
      <c r="C3306" s="10"/>
      <c r="D3306" s="18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1:66" x14ac:dyDescent="0.25">
      <c r="A3307" s="10"/>
      <c r="B3307" s="10"/>
      <c r="C3307" s="10"/>
      <c r="D3307" s="18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1:66" x14ac:dyDescent="0.25">
      <c r="A3308" s="10"/>
      <c r="B3308" s="10"/>
      <c r="C3308" s="10"/>
      <c r="D3308" s="18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1:66" x14ac:dyDescent="0.25">
      <c r="A3309" s="10"/>
      <c r="B3309" s="10"/>
      <c r="C3309" s="10"/>
      <c r="D3309" s="18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1:66" x14ac:dyDescent="0.25">
      <c r="A3310" s="10"/>
      <c r="B3310" s="10"/>
      <c r="C3310" s="10"/>
      <c r="D3310" s="18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1:66" x14ac:dyDescent="0.25">
      <c r="A3311" s="10"/>
      <c r="B3311" s="10"/>
      <c r="C3311" s="10"/>
      <c r="D3311" s="18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1:66" x14ac:dyDescent="0.25">
      <c r="A3312" s="10"/>
      <c r="B3312" s="10"/>
      <c r="C3312" s="10"/>
      <c r="D3312" s="18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1:66" s="14" customFormat="1" x14ac:dyDescent="0.25">
      <c r="A3313" s="10"/>
      <c r="B3313" s="10"/>
      <c r="C3313" s="10"/>
      <c r="D3313" s="18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1:66" x14ac:dyDescent="0.25">
      <c r="A3314" s="10"/>
      <c r="B3314" s="10"/>
      <c r="C3314" s="10"/>
      <c r="D3314" s="18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1:66" x14ac:dyDescent="0.25">
      <c r="A3315" s="10"/>
      <c r="B3315" s="10"/>
      <c r="C3315" s="10"/>
      <c r="D3315" s="18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1:66" x14ac:dyDescent="0.25">
      <c r="A3316" s="10"/>
      <c r="B3316" s="10"/>
      <c r="C3316" s="10"/>
      <c r="D3316" s="18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1:66" x14ac:dyDescent="0.25">
      <c r="A3317" s="10"/>
      <c r="B3317" s="10"/>
      <c r="C3317" s="10"/>
      <c r="D3317" s="18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1:66" x14ac:dyDescent="0.25">
      <c r="A3318" s="10"/>
      <c r="B3318" s="10"/>
      <c r="C3318" s="10"/>
      <c r="D3318" s="18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1:66" x14ac:dyDescent="0.25">
      <c r="A3319" s="10"/>
      <c r="B3319" s="10"/>
      <c r="C3319" s="10"/>
      <c r="D3319" s="18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1:66" x14ac:dyDescent="0.25">
      <c r="A3320" s="10"/>
      <c r="B3320" s="10"/>
      <c r="C3320" s="10"/>
      <c r="D3320" s="18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1:66" x14ac:dyDescent="0.25">
      <c r="A3321" s="10"/>
      <c r="B3321" s="10"/>
      <c r="C3321" s="10"/>
      <c r="D3321" s="18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1:66" x14ac:dyDescent="0.25">
      <c r="A3322" s="10"/>
      <c r="B3322" s="10"/>
      <c r="C3322" s="10"/>
      <c r="D3322" s="18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1:66" x14ac:dyDescent="0.25">
      <c r="A3323" s="10"/>
      <c r="B3323" s="10"/>
      <c r="C3323" s="10"/>
      <c r="D3323" s="18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1:66" x14ac:dyDescent="0.25">
      <c r="A3324" s="10"/>
      <c r="B3324" s="10"/>
      <c r="C3324" s="10"/>
      <c r="D3324" s="18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1:66" x14ac:dyDescent="0.25">
      <c r="A3325" s="10"/>
      <c r="B3325" s="10"/>
      <c r="C3325" s="10"/>
      <c r="D3325" s="18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1:66" x14ac:dyDescent="0.25">
      <c r="A3326" s="10"/>
      <c r="B3326" s="10"/>
      <c r="C3326" s="10"/>
      <c r="D3326" s="18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1:66" x14ac:dyDescent="0.25">
      <c r="A3327" s="10"/>
      <c r="B3327" s="10"/>
      <c r="C3327" s="10"/>
      <c r="D3327" s="18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1:66" x14ac:dyDescent="0.25">
      <c r="A3328" s="10"/>
      <c r="B3328" s="10"/>
      <c r="C3328" s="10"/>
      <c r="D3328" s="18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1:66" x14ac:dyDescent="0.25">
      <c r="A3329" s="10"/>
      <c r="B3329" s="10"/>
      <c r="C3329" s="10"/>
      <c r="D3329" s="18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1:66" x14ac:dyDescent="0.25">
      <c r="A3330" s="10"/>
      <c r="B3330" s="10"/>
      <c r="C3330" s="10"/>
      <c r="D3330" s="18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1:66" x14ac:dyDescent="0.25">
      <c r="A3331" s="10"/>
      <c r="B3331" s="10"/>
      <c r="C3331" s="10"/>
      <c r="D3331" s="18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1:66" x14ac:dyDescent="0.25">
      <c r="A3332" s="10"/>
      <c r="B3332" s="10"/>
      <c r="C3332" s="10"/>
      <c r="D3332" s="18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1:66" x14ac:dyDescent="0.25">
      <c r="A3333" s="10"/>
      <c r="B3333" s="10"/>
      <c r="C3333" s="10"/>
      <c r="D3333" s="18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1:66" x14ac:dyDescent="0.25">
      <c r="A3334" s="10"/>
      <c r="B3334" s="10"/>
      <c r="C3334" s="10"/>
      <c r="D3334" s="25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1:66" x14ac:dyDescent="0.25">
      <c r="A3335" s="10"/>
      <c r="B3335" s="10"/>
      <c r="C3335" s="10"/>
      <c r="D3335" s="25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1:66" s="14" customFormat="1" x14ac:dyDescent="0.25">
      <c r="A3336" s="10"/>
      <c r="B3336" s="10"/>
      <c r="C3336" s="10"/>
      <c r="D3336" s="25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1:66" x14ac:dyDescent="0.25">
      <c r="A3337" s="10"/>
      <c r="B3337" s="10"/>
      <c r="C3337" s="10"/>
      <c r="D3337" s="25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1:66" x14ac:dyDescent="0.25">
      <c r="A3338" s="10"/>
      <c r="B3338" s="10"/>
      <c r="C3338" s="10"/>
      <c r="D3338" s="25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1:66" x14ac:dyDescent="0.25">
      <c r="A3339" s="10"/>
      <c r="B3339" s="10"/>
      <c r="C3339" s="10"/>
      <c r="D3339" s="25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1:66" x14ac:dyDescent="0.25">
      <c r="A3340" s="10"/>
      <c r="B3340" s="10"/>
      <c r="C3340" s="10"/>
      <c r="D3340" s="25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1:66" x14ac:dyDescent="0.25">
      <c r="A3341" s="10"/>
      <c r="B3341" s="10"/>
      <c r="C3341" s="10"/>
      <c r="D3341" s="25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1:66" x14ac:dyDescent="0.25">
      <c r="A3342" s="10"/>
      <c r="B3342" s="10"/>
      <c r="C3342" s="10"/>
      <c r="D3342" s="25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1:66" x14ac:dyDescent="0.25">
      <c r="A3343" s="10"/>
      <c r="B3343" s="10"/>
      <c r="C3343" s="10"/>
      <c r="D3343" s="25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1:66" x14ac:dyDescent="0.25">
      <c r="A3344" s="10"/>
      <c r="B3344" s="10"/>
      <c r="C3344" s="10"/>
      <c r="D3344" s="25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1:66" x14ac:dyDescent="0.25">
      <c r="A3345" s="10"/>
      <c r="B3345" s="10"/>
      <c r="C3345" s="10"/>
      <c r="D3345" s="25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1:66" x14ac:dyDescent="0.25">
      <c r="A3346" s="10"/>
      <c r="B3346" s="10"/>
      <c r="C3346" s="10"/>
      <c r="D3346" s="25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1:66" x14ac:dyDescent="0.25">
      <c r="A3347" s="10"/>
      <c r="B3347" s="10"/>
      <c r="C3347" s="10"/>
      <c r="D3347" s="25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1:66" x14ac:dyDescent="0.25">
      <c r="A3348" s="10"/>
      <c r="B3348" s="10"/>
      <c r="C3348" s="10"/>
      <c r="D3348" s="25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1:66" x14ac:dyDescent="0.25">
      <c r="A3349" s="10"/>
      <c r="B3349" s="10"/>
      <c r="C3349" s="10"/>
      <c r="D3349" s="25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1:66" x14ac:dyDescent="0.25">
      <c r="A3350" s="10"/>
      <c r="B3350" s="10"/>
      <c r="C3350" s="10"/>
      <c r="D3350" s="25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1:66" x14ac:dyDescent="0.25">
      <c r="A3351" s="10"/>
      <c r="B3351" s="10"/>
      <c r="C3351" s="10"/>
      <c r="D3351" s="25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1:66" x14ac:dyDescent="0.25">
      <c r="A3352" s="10"/>
      <c r="B3352" s="10"/>
      <c r="C3352" s="10"/>
      <c r="D3352" s="25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1:66" x14ac:dyDescent="0.25">
      <c r="A3353" s="10"/>
      <c r="B3353" s="10"/>
      <c r="C3353" s="10"/>
      <c r="D3353" s="25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1:66" x14ac:dyDescent="0.25">
      <c r="A3354" s="10"/>
      <c r="B3354" s="10"/>
      <c r="C3354" s="10"/>
      <c r="D3354" s="25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1:66" x14ac:dyDescent="0.25">
      <c r="A3355" s="10"/>
      <c r="B3355" s="10"/>
      <c r="C3355" s="10"/>
      <c r="D3355" s="25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1:66" x14ac:dyDescent="0.25">
      <c r="A3356" s="10"/>
      <c r="B3356" s="10"/>
      <c r="C3356" s="10"/>
      <c r="D3356" s="25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1:66" x14ac:dyDescent="0.25">
      <c r="A3357" s="10"/>
      <c r="B3357" s="10"/>
      <c r="C3357" s="10"/>
      <c r="D3357" s="25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1:66" x14ac:dyDescent="0.25">
      <c r="A3358" s="10"/>
      <c r="B3358" s="10"/>
      <c r="C3358" s="10"/>
      <c r="D3358" s="25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1:66" x14ac:dyDescent="0.25">
      <c r="A3359" s="10"/>
      <c r="B3359" s="10"/>
      <c r="C3359" s="10"/>
      <c r="D3359" s="25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1:66" x14ac:dyDescent="0.25">
      <c r="A3360" s="10"/>
      <c r="B3360" s="10"/>
      <c r="C3360" s="10"/>
      <c r="D3360" s="25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1:66" x14ac:dyDescent="0.25">
      <c r="A3361" s="10"/>
      <c r="B3361" s="10"/>
      <c r="C3361" s="10"/>
      <c r="D3361" s="25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1:66" x14ac:dyDescent="0.25">
      <c r="A3362" s="10"/>
      <c r="B3362" s="10"/>
      <c r="C3362" s="10"/>
      <c r="D3362" s="18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1:66" x14ac:dyDescent="0.25">
      <c r="A3363" s="10"/>
      <c r="B3363" s="10"/>
      <c r="C3363" s="10"/>
      <c r="D3363" s="18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1:66" x14ac:dyDescent="0.25">
      <c r="A3364" s="10"/>
      <c r="B3364" s="10"/>
      <c r="C3364" s="10"/>
      <c r="D3364" s="18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1:66" s="10" customFormat="1" x14ac:dyDescent="0.25">
      <c r="D3365" s="18"/>
      <c r="K3365" s="11"/>
      <c r="L3365" s="11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12"/>
      <c r="BI3365" s="12"/>
      <c r="BJ3365" s="13"/>
      <c r="BK3365" s="13"/>
      <c r="BL3365" s="13"/>
      <c r="BM3365" s="13"/>
      <c r="BN3365" s="13"/>
    </row>
    <row r="3366" spans="1:66" x14ac:dyDescent="0.25">
      <c r="A3366" s="10"/>
      <c r="B3366" s="10"/>
      <c r="C3366" s="10"/>
      <c r="D3366" s="18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1:66" x14ac:dyDescent="0.25">
      <c r="A3367" s="10"/>
      <c r="B3367" s="10"/>
      <c r="C3367" s="10"/>
      <c r="D3367" s="18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1:66" x14ac:dyDescent="0.25">
      <c r="A3368" s="10"/>
      <c r="B3368" s="10"/>
      <c r="C3368" s="10"/>
      <c r="D3368" s="18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1:66" x14ac:dyDescent="0.25">
      <c r="A3369" s="10"/>
      <c r="B3369" s="10"/>
      <c r="C3369" s="10"/>
      <c r="D3369" s="18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1:66" x14ac:dyDescent="0.25">
      <c r="A3370" s="10"/>
      <c r="B3370" s="10"/>
      <c r="C3370" s="10"/>
      <c r="D3370" s="18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1:66" x14ac:dyDescent="0.25">
      <c r="A3371" s="10"/>
      <c r="B3371" s="10"/>
      <c r="C3371" s="10"/>
      <c r="D3371" s="18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1:66" x14ac:dyDescent="0.25">
      <c r="A3372" s="10"/>
      <c r="B3372" s="10"/>
      <c r="C3372" s="10"/>
      <c r="D3372" s="18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1:66" x14ac:dyDescent="0.25">
      <c r="A3373" s="10"/>
      <c r="B3373" s="10"/>
      <c r="C3373" s="10"/>
      <c r="D3373" s="18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1:66" x14ac:dyDescent="0.25">
      <c r="A3374" s="10"/>
      <c r="B3374" s="10"/>
      <c r="C3374" s="10"/>
      <c r="D3374" s="18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1:66" x14ac:dyDescent="0.25">
      <c r="A3375" s="10"/>
      <c r="B3375" s="10"/>
      <c r="C3375" s="10"/>
      <c r="D3375" s="18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1:66" x14ac:dyDescent="0.25">
      <c r="A3376" s="10"/>
      <c r="B3376" s="10"/>
      <c r="C3376" s="10"/>
      <c r="D3376" s="18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1:66" x14ac:dyDescent="0.25">
      <c r="A3377" s="10"/>
      <c r="B3377" s="10"/>
      <c r="C3377" s="10"/>
      <c r="D3377" s="18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1:66" x14ac:dyDescent="0.25">
      <c r="A3378" s="10"/>
      <c r="B3378" s="10"/>
      <c r="C3378" s="10"/>
      <c r="D3378" s="18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1:66" x14ac:dyDescent="0.25">
      <c r="A3379" s="10"/>
      <c r="B3379" s="10"/>
      <c r="C3379" s="10"/>
      <c r="D3379" s="18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1:66" x14ac:dyDescent="0.25">
      <c r="A3380" s="10"/>
      <c r="B3380" s="10"/>
      <c r="C3380" s="10"/>
      <c r="D3380" s="18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1:66" x14ac:dyDescent="0.25">
      <c r="A3381" s="10"/>
      <c r="B3381" s="10"/>
      <c r="C3381" s="10"/>
      <c r="D3381" s="18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1:66" x14ac:dyDescent="0.25">
      <c r="A3382" s="10"/>
      <c r="B3382" s="10"/>
      <c r="C3382" s="10"/>
      <c r="D3382" s="18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1:66" x14ac:dyDescent="0.25">
      <c r="A3383" s="10"/>
      <c r="B3383" s="10"/>
      <c r="C3383" s="10"/>
      <c r="D3383" s="18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1:66" x14ac:dyDescent="0.25">
      <c r="A3384" s="10"/>
      <c r="B3384" s="10"/>
      <c r="C3384" s="10"/>
      <c r="D3384" s="18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1:66" x14ac:dyDescent="0.25">
      <c r="A3385" s="10"/>
      <c r="B3385" s="10"/>
      <c r="C3385" s="10"/>
      <c r="D3385" s="18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1:66" x14ac:dyDescent="0.25">
      <c r="A3386" s="10"/>
      <c r="B3386" s="10"/>
      <c r="C3386" s="10"/>
      <c r="D3386" s="18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1:66" x14ac:dyDescent="0.25">
      <c r="A3387" s="10"/>
      <c r="B3387" s="10"/>
      <c r="C3387" s="10"/>
      <c r="D3387" s="18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1:66" x14ac:dyDescent="0.25">
      <c r="A3388" s="10"/>
      <c r="B3388" s="10"/>
      <c r="C3388" s="10"/>
      <c r="D3388" s="18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1:66" x14ac:dyDescent="0.25">
      <c r="A3389" s="10"/>
      <c r="B3389" s="10"/>
      <c r="C3389" s="10"/>
      <c r="D3389" s="18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1:66" x14ac:dyDescent="0.25">
      <c r="A3390" s="10"/>
      <c r="B3390" s="10"/>
      <c r="C3390" s="10"/>
      <c r="D3390" s="18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1:66" x14ac:dyDescent="0.25">
      <c r="A3391" s="10"/>
      <c r="B3391" s="10"/>
      <c r="C3391" s="10"/>
      <c r="D3391" s="18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1:66" x14ac:dyDescent="0.25">
      <c r="A3392" s="10"/>
      <c r="B3392" s="10"/>
      <c r="C3392" s="10"/>
      <c r="D3392" s="18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1:66" s="14" customFormat="1" x14ac:dyDescent="0.25">
      <c r="A3393" s="10"/>
      <c r="B3393" s="10"/>
      <c r="C3393" s="10"/>
      <c r="D3393" s="18"/>
      <c r="E3393" s="10"/>
      <c r="F3393" s="10"/>
      <c r="G3393" s="10"/>
      <c r="H3393" s="10"/>
      <c r="I3393" s="10"/>
      <c r="J3393" s="10"/>
      <c r="K3393" s="11"/>
      <c r="L3393" s="11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/>
      <c r="BJ3393" s="13"/>
      <c r="BK3393" s="13"/>
      <c r="BL3393" s="13"/>
      <c r="BM3393" s="13"/>
      <c r="BN3393" s="13"/>
    </row>
    <row r="3394" spans="1:66" x14ac:dyDescent="0.25">
      <c r="A3394" s="10"/>
      <c r="B3394" s="10"/>
      <c r="C3394" s="10"/>
      <c r="D3394" s="18"/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1:66" x14ac:dyDescent="0.25">
      <c r="A3395" s="10"/>
      <c r="B3395" s="10"/>
      <c r="C3395" s="10"/>
      <c r="D3395" s="18"/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1:66" x14ac:dyDescent="0.25">
      <c r="A3396" s="10"/>
      <c r="B3396" s="10"/>
      <c r="C3396" s="10"/>
      <c r="D3396" s="18"/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1:66" x14ac:dyDescent="0.25">
      <c r="A3397" s="10"/>
      <c r="B3397" s="10"/>
      <c r="C3397" s="10"/>
      <c r="D3397" s="18"/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1:66" x14ac:dyDescent="0.25">
      <c r="A3398" s="10"/>
      <c r="B3398" s="10"/>
      <c r="C3398" s="10"/>
      <c r="D3398" s="18"/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1:66" x14ac:dyDescent="0.25">
      <c r="A3399" s="10"/>
      <c r="B3399" s="10"/>
      <c r="C3399" s="10"/>
      <c r="D3399" s="18"/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1:66" x14ac:dyDescent="0.25">
      <c r="A3400" s="10"/>
      <c r="B3400" s="10"/>
      <c r="C3400" s="10"/>
      <c r="D3400" s="18"/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1:66" s="14" customFormat="1" x14ac:dyDescent="0.25">
      <c r="A3401" s="10"/>
      <c r="B3401" s="10"/>
      <c r="C3401" s="10"/>
      <c r="D3401" s="18"/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1:66" x14ac:dyDescent="0.25">
      <c r="A3402" s="10"/>
      <c r="B3402" s="10"/>
      <c r="C3402" s="10"/>
      <c r="D3402" s="18"/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1:66" x14ac:dyDescent="0.25">
      <c r="A3403" s="10"/>
      <c r="B3403" s="10"/>
      <c r="C3403" s="10"/>
      <c r="D3403" s="18"/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1:66" x14ac:dyDescent="0.25">
      <c r="A3404" s="10"/>
      <c r="B3404" s="10"/>
      <c r="C3404" s="10"/>
      <c r="D3404" s="18"/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1:66" x14ac:dyDescent="0.25">
      <c r="A3405" s="10"/>
      <c r="B3405" s="10"/>
      <c r="C3405" s="10"/>
      <c r="D3405" s="18"/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1:66" x14ac:dyDescent="0.25">
      <c r="A3406" s="10"/>
      <c r="B3406" s="10"/>
      <c r="C3406" s="10"/>
      <c r="D3406" s="18"/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1:66" x14ac:dyDescent="0.25">
      <c r="A3407" s="10"/>
      <c r="B3407" s="10"/>
      <c r="C3407" s="10"/>
      <c r="D3407" s="18"/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1:66" x14ac:dyDescent="0.25">
      <c r="A3408" s="10"/>
      <c r="B3408" s="10"/>
      <c r="C3408" s="10"/>
      <c r="D3408" s="18"/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1:66" x14ac:dyDescent="0.25">
      <c r="A3409" s="10"/>
      <c r="B3409" s="10"/>
      <c r="C3409" s="10"/>
      <c r="D3409" s="18"/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1:66" x14ac:dyDescent="0.25">
      <c r="A3410" s="10"/>
      <c r="B3410" s="10"/>
      <c r="C3410" s="10"/>
      <c r="D3410" s="18"/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1:66" x14ac:dyDescent="0.25">
      <c r="A3411" s="10"/>
      <c r="B3411" s="10"/>
      <c r="C3411" s="10"/>
      <c r="D3411" s="18"/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1:66" x14ac:dyDescent="0.25">
      <c r="A3412" s="10"/>
      <c r="B3412" s="10"/>
      <c r="C3412" s="10"/>
      <c r="D3412" s="18"/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1:66" x14ac:dyDescent="0.25">
      <c r="A3413" s="10"/>
      <c r="B3413" s="10"/>
      <c r="C3413" s="10"/>
      <c r="D3413" s="18"/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1:66" x14ac:dyDescent="0.25">
      <c r="A3414" s="10"/>
      <c r="B3414" s="10"/>
      <c r="C3414" s="10"/>
      <c r="D3414" s="18"/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1:66" x14ac:dyDescent="0.25">
      <c r="A3415" s="10"/>
      <c r="B3415" s="10"/>
      <c r="C3415" s="10"/>
      <c r="D3415" s="18"/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1:66" x14ac:dyDescent="0.25">
      <c r="A3416" s="10"/>
      <c r="B3416" s="10"/>
      <c r="C3416" s="10"/>
      <c r="D3416" s="18"/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1:66" x14ac:dyDescent="0.25">
      <c r="A3417" s="10"/>
      <c r="B3417" s="10"/>
      <c r="C3417" s="10"/>
      <c r="D3417" s="18"/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1:66" x14ac:dyDescent="0.25">
      <c r="A3418" s="10"/>
      <c r="B3418" s="10"/>
      <c r="C3418" s="10"/>
      <c r="D3418" s="18"/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1:66" x14ac:dyDescent="0.25">
      <c r="A3419" s="10"/>
      <c r="B3419" s="10"/>
      <c r="C3419" s="10"/>
      <c r="D3419" s="18"/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1:66" x14ac:dyDescent="0.25">
      <c r="A3420" s="10"/>
      <c r="B3420" s="10"/>
      <c r="C3420" s="10"/>
      <c r="D3420" s="18"/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1:66" x14ac:dyDescent="0.25">
      <c r="A3421" s="10"/>
      <c r="B3421" s="10"/>
      <c r="C3421" s="10"/>
      <c r="D3421" s="18"/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1:66" x14ac:dyDescent="0.25">
      <c r="A3422" s="10"/>
      <c r="B3422" s="10"/>
      <c r="C3422" s="10"/>
      <c r="D3422" s="18"/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1:66" x14ac:dyDescent="0.25">
      <c r="A3423" s="10"/>
      <c r="B3423" s="10"/>
      <c r="C3423" s="10"/>
      <c r="D3423" s="18"/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1:66" x14ac:dyDescent="0.25">
      <c r="A3424" s="10"/>
      <c r="B3424" s="10"/>
      <c r="C3424" s="10"/>
      <c r="D3424" s="18"/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1:66" x14ac:dyDescent="0.25">
      <c r="A3425" s="10"/>
      <c r="B3425" s="10"/>
      <c r="C3425" s="10"/>
      <c r="D3425" s="18"/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1:66" x14ac:dyDescent="0.25">
      <c r="A3426" s="10"/>
      <c r="B3426" s="10"/>
      <c r="C3426" s="10"/>
      <c r="D3426" s="18"/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1:66" x14ac:dyDescent="0.25">
      <c r="A3427" s="10"/>
      <c r="B3427" s="10"/>
      <c r="C3427" s="10"/>
      <c r="D3427" s="18"/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1:66" x14ac:dyDescent="0.25">
      <c r="A3428" s="10"/>
      <c r="B3428" s="10"/>
      <c r="C3428" s="10"/>
      <c r="D3428" s="18"/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1:66" x14ac:dyDescent="0.25">
      <c r="A3429" s="10"/>
      <c r="B3429" s="10"/>
      <c r="C3429" s="10"/>
      <c r="D3429" s="18"/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1:66" x14ac:dyDescent="0.25">
      <c r="A3430" s="10"/>
      <c r="B3430" s="10"/>
      <c r="C3430" s="10"/>
      <c r="D3430" s="18"/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1:66" x14ac:dyDescent="0.25">
      <c r="A3431" s="10"/>
      <c r="B3431" s="10"/>
      <c r="C3431" s="10"/>
      <c r="D3431" s="18"/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1:66" x14ac:dyDescent="0.25">
      <c r="A3432" s="10"/>
      <c r="B3432" s="10"/>
      <c r="C3432" s="10"/>
      <c r="D3432" s="18"/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1:66" x14ac:dyDescent="0.25">
      <c r="A3433" s="10"/>
      <c r="B3433" s="10"/>
      <c r="C3433" s="10"/>
      <c r="D3433" s="18"/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1:66" x14ac:dyDescent="0.25">
      <c r="A3434" s="10"/>
      <c r="B3434" s="10"/>
      <c r="C3434" s="10"/>
      <c r="D3434" s="18"/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1:66" x14ac:dyDescent="0.25">
      <c r="A3435" s="10"/>
      <c r="B3435" s="10"/>
      <c r="C3435" s="10"/>
      <c r="D3435" s="18"/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1:66" x14ac:dyDescent="0.25">
      <c r="A3436" s="10"/>
      <c r="B3436" s="10"/>
      <c r="C3436" s="10"/>
      <c r="D3436" s="18"/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1:66" x14ac:dyDescent="0.25">
      <c r="A3437" s="10"/>
      <c r="B3437" s="10"/>
      <c r="C3437" s="10"/>
      <c r="D3437" s="18"/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1:66" x14ac:dyDescent="0.25">
      <c r="A3438" s="10"/>
      <c r="B3438" s="10"/>
      <c r="C3438" s="10"/>
      <c r="D3438" s="18"/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1:66" x14ac:dyDescent="0.25">
      <c r="A3439" s="10"/>
      <c r="B3439" s="10"/>
      <c r="C3439" s="10"/>
      <c r="D3439" s="18"/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1:66" x14ac:dyDescent="0.25">
      <c r="A3440" s="10"/>
      <c r="B3440" s="10"/>
      <c r="C3440" s="10"/>
      <c r="D3440" s="18"/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1:66" x14ac:dyDescent="0.25">
      <c r="A3441" s="10"/>
      <c r="B3441" s="10"/>
      <c r="C3441" s="10"/>
      <c r="D3441" s="18"/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1:66" x14ac:dyDescent="0.25">
      <c r="A3442" s="10"/>
      <c r="B3442" s="10"/>
      <c r="C3442" s="10"/>
      <c r="D3442" s="18"/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1:66" x14ac:dyDescent="0.25">
      <c r="A3443" s="10"/>
      <c r="B3443" s="10"/>
      <c r="C3443" s="10"/>
      <c r="D3443" s="18"/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1:66" x14ac:dyDescent="0.25">
      <c r="A3444" s="10"/>
      <c r="B3444" s="10"/>
      <c r="C3444" s="10"/>
      <c r="D3444" s="18"/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1:66" x14ac:dyDescent="0.25">
      <c r="A3445" s="10"/>
      <c r="B3445" s="10"/>
      <c r="C3445" s="10"/>
      <c r="D3445" s="18"/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1:66" x14ac:dyDescent="0.25">
      <c r="A3446" s="10"/>
      <c r="B3446" s="10"/>
      <c r="C3446" s="10"/>
      <c r="D3446" s="18"/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1:66" x14ac:dyDescent="0.25">
      <c r="A3447" s="10"/>
      <c r="B3447" s="10"/>
      <c r="C3447" s="10"/>
      <c r="D3447" s="18"/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1:66" x14ac:dyDescent="0.25">
      <c r="A3448" s="10"/>
      <c r="B3448" s="10"/>
      <c r="C3448" s="10"/>
      <c r="D3448" s="18"/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1:66" x14ac:dyDescent="0.25">
      <c r="A3449" s="10"/>
      <c r="B3449" s="10"/>
      <c r="C3449" s="10"/>
      <c r="D3449" s="18"/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1:66" x14ac:dyDescent="0.25">
      <c r="A3450" s="10"/>
      <c r="B3450" s="10"/>
      <c r="C3450" s="10"/>
      <c r="D3450" s="18"/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1:66" x14ac:dyDescent="0.25">
      <c r="A3451" s="10"/>
      <c r="B3451" s="10"/>
      <c r="C3451" s="10"/>
      <c r="D3451" s="18"/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1:66" x14ac:dyDescent="0.25">
      <c r="A3452" s="10"/>
      <c r="B3452" s="10"/>
      <c r="C3452" s="10"/>
      <c r="D3452" s="18"/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1:66" x14ac:dyDescent="0.25">
      <c r="A3453" s="10"/>
      <c r="B3453" s="10"/>
      <c r="C3453" s="10"/>
      <c r="D3453" s="18"/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1:66" x14ac:dyDescent="0.25">
      <c r="A3454" s="10"/>
      <c r="B3454" s="10"/>
      <c r="C3454" s="10"/>
      <c r="D3454" s="18"/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1:66" x14ac:dyDescent="0.25">
      <c r="A3455" s="10"/>
      <c r="B3455" s="10"/>
      <c r="C3455" s="10"/>
      <c r="D3455" s="18"/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1:66" x14ac:dyDescent="0.25">
      <c r="A3456" s="10"/>
      <c r="B3456" s="10"/>
      <c r="C3456" s="10"/>
      <c r="D3456" s="18"/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1:66" x14ac:dyDescent="0.25">
      <c r="A3457" s="10"/>
      <c r="B3457" s="10"/>
      <c r="C3457" s="10"/>
      <c r="D3457" s="18"/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1:66" x14ac:dyDescent="0.25">
      <c r="A3458" s="10"/>
      <c r="B3458" s="10"/>
      <c r="C3458" s="10"/>
      <c r="D3458" s="18"/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1:66" x14ac:dyDescent="0.25">
      <c r="A3459" s="10"/>
      <c r="B3459" s="10"/>
      <c r="C3459" s="10"/>
      <c r="D3459" s="18"/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1:66" x14ac:dyDescent="0.25">
      <c r="A3460" s="10"/>
      <c r="B3460" s="10"/>
      <c r="C3460" s="10"/>
      <c r="D3460" s="18"/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1:66" x14ac:dyDescent="0.25">
      <c r="A3461" s="10"/>
      <c r="B3461" s="10"/>
      <c r="C3461" s="10"/>
      <c r="D3461" s="18"/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1:66" x14ac:dyDescent="0.25">
      <c r="A3462" s="10"/>
      <c r="B3462" s="10"/>
      <c r="C3462" s="10"/>
      <c r="D3462" s="18"/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1:66" x14ac:dyDescent="0.25">
      <c r="A3463" s="10"/>
      <c r="B3463" s="10"/>
      <c r="C3463" s="10"/>
      <c r="D3463" s="18"/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1:66" x14ac:dyDescent="0.25">
      <c r="A3464" s="10"/>
      <c r="B3464" s="10"/>
      <c r="C3464" s="10"/>
      <c r="D3464" s="18"/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1:66" x14ac:dyDescent="0.25">
      <c r="A3465" s="10"/>
      <c r="B3465" s="10"/>
      <c r="C3465" s="10"/>
      <c r="D3465" s="18"/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1:66" x14ac:dyDescent="0.25">
      <c r="A3466" s="10"/>
      <c r="B3466" s="10"/>
      <c r="C3466" s="10"/>
      <c r="D3466" s="18"/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1:66" x14ac:dyDescent="0.25">
      <c r="A3467" s="10"/>
      <c r="B3467" s="10"/>
      <c r="C3467" s="10"/>
      <c r="D3467" s="18"/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1:66" x14ac:dyDescent="0.25">
      <c r="A3468" s="10"/>
      <c r="B3468" s="10"/>
      <c r="C3468" s="10"/>
      <c r="D3468" s="18"/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1:66" x14ac:dyDescent="0.25">
      <c r="A3469" s="10"/>
      <c r="B3469" s="10"/>
      <c r="C3469" s="10"/>
      <c r="D3469" s="18"/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1:66" x14ac:dyDescent="0.25">
      <c r="A3470" s="10"/>
      <c r="B3470" s="10"/>
      <c r="C3470" s="10"/>
      <c r="D3470" s="18"/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1:66" x14ac:dyDescent="0.25">
      <c r="A3471" s="10"/>
      <c r="B3471" s="10"/>
      <c r="C3471" s="10"/>
      <c r="D3471" s="18"/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1:66" x14ac:dyDescent="0.25">
      <c r="A3472" s="10"/>
      <c r="B3472" s="10"/>
      <c r="C3472" s="10"/>
      <c r="D3472" s="18"/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1:66" x14ac:dyDescent="0.25">
      <c r="A3473" s="10"/>
      <c r="B3473" s="10"/>
      <c r="C3473" s="10"/>
      <c r="D3473" s="18"/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1:66" x14ac:dyDescent="0.25">
      <c r="A3474" s="10"/>
      <c r="B3474" s="10"/>
      <c r="C3474" s="10"/>
      <c r="D3474" s="18"/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1:66" x14ac:dyDescent="0.25">
      <c r="A3475" s="10"/>
      <c r="B3475" s="10"/>
      <c r="C3475" s="10"/>
      <c r="D3475" s="18"/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1:66" x14ac:dyDescent="0.25">
      <c r="A3476" s="10"/>
      <c r="B3476" s="10"/>
      <c r="C3476" s="10"/>
      <c r="D3476" s="18"/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1:66" x14ac:dyDescent="0.25">
      <c r="A3477" s="10"/>
      <c r="B3477" s="10"/>
      <c r="C3477" s="10"/>
      <c r="D3477" s="18"/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1:66" s="14" customFormat="1" x14ac:dyDescent="0.25">
      <c r="A3478" s="10"/>
      <c r="B3478" s="10"/>
      <c r="C3478" s="10"/>
      <c r="D3478" s="18"/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1:66" x14ac:dyDescent="0.25">
      <c r="A3479" s="10"/>
      <c r="B3479" s="10"/>
      <c r="C3479" s="10"/>
      <c r="D3479" s="24"/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1:66" x14ac:dyDescent="0.25">
      <c r="A3480" s="10"/>
      <c r="B3480" s="10"/>
      <c r="C3480" s="10"/>
      <c r="D3480" s="24"/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1:66" x14ac:dyDescent="0.25">
      <c r="A3481" s="10"/>
      <c r="B3481" s="10"/>
      <c r="C3481" s="10"/>
      <c r="D3481" s="24"/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1:66" x14ac:dyDescent="0.25">
      <c r="A3482" s="10"/>
      <c r="B3482" s="10"/>
      <c r="C3482" s="10"/>
      <c r="D3482" s="24"/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1:66" x14ac:dyDescent="0.25">
      <c r="A3483" s="10"/>
      <c r="B3483" s="10"/>
      <c r="C3483" s="10"/>
      <c r="D3483" s="24"/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1:66" x14ac:dyDescent="0.25">
      <c r="A3484" s="10"/>
      <c r="B3484" s="10"/>
      <c r="C3484" s="10"/>
      <c r="D3484" s="24"/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1:66" x14ac:dyDescent="0.25">
      <c r="A3485" s="10"/>
      <c r="B3485" s="10"/>
      <c r="C3485" s="10"/>
      <c r="D3485" s="24"/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1:66" x14ac:dyDescent="0.25">
      <c r="A3486" s="10"/>
      <c r="B3486" s="10"/>
      <c r="C3486" s="10"/>
      <c r="D3486" s="24"/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1:66" x14ac:dyDescent="0.25">
      <c r="A3487" s="10"/>
      <c r="B3487" s="10"/>
      <c r="C3487" s="10"/>
      <c r="D3487" s="24"/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1:66" x14ac:dyDescent="0.25">
      <c r="A3488" s="10"/>
      <c r="B3488" s="10"/>
      <c r="C3488" s="10"/>
      <c r="D3488" s="24"/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1:66" x14ac:dyDescent="0.25">
      <c r="A3489" s="10"/>
      <c r="B3489" s="10"/>
      <c r="C3489" s="10"/>
      <c r="D3489" s="24"/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1:66" x14ac:dyDescent="0.25">
      <c r="A3490" s="10"/>
      <c r="B3490" s="10"/>
      <c r="C3490" s="10"/>
      <c r="D3490" s="24"/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1:66" x14ac:dyDescent="0.25">
      <c r="A3491" s="10"/>
      <c r="B3491" s="10"/>
      <c r="C3491" s="10"/>
      <c r="D3491" s="24"/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1:66" x14ac:dyDescent="0.25">
      <c r="A3492" s="10"/>
      <c r="B3492" s="10"/>
      <c r="C3492" s="10"/>
      <c r="D3492" s="24"/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1:66" x14ac:dyDescent="0.25">
      <c r="A3493" s="10"/>
      <c r="B3493" s="10"/>
      <c r="C3493" s="10"/>
      <c r="D3493" s="24"/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1:66" x14ac:dyDescent="0.25">
      <c r="A3494" s="10"/>
      <c r="B3494" s="10"/>
      <c r="C3494" s="10"/>
      <c r="D3494" s="24"/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1:66" x14ac:dyDescent="0.25">
      <c r="A3495" s="10"/>
      <c r="B3495" s="10"/>
      <c r="C3495" s="10"/>
      <c r="D3495" s="24"/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1:66" x14ac:dyDescent="0.25">
      <c r="A3496" s="10"/>
      <c r="B3496" s="10"/>
      <c r="C3496" s="10"/>
      <c r="D3496" s="24"/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1:66" x14ac:dyDescent="0.25">
      <c r="A3497" s="10"/>
      <c r="B3497" s="10"/>
      <c r="C3497" s="10"/>
      <c r="D3497" s="24"/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1:66" x14ac:dyDescent="0.25">
      <c r="A3498" s="10"/>
      <c r="B3498" s="10"/>
      <c r="C3498" s="10"/>
      <c r="D3498" s="24"/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1:66" x14ac:dyDescent="0.25">
      <c r="A3499" s="10"/>
      <c r="B3499" s="10"/>
      <c r="C3499" s="10"/>
      <c r="D3499" s="24"/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1:66" x14ac:dyDescent="0.25">
      <c r="A3500" s="10"/>
      <c r="B3500" s="10"/>
      <c r="C3500" s="10"/>
      <c r="D3500" s="24"/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1:66" x14ac:dyDescent="0.25">
      <c r="A3501" s="10"/>
      <c r="B3501" s="10"/>
      <c r="C3501" s="10"/>
      <c r="D3501" s="24"/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1:66" x14ac:dyDescent="0.25">
      <c r="A3502" s="10"/>
      <c r="B3502" s="10"/>
      <c r="C3502" s="10"/>
      <c r="D3502" s="24"/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1:66" x14ac:dyDescent="0.25">
      <c r="A3503" s="10"/>
      <c r="B3503" s="10"/>
      <c r="C3503" s="10"/>
      <c r="D3503" s="24"/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1:66" x14ac:dyDescent="0.25">
      <c r="A3504" s="10"/>
      <c r="B3504" s="10"/>
      <c r="C3504" s="10"/>
      <c r="D3504" s="24"/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1:66" x14ac:dyDescent="0.25">
      <c r="A3505" s="10"/>
      <c r="B3505" s="10"/>
      <c r="C3505" s="10"/>
      <c r="D3505" s="24"/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1:66" x14ac:dyDescent="0.25">
      <c r="A3506" s="10"/>
      <c r="B3506" s="10"/>
      <c r="C3506" s="10"/>
      <c r="D3506" s="24"/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1:66" x14ac:dyDescent="0.25">
      <c r="A3507" s="10"/>
      <c r="B3507" s="10"/>
      <c r="C3507" s="10"/>
      <c r="D3507" s="24"/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1:66" x14ac:dyDescent="0.25">
      <c r="A3508" s="10"/>
      <c r="B3508" s="10"/>
      <c r="C3508" s="10"/>
      <c r="D3508" s="24"/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1:66" x14ac:dyDescent="0.25">
      <c r="A3509" s="10"/>
      <c r="B3509" s="10"/>
      <c r="C3509" s="10"/>
      <c r="D3509" s="24"/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1:66" x14ac:dyDescent="0.25">
      <c r="A3510" s="10"/>
      <c r="B3510" s="10"/>
      <c r="C3510" s="10"/>
      <c r="D3510" s="24"/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1:66" x14ac:dyDescent="0.25">
      <c r="A3511" s="10"/>
      <c r="B3511" s="10"/>
      <c r="C3511" s="10"/>
      <c r="D3511" s="24"/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1:66" x14ac:dyDescent="0.25">
      <c r="A3512" s="10"/>
      <c r="B3512" s="10"/>
      <c r="C3512" s="10"/>
      <c r="D3512" s="24"/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1:66" x14ac:dyDescent="0.25">
      <c r="A3513" s="10"/>
      <c r="B3513" s="10"/>
      <c r="C3513" s="10"/>
      <c r="D3513" s="24"/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1:66" x14ac:dyDescent="0.25">
      <c r="A3514" s="10"/>
      <c r="B3514" s="10"/>
      <c r="C3514" s="10"/>
      <c r="D3514" s="24"/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1:66" x14ac:dyDescent="0.25">
      <c r="A3515" s="10"/>
      <c r="B3515" s="10"/>
      <c r="C3515" s="10"/>
      <c r="D3515" s="24"/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1:66" x14ac:dyDescent="0.25">
      <c r="A3516" s="10"/>
      <c r="B3516" s="10"/>
      <c r="C3516" s="10"/>
      <c r="D3516" s="24"/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1:66" x14ac:dyDescent="0.25">
      <c r="A3517" s="10"/>
      <c r="B3517" s="10"/>
      <c r="C3517" s="10"/>
      <c r="D3517" s="24"/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1:66" x14ac:dyDescent="0.25">
      <c r="A3518" s="10"/>
      <c r="B3518" s="10"/>
      <c r="C3518" s="10"/>
      <c r="D3518" s="24"/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1:66" x14ac:dyDescent="0.25">
      <c r="A3519" s="10"/>
      <c r="B3519" s="10"/>
      <c r="C3519" s="10"/>
      <c r="D3519" s="24"/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1:66" x14ac:dyDescent="0.25">
      <c r="A3520" s="10"/>
      <c r="B3520" s="10"/>
      <c r="C3520" s="10"/>
      <c r="D3520" s="24"/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1:66" x14ac:dyDescent="0.25">
      <c r="A3521" s="10"/>
      <c r="B3521" s="10"/>
      <c r="C3521" s="10"/>
      <c r="D3521" s="24"/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1:66" x14ac:dyDescent="0.25">
      <c r="A3522" s="10"/>
      <c r="B3522" s="10"/>
      <c r="C3522" s="10"/>
      <c r="D3522" s="24"/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1:66" x14ac:dyDescent="0.25">
      <c r="A3523" s="10"/>
      <c r="B3523" s="10"/>
      <c r="C3523" s="10"/>
      <c r="D3523" s="24"/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1:66" x14ac:dyDescent="0.25">
      <c r="A3524" s="10"/>
      <c r="B3524" s="10"/>
      <c r="C3524" s="10"/>
      <c r="D3524" s="24"/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1:66" x14ac:dyDescent="0.25">
      <c r="A3525" s="10"/>
      <c r="B3525" s="10"/>
      <c r="C3525" s="10"/>
      <c r="D3525" s="24"/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1:66" x14ac:dyDescent="0.25">
      <c r="A3526" s="10"/>
      <c r="B3526" s="10"/>
      <c r="C3526" s="10"/>
      <c r="D3526" s="24"/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1:66" x14ac:dyDescent="0.25">
      <c r="A3527" s="10"/>
      <c r="B3527" s="10"/>
      <c r="C3527" s="10"/>
      <c r="D3527" s="24"/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1:66" x14ac:dyDescent="0.25">
      <c r="A3528" s="10"/>
      <c r="B3528" s="10"/>
      <c r="C3528" s="10"/>
      <c r="D3528" s="24"/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1:66" x14ac:dyDescent="0.25">
      <c r="A3529" s="10"/>
      <c r="B3529" s="10"/>
      <c r="C3529" s="10"/>
      <c r="D3529" s="24"/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1:66" x14ac:dyDescent="0.25">
      <c r="A3530" s="10"/>
      <c r="B3530" s="10"/>
      <c r="C3530" s="10"/>
      <c r="D3530" s="24"/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1:66" x14ac:dyDescent="0.25">
      <c r="A3531" s="10"/>
      <c r="B3531" s="10"/>
      <c r="C3531" s="10"/>
      <c r="D3531" s="24"/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1:66" x14ac:dyDescent="0.25">
      <c r="A3532" s="10"/>
      <c r="B3532" s="10"/>
      <c r="C3532" s="10"/>
      <c r="D3532" s="24"/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1:66" x14ac:dyDescent="0.25">
      <c r="A3533" s="10"/>
      <c r="B3533" s="10"/>
      <c r="C3533" s="10"/>
      <c r="D3533" s="24"/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1:66" x14ac:dyDescent="0.25">
      <c r="A3534" s="10"/>
      <c r="B3534" s="10"/>
      <c r="C3534" s="10"/>
      <c r="D3534" s="24"/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1:66" x14ac:dyDescent="0.25">
      <c r="A3535" s="10"/>
      <c r="B3535" s="10"/>
      <c r="C3535" s="10"/>
      <c r="D3535" s="24"/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1:66" x14ac:dyDescent="0.25">
      <c r="A3536" s="10"/>
      <c r="B3536" s="10"/>
      <c r="C3536" s="10"/>
      <c r="D3536" s="24"/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1:66" x14ac:dyDescent="0.25">
      <c r="A3537" s="10"/>
      <c r="B3537" s="10"/>
      <c r="C3537" s="10"/>
      <c r="D3537" s="24"/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1:66" x14ac:dyDescent="0.25">
      <c r="A3538" s="10"/>
      <c r="B3538" s="10"/>
      <c r="C3538" s="10"/>
      <c r="D3538" s="24"/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1:66" x14ac:dyDescent="0.25">
      <c r="A3539" s="10"/>
      <c r="B3539" s="10"/>
      <c r="C3539" s="10"/>
      <c r="D3539" s="24"/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1:66" x14ac:dyDescent="0.25">
      <c r="A3540" s="10"/>
      <c r="B3540" s="10"/>
      <c r="C3540" s="10"/>
      <c r="D3540" s="24"/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1:66" x14ac:dyDescent="0.25">
      <c r="A3541" s="10"/>
      <c r="B3541" s="10"/>
      <c r="C3541" s="10"/>
      <c r="D3541" s="24"/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1:66" x14ac:dyDescent="0.25">
      <c r="A3542" s="10"/>
      <c r="B3542" s="10"/>
      <c r="C3542" s="10"/>
      <c r="D3542" s="24"/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1:66" x14ac:dyDescent="0.25">
      <c r="A3543" s="10"/>
      <c r="B3543" s="10"/>
      <c r="C3543" s="10"/>
      <c r="D3543" s="24"/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1:66" x14ac:dyDescent="0.25">
      <c r="A3544" s="10"/>
      <c r="B3544" s="10"/>
      <c r="C3544" s="10"/>
      <c r="D3544" s="24"/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1:66" x14ac:dyDescent="0.25">
      <c r="A3545" s="10"/>
      <c r="B3545" s="10"/>
      <c r="C3545" s="10"/>
      <c r="D3545" s="24"/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1:66" x14ac:dyDescent="0.25">
      <c r="A3546" s="10"/>
      <c r="B3546" s="10"/>
      <c r="C3546" s="10"/>
      <c r="D3546" s="24"/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1:66" x14ac:dyDescent="0.25">
      <c r="A3547" s="10"/>
      <c r="B3547" s="10"/>
      <c r="C3547" s="10"/>
      <c r="D3547" s="24"/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1:66" x14ac:dyDescent="0.25">
      <c r="A3548" s="10"/>
      <c r="B3548" s="10"/>
      <c r="C3548" s="10"/>
      <c r="D3548" s="24"/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1:66" x14ac:dyDescent="0.25">
      <c r="A3549" s="10"/>
      <c r="B3549" s="10"/>
      <c r="C3549" s="10"/>
      <c r="D3549" s="24"/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1:66" x14ac:dyDescent="0.25">
      <c r="A3550" s="10"/>
      <c r="B3550" s="10"/>
      <c r="C3550" s="10"/>
      <c r="D3550" s="24"/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1:66" x14ac:dyDescent="0.25">
      <c r="A3551" s="10"/>
      <c r="B3551" s="10"/>
      <c r="C3551" s="10"/>
      <c r="D3551" s="24"/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1:66" x14ac:dyDescent="0.25">
      <c r="A3552" s="10"/>
      <c r="B3552" s="10"/>
      <c r="C3552" s="10"/>
      <c r="D3552" s="24"/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1:66" x14ac:dyDescent="0.25">
      <c r="A3553" s="10"/>
      <c r="B3553" s="10"/>
      <c r="C3553" s="10"/>
      <c r="D3553" s="24"/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1:66" x14ac:dyDescent="0.25">
      <c r="A3554" s="10"/>
      <c r="B3554" s="10"/>
      <c r="C3554" s="10"/>
      <c r="D3554" s="24"/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1:66" x14ac:dyDescent="0.25">
      <c r="A3555" s="10"/>
      <c r="B3555" s="10"/>
      <c r="C3555" s="10"/>
      <c r="D3555" s="24"/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1:66" x14ac:dyDescent="0.25">
      <c r="A3556" s="10"/>
      <c r="B3556" s="10"/>
      <c r="C3556" s="10"/>
      <c r="D3556" s="24"/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1:66" x14ac:dyDescent="0.25">
      <c r="A3557" s="10"/>
      <c r="B3557" s="10"/>
      <c r="C3557" s="10"/>
      <c r="D3557" s="24"/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1:66" x14ac:dyDescent="0.25">
      <c r="A3558" s="10"/>
      <c r="B3558" s="10"/>
      <c r="C3558" s="10"/>
      <c r="D3558" s="24"/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1:66" x14ac:dyDescent="0.25">
      <c r="A3559" s="10"/>
      <c r="B3559" s="10"/>
      <c r="C3559" s="10"/>
      <c r="D3559" s="24"/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1:66" x14ac:dyDescent="0.25">
      <c r="A3560" s="10"/>
      <c r="B3560" s="10"/>
      <c r="C3560" s="10"/>
      <c r="D3560" s="24"/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1:66" x14ac:dyDescent="0.25">
      <c r="A3561" s="10"/>
      <c r="B3561" s="10"/>
      <c r="C3561" s="10"/>
      <c r="D3561" s="24"/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1:66" x14ac:dyDescent="0.25">
      <c r="A3562" s="10"/>
      <c r="B3562" s="10"/>
      <c r="C3562" s="10"/>
      <c r="D3562" s="24"/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1:66" x14ac:dyDescent="0.25">
      <c r="A3563" s="10"/>
      <c r="B3563" s="10"/>
      <c r="C3563" s="10"/>
      <c r="D3563" s="24"/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1:66" x14ac:dyDescent="0.25">
      <c r="A3564" s="10"/>
      <c r="B3564" s="10"/>
      <c r="C3564" s="10"/>
      <c r="D3564" s="24"/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1:66" x14ac:dyDescent="0.25">
      <c r="A3565" s="10"/>
      <c r="B3565" s="10"/>
      <c r="C3565" s="10"/>
      <c r="D3565" s="24"/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1:66" x14ac:dyDescent="0.25">
      <c r="A3566" s="10"/>
      <c r="B3566" s="10"/>
      <c r="C3566" s="10"/>
      <c r="D3566" s="24"/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1:66" x14ac:dyDescent="0.25">
      <c r="A3567" s="10"/>
      <c r="B3567" s="10"/>
      <c r="C3567" s="10"/>
      <c r="D3567" s="24"/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1:66" x14ac:dyDescent="0.25">
      <c r="A3568" s="10"/>
      <c r="B3568" s="10"/>
      <c r="C3568" s="10"/>
      <c r="D3568" s="24"/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1:66" x14ac:dyDescent="0.25">
      <c r="A3569" s="10"/>
      <c r="B3569" s="10"/>
      <c r="C3569" s="10"/>
      <c r="D3569" s="24"/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1:66" x14ac:dyDescent="0.25">
      <c r="A3570" s="10"/>
      <c r="B3570" s="10"/>
      <c r="C3570" s="10"/>
      <c r="D3570" s="24"/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1:66" x14ac:dyDescent="0.25">
      <c r="A3571" s="10"/>
      <c r="B3571" s="10"/>
      <c r="C3571" s="10"/>
      <c r="D3571" s="24"/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1:66" x14ac:dyDescent="0.25">
      <c r="A3572" s="10"/>
      <c r="B3572" s="10"/>
      <c r="C3572" s="10"/>
      <c r="D3572" s="24"/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1:66" x14ac:dyDescent="0.25">
      <c r="A3573" s="10"/>
      <c r="B3573" s="10"/>
      <c r="C3573" s="10"/>
      <c r="D3573" s="24"/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1:66" x14ac:dyDescent="0.25">
      <c r="A3574" s="10"/>
      <c r="B3574" s="10"/>
      <c r="C3574" s="10"/>
      <c r="D3574" s="24"/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1:66" x14ac:dyDescent="0.25">
      <c r="A3575" s="10"/>
      <c r="B3575" s="10"/>
      <c r="C3575" s="10"/>
      <c r="D3575" s="24"/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1:66" x14ac:dyDescent="0.25">
      <c r="A3576" s="10"/>
      <c r="B3576" s="10"/>
      <c r="C3576" s="10"/>
      <c r="D3576" s="24"/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1:66" x14ac:dyDescent="0.25">
      <c r="A3577" s="10"/>
      <c r="B3577" s="10"/>
      <c r="C3577" s="10"/>
      <c r="D3577" s="24"/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1:66" x14ac:dyDescent="0.25">
      <c r="A3578" s="10"/>
      <c r="B3578" s="10"/>
      <c r="C3578" s="10"/>
      <c r="D3578" s="24"/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1:66" x14ac:dyDescent="0.25">
      <c r="A3579" s="10"/>
      <c r="B3579" s="10"/>
      <c r="C3579" s="10"/>
      <c r="D3579" s="24"/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1:66" x14ac:dyDescent="0.25">
      <c r="A3580" s="10"/>
      <c r="B3580" s="10"/>
      <c r="C3580" s="10"/>
      <c r="D3580" s="24"/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1:66" x14ac:dyDescent="0.25">
      <c r="A3581" s="10"/>
      <c r="B3581" s="10"/>
      <c r="C3581" s="10"/>
      <c r="D3581" s="24"/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1:66" x14ac:dyDescent="0.25">
      <c r="A3582" s="10"/>
      <c r="B3582" s="10"/>
      <c r="C3582" s="10"/>
      <c r="D3582" s="24"/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1:66" x14ac:dyDescent="0.25">
      <c r="A3583" s="10"/>
      <c r="B3583" s="10"/>
      <c r="C3583" s="10"/>
      <c r="D3583" s="24"/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1:66" x14ac:dyDescent="0.25">
      <c r="A3584" s="10"/>
      <c r="B3584" s="10"/>
      <c r="C3584" s="10"/>
      <c r="D3584" s="24"/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1:66" x14ac:dyDescent="0.25">
      <c r="A3585" s="10"/>
      <c r="B3585" s="10"/>
      <c r="C3585" s="10"/>
      <c r="D3585" s="24"/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1:66" x14ac:dyDescent="0.25">
      <c r="A3586" s="10"/>
      <c r="B3586" s="10"/>
      <c r="C3586" s="10"/>
      <c r="D3586" s="24"/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1:66" x14ac:dyDescent="0.25">
      <c r="A3587" s="10"/>
      <c r="B3587" s="10"/>
      <c r="C3587" s="10"/>
      <c r="D3587" s="24"/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1:66" x14ac:dyDescent="0.25">
      <c r="A3588" s="10"/>
      <c r="B3588" s="10"/>
      <c r="C3588" s="10"/>
      <c r="D3588" s="24"/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1:66" x14ac:dyDescent="0.25">
      <c r="A3589" s="10"/>
      <c r="B3589" s="10"/>
      <c r="C3589" s="10"/>
      <c r="D3589" s="24"/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1:66" x14ac:dyDescent="0.25">
      <c r="A3590" s="10"/>
      <c r="B3590" s="10"/>
      <c r="C3590" s="10"/>
      <c r="D3590" s="24"/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1:66" x14ac:dyDescent="0.25">
      <c r="A3591" s="10"/>
      <c r="B3591" s="10"/>
      <c r="C3591" s="10"/>
      <c r="D3591" s="24"/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1:66" x14ac:dyDescent="0.25">
      <c r="A3592" s="10"/>
      <c r="B3592" s="10"/>
      <c r="C3592" s="10"/>
      <c r="D3592" s="24"/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1:66" s="10" customFormat="1" x14ac:dyDescent="0.25">
      <c r="D3593" s="24"/>
      <c r="K3593" s="11"/>
      <c r="L3593" s="11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12"/>
      <c r="BI3593" s="12"/>
      <c r="BJ3593" s="13"/>
      <c r="BK3593" s="13"/>
      <c r="BL3593" s="13"/>
      <c r="BM3593" s="13"/>
      <c r="BN3593" s="13"/>
    </row>
    <row r="3594" spans="1:66" x14ac:dyDescent="0.25">
      <c r="A3594" s="10"/>
      <c r="B3594" s="10"/>
      <c r="C3594" s="10"/>
      <c r="D3594" s="10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1:66" s="14" customFormat="1" x14ac:dyDescent="0.25">
      <c r="A3595" s="10"/>
      <c r="B3595" s="10"/>
      <c r="C3595" s="10"/>
      <c r="D3595" s="10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1:66" x14ac:dyDescent="0.25">
      <c r="A3596" s="10"/>
      <c r="B3596" s="10"/>
      <c r="C3596" s="10"/>
      <c r="D3596" s="10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1:66" x14ac:dyDescent="0.25">
      <c r="A3597" s="10"/>
      <c r="B3597" s="10"/>
      <c r="C3597" s="10"/>
      <c r="D3597" s="10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1:66" x14ac:dyDescent="0.25">
      <c r="A3598" s="10"/>
      <c r="B3598" s="10"/>
      <c r="C3598" s="10"/>
      <c r="D3598" s="10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1:66" x14ac:dyDescent="0.25">
      <c r="A3599" s="10"/>
      <c r="B3599" s="10"/>
      <c r="C3599" s="10"/>
      <c r="D3599" s="10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1:66" x14ac:dyDescent="0.25">
      <c r="A3600" s="10"/>
      <c r="B3600" s="10"/>
      <c r="C3600" s="10"/>
      <c r="D3600" s="1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1:66" x14ac:dyDescent="0.25">
      <c r="A3601" s="10"/>
      <c r="B3601" s="10"/>
      <c r="C3601" s="10"/>
      <c r="D3601" s="10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1:66" x14ac:dyDescent="0.25">
      <c r="A3602" s="10"/>
      <c r="B3602" s="10"/>
      <c r="C3602" s="10"/>
      <c r="D3602" s="10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1:66" x14ac:dyDescent="0.25">
      <c r="A3603" s="10"/>
      <c r="B3603" s="10"/>
      <c r="C3603" s="10"/>
      <c r="D3603" s="10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1:66" x14ac:dyDescent="0.25">
      <c r="A3604" s="10"/>
      <c r="B3604" s="10"/>
      <c r="C3604" s="10"/>
      <c r="D3604" s="10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1:66" x14ac:dyDescent="0.25">
      <c r="A3605" s="10"/>
      <c r="B3605" s="10"/>
      <c r="C3605" s="10"/>
      <c r="D3605" s="10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1:66" x14ac:dyDescent="0.25">
      <c r="A3606" s="10"/>
      <c r="B3606" s="10"/>
      <c r="C3606" s="10"/>
      <c r="D3606" s="10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1:66" x14ac:dyDescent="0.25">
      <c r="A3607" s="10"/>
      <c r="B3607" s="10"/>
      <c r="C3607" s="10"/>
      <c r="D3607" s="10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1:66" x14ac:dyDescent="0.25">
      <c r="A3608" s="10"/>
      <c r="B3608" s="10"/>
      <c r="C3608" s="10"/>
      <c r="D3608" s="10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1:66" x14ac:dyDescent="0.25">
      <c r="A3609" s="10"/>
      <c r="B3609" s="10"/>
      <c r="C3609" s="10"/>
      <c r="D3609" s="10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1:66" x14ac:dyDescent="0.25">
      <c r="A3610" s="10"/>
      <c r="B3610" s="10"/>
      <c r="C3610" s="10"/>
      <c r="D3610" s="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1:66" x14ac:dyDescent="0.25">
      <c r="A3611" s="10"/>
      <c r="B3611" s="10"/>
      <c r="C3611" s="10"/>
      <c r="D3611" s="10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1:66" x14ac:dyDescent="0.25">
      <c r="A3612" s="10"/>
      <c r="B3612" s="10"/>
      <c r="C3612" s="10"/>
      <c r="D3612" s="10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1:66" x14ac:dyDescent="0.25">
      <c r="A3613" s="10"/>
      <c r="B3613" s="10"/>
      <c r="C3613" s="10"/>
      <c r="D3613" s="10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1:66" x14ac:dyDescent="0.25">
      <c r="A3614" s="10"/>
      <c r="B3614" s="10"/>
      <c r="C3614" s="10"/>
      <c r="D3614" s="10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1:66" x14ac:dyDescent="0.25">
      <c r="A3615" s="10"/>
      <c r="B3615" s="10"/>
      <c r="C3615" s="10"/>
      <c r="D3615" s="10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1:66" x14ac:dyDescent="0.25">
      <c r="A3616" s="10"/>
      <c r="B3616" s="10"/>
      <c r="C3616" s="10"/>
      <c r="D3616" s="10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1:66" x14ac:dyDescent="0.25">
      <c r="A3617" s="10"/>
      <c r="B3617" s="10"/>
      <c r="C3617" s="10"/>
      <c r="D3617" s="10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1:66" x14ac:dyDescent="0.25">
      <c r="A3618" s="10"/>
      <c r="B3618" s="10"/>
      <c r="C3618" s="10"/>
      <c r="D3618" s="10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1:66" x14ac:dyDescent="0.25">
      <c r="A3619" s="10"/>
      <c r="B3619" s="10"/>
      <c r="C3619" s="10"/>
      <c r="D3619" s="10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1:66" x14ac:dyDescent="0.25">
      <c r="A3620" s="10"/>
      <c r="B3620" s="10"/>
      <c r="C3620" s="10"/>
      <c r="D3620" s="1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1:66" x14ac:dyDescent="0.25">
      <c r="A3621" s="10"/>
      <c r="B3621" s="10"/>
      <c r="C3621" s="10"/>
      <c r="D3621" s="10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1:66" x14ac:dyDescent="0.25">
      <c r="A3622" s="10"/>
      <c r="B3622" s="10"/>
      <c r="C3622" s="10"/>
      <c r="D3622" s="10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1:66" x14ac:dyDescent="0.25">
      <c r="A3623" s="10"/>
      <c r="B3623" s="10"/>
      <c r="C3623" s="10"/>
      <c r="D3623" s="10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1:66" x14ac:dyDescent="0.25">
      <c r="A3624" s="10"/>
      <c r="B3624" s="10"/>
      <c r="C3624" s="10"/>
      <c r="D3624" s="10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1:66" x14ac:dyDescent="0.25">
      <c r="A3625" s="10"/>
      <c r="B3625" s="10"/>
      <c r="C3625" s="10"/>
      <c r="D3625" s="10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1:66" x14ac:dyDescent="0.25">
      <c r="A3626" s="10"/>
      <c r="B3626" s="10"/>
      <c r="C3626" s="10"/>
      <c r="D3626" s="10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1:66" x14ac:dyDescent="0.25">
      <c r="A3627" s="10"/>
      <c r="B3627" s="10"/>
      <c r="C3627" s="10"/>
      <c r="D3627" s="10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1:66" x14ac:dyDescent="0.25">
      <c r="A3628" s="10"/>
      <c r="B3628" s="10"/>
      <c r="C3628" s="10"/>
      <c r="D3628" s="10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1:66" x14ac:dyDescent="0.25">
      <c r="A3629" s="10"/>
      <c r="B3629" s="10"/>
      <c r="C3629" s="10"/>
      <c r="D3629" s="10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1:66" x14ac:dyDescent="0.25">
      <c r="A3630" s="10"/>
      <c r="B3630" s="10"/>
      <c r="C3630" s="10"/>
      <c r="D3630" s="1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1:66" x14ac:dyDescent="0.25">
      <c r="A3631" s="10"/>
      <c r="B3631" s="10"/>
      <c r="C3631" s="10"/>
      <c r="D3631" s="10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1:66" s="10" customFormat="1" x14ac:dyDescent="0.25">
      <c r="K3632" s="11"/>
      <c r="L3632" s="11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/>
      <c r="BJ3632" s="13"/>
      <c r="BK3632" s="13"/>
      <c r="BL3632" s="13"/>
      <c r="BM3632" s="13"/>
      <c r="BN3632" s="13"/>
    </row>
    <row r="3633" spans="1:66" x14ac:dyDescent="0.25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1:66" x14ac:dyDescent="0.25">
      <c r="A3634" s="10"/>
      <c r="B3634" s="10"/>
      <c r="C3634" s="10"/>
      <c r="D3634" s="10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1:66" x14ac:dyDescent="0.25">
      <c r="A3635" s="10"/>
      <c r="B3635" s="10"/>
      <c r="C3635" s="10"/>
      <c r="D3635" s="10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1:66" x14ac:dyDescent="0.25">
      <c r="A3636" s="10"/>
      <c r="B3636" s="10"/>
      <c r="C3636" s="10"/>
      <c r="D3636" s="10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1:66" x14ac:dyDescent="0.25">
      <c r="A3637" s="10"/>
      <c r="B3637" s="10"/>
      <c r="C3637" s="10"/>
      <c r="D3637" s="10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1:66" x14ac:dyDescent="0.25">
      <c r="A3638" s="10"/>
      <c r="B3638" s="10"/>
      <c r="C3638" s="10"/>
      <c r="D3638" s="10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1:66" x14ac:dyDescent="0.25">
      <c r="A3639" s="10"/>
      <c r="B3639" s="10"/>
      <c r="C3639" s="10"/>
      <c r="D3639" s="10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1:66" x14ac:dyDescent="0.25">
      <c r="A3640" s="10"/>
      <c r="B3640" s="10"/>
      <c r="C3640" s="10"/>
      <c r="D3640" s="1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1:66" x14ac:dyDescent="0.25">
      <c r="A3641" s="10"/>
      <c r="B3641" s="10"/>
      <c r="C3641" s="10"/>
      <c r="D3641" s="10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1:66" x14ac:dyDescent="0.25">
      <c r="A3642" s="10"/>
      <c r="B3642" s="10"/>
      <c r="C3642" s="10"/>
      <c r="D3642" s="10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1:66" x14ac:dyDescent="0.25">
      <c r="A3643" s="10"/>
      <c r="B3643" s="10"/>
      <c r="C3643" s="10"/>
      <c r="D3643" s="10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1:66" x14ac:dyDescent="0.25">
      <c r="A3644" s="10"/>
      <c r="B3644" s="10"/>
      <c r="C3644" s="10"/>
      <c r="D3644" s="10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1:66" x14ac:dyDescent="0.25">
      <c r="A3645" s="10"/>
      <c r="B3645" s="10"/>
      <c r="C3645" s="10"/>
      <c r="D3645" s="10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1:66" x14ac:dyDescent="0.25">
      <c r="A3646" s="10"/>
      <c r="B3646" s="10"/>
      <c r="C3646" s="10"/>
      <c r="D3646" s="10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1:66" x14ac:dyDescent="0.25">
      <c r="A3647" s="10"/>
      <c r="B3647" s="10"/>
      <c r="C3647" s="10"/>
      <c r="D3647" s="10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1:66" x14ac:dyDescent="0.25">
      <c r="A3648" s="10"/>
      <c r="B3648" s="10"/>
      <c r="C3648" s="10"/>
      <c r="D3648" s="10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1:66" x14ac:dyDescent="0.25">
      <c r="A3649" s="10"/>
      <c r="B3649" s="10"/>
      <c r="C3649" s="10"/>
      <c r="D3649" s="10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1:66" x14ac:dyDescent="0.25">
      <c r="A3650" s="10"/>
      <c r="B3650" s="10"/>
      <c r="C3650" s="10"/>
      <c r="D3650" s="1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1:66" x14ac:dyDescent="0.25">
      <c r="A3651" s="10"/>
      <c r="B3651" s="10"/>
      <c r="C3651" s="10"/>
      <c r="D3651" s="10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1:66" x14ac:dyDescent="0.25">
      <c r="A3652" s="10"/>
      <c r="B3652" s="10"/>
      <c r="C3652" s="10"/>
      <c r="D3652" s="10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1:66" x14ac:dyDescent="0.25">
      <c r="A3653" s="10"/>
      <c r="B3653" s="10"/>
      <c r="C3653" s="10"/>
      <c r="D3653" s="10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1:66" x14ac:dyDescent="0.25">
      <c r="A3654" s="10"/>
      <c r="B3654" s="10"/>
      <c r="C3654" s="10"/>
      <c r="D3654" s="10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1:66" x14ac:dyDescent="0.25">
      <c r="A3655" s="10"/>
      <c r="B3655" s="10"/>
      <c r="C3655" s="10"/>
      <c r="D3655" s="10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1:66" x14ac:dyDescent="0.25">
      <c r="A3656" s="10"/>
      <c r="B3656" s="10"/>
      <c r="C3656" s="10"/>
      <c r="D3656" s="10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1:66" x14ac:dyDescent="0.25">
      <c r="A3657" s="10"/>
      <c r="B3657" s="10"/>
      <c r="C3657" s="10"/>
      <c r="D3657" s="10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1:66" x14ac:dyDescent="0.25">
      <c r="A3658" s="10"/>
      <c r="B3658" s="10"/>
      <c r="C3658" s="10"/>
      <c r="D3658" s="10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1:66" x14ac:dyDescent="0.25">
      <c r="A3659" s="10"/>
      <c r="B3659" s="10"/>
      <c r="C3659" s="10"/>
      <c r="D3659" s="10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1:66" x14ac:dyDescent="0.25">
      <c r="A3660" s="10"/>
      <c r="B3660" s="10"/>
      <c r="C3660" s="10"/>
      <c r="D3660" s="1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1:66" x14ac:dyDescent="0.25">
      <c r="A3661" s="10"/>
      <c r="B3661" s="10"/>
      <c r="C3661" s="10"/>
      <c r="D3661" s="10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1:66" x14ac:dyDescent="0.25">
      <c r="A3662" s="10"/>
      <c r="B3662" s="10"/>
      <c r="C3662" s="10"/>
      <c r="D3662" s="10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1:66" x14ac:dyDescent="0.25">
      <c r="A3663" s="10"/>
      <c r="B3663" s="10"/>
      <c r="C3663" s="10"/>
      <c r="D3663" s="10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1:66" x14ac:dyDescent="0.25">
      <c r="A3664" s="10"/>
      <c r="B3664" s="10"/>
      <c r="C3664" s="10"/>
      <c r="D3664" s="10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1:66" x14ac:dyDescent="0.25">
      <c r="A3665" s="10"/>
      <c r="B3665" s="10"/>
      <c r="C3665" s="10"/>
      <c r="D3665" s="10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1:66" x14ac:dyDescent="0.25">
      <c r="A3666" s="10"/>
      <c r="B3666" s="10"/>
      <c r="C3666" s="10"/>
      <c r="D3666" s="10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1:66" x14ac:dyDescent="0.25">
      <c r="A3667" s="10"/>
      <c r="B3667" s="10"/>
      <c r="C3667" s="10"/>
      <c r="D3667" s="10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1:66" s="14" customFormat="1" x14ac:dyDescent="0.25">
      <c r="A3668" s="10"/>
      <c r="B3668" s="10"/>
      <c r="C3668" s="10"/>
      <c r="D3668" s="10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1:66" x14ac:dyDescent="0.25">
      <c r="A3669" s="10"/>
      <c r="B3669" s="10"/>
      <c r="C3669" s="10"/>
      <c r="D3669" s="10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1:66" x14ac:dyDescent="0.25">
      <c r="A3670" s="10"/>
      <c r="B3670" s="10"/>
      <c r="C3670" s="10"/>
      <c r="D3670" s="1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1:66" x14ac:dyDescent="0.25">
      <c r="A3671" s="10"/>
      <c r="B3671" s="10"/>
      <c r="C3671" s="10"/>
      <c r="D3671" s="10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1:66" x14ac:dyDescent="0.25">
      <c r="A3672" s="10"/>
      <c r="B3672" s="10"/>
      <c r="C3672" s="10"/>
      <c r="D3672" s="10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1:66" x14ac:dyDescent="0.25">
      <c r="A3673" s="10"/>
      <c r="B3673" s="10"/>
      <c r="C3673" s="10"/>
      <c r="D3673" s="10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1:66" x14ac:dyDescent="0.25">
      <c r="A3674" s="10"/>
      <c r="B3674" s="10"/>
      <c r="C3674" s="10"/>
      <c r="D3674" s="10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1:66" x14ac:dyDescent="0.25">
      <c r="A3675" s="10"/>
      <c r="B3675" s="10"/>
      <c r="C3675" s="10"/>
      <c r="D3675" s="10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1:66" x14ac:dyDescent="0.25">
      <c r="A3676" s="10"/>
      <c r="B3676" s="10"/>
      <c r="C3676" s="10"/>
      <c r="D3676" s="10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1:66" x14ac:dyDescent="0.25">
      <c r="A3677" s="10"/>
      <c r="B3677" s="10"/>
      <c r="C3677" s="10"/>
      <c r="D3677" s="10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1:66" x14ac:dyDescent="0.25">
      <c r="A3678" s="10"/>
      <c r="B3678" s="10"/>
      <c r="C3678" s="10"/>
      <c r="D3678" s="10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1:66" x14ac:dyDescent="0.25">
      <c r="A3679" s="10"/>
      <c r="B3679" s="10"/>
      <c r="C3679" s="10"/>
      <c r="D3679" s="10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1:66" x14ac:dyDescent="0.25">
      <c r="A3680" s="10"/>
      <c r="B3680" s="10"/>
      <c r="C3680" s="10"/>
      <c r="D3680" s="1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1:66" x14ac:dyDescent="0.25">
      <c r="A3681" s="10"/>
      <c r="B3681" s="10"/>
      <c r="C3681" s="10"/>
      <c r="D3681" s="10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1:66" x14ac:dyDescent="0.25">
      <c r="A3682" s="10"/>
      <c r="B3682" s="10"/>
      <c r="C3682" s="10"/>
      <c r="D3682" s="10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1:66" x14ac:dyDescent="0.25">
      <c r="A3683" s="10"/>
      <c r="B3683" s="10"/>
      <c r="C3683" s="10"/>
      <c r="D3683" s="10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1:66" x14ac:dyDescent="0.25">
      <c r="A3684" s="10"/>
      <c r="B3684" s="10"/>
      <c r="C3684" s="10"/>
      <c r="D3684" s="10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1:66" x14ac:dyDescent="0.25">
      <c r="A3685" s="10"/>
      <c r="B3685" s="10"/>
      <c r="C3685" s="10"/>
      <c r="D3685" s="10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1:66" x14ac:dyDescent="0.25">
      <c r="A3686" s="10"/>
      <c r="B3686" s="10"/>
      <c r="C3686" s="10"/>
      <c r="D3686" s="10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1:66" x14ac:dyDescent="0.25">
      <c r="A3687" s="10"/>
      <c r="B3687" s="10"/>
      <c r="C3687" s="10"/>
      <c r="D3687" s="10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1:66" x14ac:dyDescent="0.25">
      <c r="A3688" s="10"/>
      <c r="B3688" s="10"/>
      <c r="C3688" s="10"/>
      <c r="D3688" s="10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1:66" x14ac:dyDescent="0.25">
      <c r="A3689" s="10"/>
      <c r="B3689" s="10"/>
      <c r="C3689" s="10"/>
      <c r="D3689" s="10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1:66" x14ac:dyDescent="0.25">
      <c r="A3690" s="10"/>
      <c r="B3690" s="10"/>
      <c r="C3690" s="10"/>
      <c r="D3690" s="1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1:66" x14ac:dyDescent="0.25">
      <c r="A3691" s="10"/>
      <c r="B3691" s="10"/>
      <c r="C3691" s="10"/>
      <c r="D3691" s="10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1:66" x14ac:dyDescent="0.25">
      <c r="A3692" s="10"/>
      <c r="B3692" s="10"/>
      <c r="C3692" s="10"/>
      <c r="D3692" s="10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1:66" x14ac:dyDescent="0.25">
      <c r="A3693" s="10"/>
      <c r="B3693" s="10"/>
      <c r="C3693" s="10"/>
      <c r="D3693" s="10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1:66" x14ac:dyDescent="0.25">
      <c r="A3694" s="10"/>
      <c r="B3694" s="10"/>
      <c r="C3694" s="10"/>
      <c r="D3694" s="10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1:66" x14ac:dyDescent="0.25">
      <c r="A3695" s="10"/>
      <c r="B3695" s="10"/>
      <c r="C3695" s="10"/>
      <c r="D3695" s="10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1:66" x14ac:dyDescent="0.25">
      <c r="A3696" s="10"/>
      <c r="B3696" s="10"/>
      <c r="C3696" s="10"/>
      <c r="D3696" s="10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1:66" x14ac:dyDescent="0.25">
      <c r="A3697" s="10"/>
      <c r="B3697" s="10"/>
      <c r="C3697" s="10"/>
      <c r="D3697" s="10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1:66" x14ac:dyDescent="0.25">
      <c r="A3698" s="10"/>
      <c r="B3698" s="10"/>
      <c r="C3698" s="10"/>
      <c r="D3698" s="10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1:66" x14ac:dyDescent="0.25">
      <c r="A3699" s="10"/>
      <c r="B3699" s="10"/>
      <c r="C3699" s="10"/>
      <c r="D3699" s="10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1:66" x14ac:dyDescent="0.25">
      <c r="A3700" s="10"/>
      <c r="B3700" s="10"/>
      <c r="C3700" s="10"/>
      <c r="D3700" s="1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1:66" x14ac:dyDescent="0.25">
      <c r="A3701" s="10"/>
      <c r="B3701" s="10"/>
      <c r="C3701" s="10"/>
      <c r="D3701" s="10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1:66" x14ac:dyDescent="0.25">
      <c r="A3702" s="10"/>
      <c r="B3702" s="10"/>
      <c r="C3702" s="10"/>
      <c r="D3702" s="10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1:66" x14ac:dyDescent="0.25">
      <c r="A3703" s="10"/>
      <c r="B3703" s="10"/>
      <c r="C3703" s="10"/>
      <c r="D3703" s="10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1:66" x14ac:dyDescent="0.25">
      <c r="A3704" s="10"/>
      <c r="B3704" s="10"/>
      <c r="C3704" s="10"/>
      <c r="D3704" s="10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1:66" x14ac:dyDescent="0.25">
      <c r="A3705" s="10"/>
      <c r="B3705" s="10"/>
      <c r="C3705" s="10"/>
      <c r="D3705" s="10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1:66" x14ac:dyDescent="0.25">
      <c r="A3706" s="10"/>
      <c r="B3706" s="10"/>
      <c r="C3706" s="10"/>
      <c r="D3706" s="10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1:66" x14ac:dyDescent="0.25">
      <c r="A3707" s="10"/>
      <c r="B3707" s="10"/>
      <c r="C3707" s="10"/>
      <c r="D3707" s="10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1:66" x14ac:dyDescent="0.25">
      <c r="A3708" s="10"/>
      <c r="B3708" s="10"/>
      <c r="C3708" s="10"/>
      <c r="D3708" s="10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1:66" x14ac:dyDescent="0.25">
      <c r="A3709" s="10"/>
      <c r="B3709" s="10"/>
      <c r="C3709" s="10"/>
      <c r="D3709" s="10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1:66" x14ac:dyDescent="0.25">
      <c r="A3710" s="10"/>
      <c r="B3710" s="10"/>
      <c r="C3710" s="10"/>
      <c r="D3710" s="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1:66" x14ac:dyDescent="0.25">
      <c r="A3711" s="10"/>
      <c r="B3711" s="10"/>
      <c r="C3711" s="10"/>
      <c r="D3711" s="10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1:66" x14ac:dyDescent="0.25">
      <c r="A3712" s="10"/>
      <c r="B3712" s="10"/>
      <c r="C3712" s="10"/>
      <c r="D3712" s="10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1:66" x14ac:dyDescent="0.25">
      <c r="A3713" s="10"/>
      <c r="B3713" s="10"/>
      <c r="C3713" s="10"/>
      <c r="D3713" s="10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1:66" x14ac:dyDescent="0.25">
      <c r="A3714" s="10"/>
      <c r="B3714" s="10"/>
      <c r="C3714" s="10"/>
      <c r="D3714" s="10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1:66" x14ac:dyDescent="0.25">
      <c r="A3715" s="10"/>
      <c r="B3715" s="10"/>
      <c r="C3715" s="10"/>
      <c r="D3715" s="10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1:66" x14ac:dyDescent="0.25">
      <c r="A3716" s="10"/>
      <c r="B3716" s="10"/>
      <c r="C3716" s="10"/>
      <c r="D3716" s="10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1:66" x14ac:dyDescent="0.25">
      <c r="A3717" s="10"/>
      <c r="B3717" s="10"/>
      <c r="C3717" s="10"/>
      <c r="D3717" s="10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1:66" x14ac:dyDescent="0.25">
      <c r="A3718" s="10"/>
      <c r="B3718" s="10"/>
      <c r="C3718" s="10"/>
      <c r="D3718" s="10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1:66" x14ac:dyDescent="0.25">
      <c r="A3719" s="10"/>
      <c r="B3719" s="10"/>
      <c r="C3719" s="10"/>
      <c r="D3719" s="10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1:66" x14ac:dyDescent="0.25">
      <c r="A3720" s="10"/>
      <c r="B3720" s="10"/>
      <c r="C3720" s="10"/>
      <c r="D3720" s="1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1:66" x14ac:dyDescent="0.25">
      <c r="A3721" s="10"/>
      <c r="B3721" s="10"/>
      <c r="C3721" s="10"/>
      <c r="D3721" s="10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1:66" x14ac:dyDescent="0.25">
      <c r="A3722" s="10"/>
      <c r="B3722" s="10"/>
      <c r="C3722" s="10"/>
      <c r="D3722" s="10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1:66" x14ac:dyDescent="0.25">
      <c r="A3723" s="10"/>
      <c r="B3723" s="10"/>
      <c r="C3723" s="10"/>
      <c r="D3723" s="10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1:66" x14ac:dyDescent="0.25">
      <c r="A3724" s="10"/>
      <c r="B3724" s="10"/>
      <c r="C3724" s="10"/>
      <c r="D3724" s="10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1:66" x14ac:dyDescent="0.25">
      <c r="A3725" s="10"/>
      <c r="B3725" s="10"/>
      <c r="C3725" s="10"/>
      <c r="D3725" s="10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1:66" x14ac:dyDescent="0.25">
      <c r="A3726" s="10"/>
      <c r="B3726" s="10"/>
      <c r="C3726" s="10"/>
      <c r="D3726" s="10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1:66" x14ac:dyDescent="0.25">
      <c r="A3727" s="10"/>
      <c r="B3727" s="10"/>
      <c r="C3727" s="10"/>
      <c r="D3727" s="10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1:66" x14ac:dyDescent="0.25">
      <c r="A3728" s="10"/>
      <c r="B3728" s="10"/>
      <c r="C3728" s="10"/>
      <c r="D3728" s="10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1:66" x14ac:dyDescent="0.25">
      <c r="A3729" s="10"/>
      <c r="B3729" s="10"/>
      <c r="C3729" s="10"/>
      <c r="D3729" s="10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1:66" x14ac:dyDescent="0.25">
      <c r="A3730" s="10"/>
      <c r="B3730" s="10"/>
      <c r="C3730" s="10"/>
      <c r="D3730" s="1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1:66" x14ac:dyDescent="0.25">
      <c r="A3731" s="10"/>
      <c r="B3731" s="10"/>
      <c r="C3731" s="10"/>
      <c r="D3731" s="10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1:66" x14ac:dyDescent="0.25">
      <c r="A3732" s="10"/>
      <c r="B3732" s="10"/>
      <c r="C3732" s="10"/>
      <c r="D3732" s="10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1:66" x14ac:dyDescent="0.25">
      <c r="A3733" s="10"/>
      <c r="B3733" s="10"/>
      <c r="C3733" s="10"/>
      <c r="D3733" s="10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1:66" x14ac:dyDescent="0.25">
      <c r="A3734" s="10"/>
      <c r="B3734" s="10"/>
      <c r="C3734" s="10"/>
      <c r="D3734" s="10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1:66" x14ac:dyDescent="0.25">
      <c r="A3735" s="10"/>
      <c r="B3735" s="10"/>
      <c r="C3735" s="10"/>
      <c r="D3735" s="10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1:66" x14ac:dyDescent="0.25">
      <c r="A3736" s="10"/>
      <c r="B3736" s="10"/>
      <c r="C3736" s="10"/>
      <c r="D3736" s="10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1:66" x14ac:dyDescent="0.25">
      <c r="A3737" s="10"/>
      <c r="B3737" s="10"/>
      <c r="C3737" s="10"/>
      <c r="D3737" s="10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1:66" x14ac:dyDescent="0.25">
      <c r="A3738" s="10"/>
      <c r="B3738" s="10"/>
      <c r="C3738" s="10"/>
      <c r="D3738" s="10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1:66" x14ac:dyDescent="0.25">
      <c r="A3739" s="10"/>
      <c r="B3739" s="10"/>
      <c r="C3739" s="10"/>
      <c r="D3739" s="10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1:66" x14ac:dyDescent="0.25">
      <c r="A3740" s="10"/>
      <c r="B3740" s="10"/>
      <c r="C3740" s="10"/>
      <c r="D3740" s="1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1:66" x14ac:dyDescent="0.25">
      <c r="A3741" s="10"/>
      <c r="B3741" s="10"/>
      <c r="C3741" s="10"/>
      <c r="D3741" s="10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1:66" x14ac:dyDescent="0.25">
      <c r="A3742" s="10"/>
      <c r="B3742" s="10"/>
      <c r="C3742" s="10"/>
      <c r="D3742" s="10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1:66" x14ac:dyDescent="0.25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1:66" x14ac:dyDescent="0.25">
      <c r="A3744" s="10"/>
      <c r="B3744" s="10"/>
      <c r="C3744" s="10"/>
      <c r="D3744" s="10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1:66" x14ac:dyDescent="0.25">
      <c r="A3745" s="10"/>
      <c r="B3745" s="10"/>
      <c r="C3745" s="10"/>
      <c r="D3745" s="10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1:66" x14ac:dyDescent="0.25">
      <c r="A3746" s="10"/>
      <c r="B3746" s="10"/>
      <c r="C3746" s="10"/>
      <c r="D3746" s="10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1:66" x14ac:dyDescent="0.25">
      <c r="A3747" s="10"/>
      <c r="B3747" s="10"/>
      <c r="C3747" s="10"/>
      <c r="D3747" s="10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1:66" x14ac:dyDescent="0.25">
      <c r="A3748" s="10"/>
      <c r="B3748" s="10"/>
      <c r="C3748" s="10"/>
      <c r="D3748" s="10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1:66" x14ac:dyDescent="0.25">
      <c r="A3749" s="10"/>
      <c r="B3749" s="10"/>
      <c r="C3749" s="10"/>
      <c r="D3749" s="10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1:66" x14ac:dyDescent="0.25">
      <c r="A3750" s="10"/>
      <c r="B3750" s="10"/>
      <c r="C3750" s="10"/>
      <c r="D3750" s="1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1:66" x14ac:dyDescent="0.25">
      <c r="A3751" s="10"/>
      <c r="B3751" s="10"/>
      <c r="C3751" s="10"/>
      <c r="D3751" s="10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1:66" x14ac:dyDescent="0.25">
      <c r="A3752" s="10"/>
      <c r="B3752" s="10"/>
      <c r="C3752" s="10"/>
      <c r="D3752" s="10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1:66" x14ac:dyDescent="0.25">
      <c r="A3753" s="10"/>
      <c r="B3753" s="10"/>
      <c r="C3753" s="10"/>
      <c r="D3753" s="10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1:66" x14ac:dyDescent="0.25">
      <c r="A3754" s="10"/>
      <c r="B3754" s="10"/>
      <c r="C3754" s="10"/>
      <c r="D3754" s="10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1:66" x14ac:dyDescent="0.25">
      <c r="A3755" s="10"/>
      <c r="B3755" s="10"/>
      <c r="C3755" s="10"/>
      <c r="D3755" s="10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1:66" x14ac:dyDescent="0.25">
      <c r="A3756" s="10"/>
      <c r="B3756" s="10"/>
      <c r="C3756" s="10"/>
      <c r="D3756" s="10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1:66" x14ac:dyDescent="0.25">
      <c r="A3757" s="10"/>
      <c r="B3757" s="10"/>
      <c r="C3757" s="10"/>
      <c r="D3757" s="10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1:66" x14ac:dyDescent="0.25">
      <c r="A3758" s="10"/>
      <c r="B3758" s="10"/>
      <c r="C3758" s="10"/>
      <c r="D3758" s="10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1:66" x14ac:dyDescent="0.25">
      <c r="A3759" s="10"/>
      <c r="B3759" s="10"/>
      <c r="C3759" s="10"/>
      <c r="D3759" s="10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1:66" x14ac:dyDescent="0.25">
      <c r="A3760" s="10"/>
      <c r="B3760" s="10"/>
      <c r="C3760" s="10"/>
      <c r="D3760" s="1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1:66" x14ac:dyDescent="0.25">
      <c r="A3761" s="10"/>
      <c r="B3761" s="10"/>
      <c r="C3761" s="10"/>
      <c r="D3761" s="10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1:66" x14ac:dyDescent="0.25">
      <c r="A3762" s="10"/>
      <c r="B3762" s="10"/>
      <c r="C3762" s="10"/>
      <c r="D3762" s="10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1:66" x14ac:dyDescent="0.25">
      <c r="A3763" s="10"/>
      <c r="B3763" s="10"/>
      <c r="C3763" s="10"/>
      <c r="D3763" s="10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1:66" x14ac:dyDescent="0.25">
      <c r="A3764" s="10"/>
      <c r="B3764" s="10"/>
      <c r="C3764" s="10"/>
      <c r="D3764" s="10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1:66" x14ac:dyDescent="0.25">
      <c r="A3765" s="10"/>
      <c r="B3765" s="10"/>
      <c r="C3765" s="10"/>
      <c r="D3765" s="10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1:66" x14ac:dyDescent="0.25">
      <c r="A3766" s="10"/>
      <c r="B3766" s="10"/>
      <c r="C3766" s="10"/>
      <c r="D3766" s="10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1:66" x14ac:dyDescent="0.25">
      <c r="A3767" s="10"/>
      <c r="B3767" s="10"/>
      <c r="C3767" s="10"/>
      <c r="D3767" s="10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1:66" x14ac:dyDescent="0.25">
      <c r="A3768" s="10"/>
      <c r="B3768" s="10"/>
      <c r="C3768" s="10"/>
      <c r="D3768" s="10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1:66" x14ac:dyDescent="0.25">
      <c r="A3769" s="10"/>
      <c r="B3769" s="10"/>
      <c r="C3769" s="10"/>
      <c r="D3769" s="10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1:66" x14ac:dyDescent="0.25">
      <c r="A3770" s="10"/>
      <c r="B3770" s="10"/>
      <c r="C3770" s="10"/>
      <c r="D3770" s="1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1:66" x14ac:dyDescent="0.25">
      <c r="A3771" s="10"/>
      <c r="B3771" s="10"/>
      <c r="C3771" s="10"/>
      <c r="D3771" s="10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1:66" x14ac:dyDescent="0.25">
      <c r="A3772" s="10"/>
      <c r="B3772" s="10"/>
      <c r="C3772" s="10"/>
      <c r="D3772" s="10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1:66" x14ac:dyDescent="0.25">
      <c r="A3773" s="10"/>
      <c r="B3773" s="10"/>
      <c r="C3773" s="10"/>
      <c r="D3773" s="10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1:66" x14ac:dyDescent="0.25">
      <c r="A3774" s="10"/>
      <c r="B3774" s="10"/>
      <c r="C3774" s="10"/>
      <c r="D3774" s="10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1:66" x14ac:dyDescent="0.25">
      <c r="A3775" s="10"/>
      <c r="B3775" s="10"/>
      <c r="C3775" s="10"/>
      <c r="D3775" s="10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1:66" x14ac:dyDescent="0.25">
      <c r="A3776" s="10"/>
      <c r="B3776" s="10"/>
      <c r="C3776" s="10"/>
      <c r="D3776" s="10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1:66" s="14" customFormat="1" x14ac:dyDescent="0.25">
      <c r="A3777" s="10"/>
      <c r="B3777" s="10"/>
      <c r="C3777" s="10"/>
      <c r="D3777" s="10"/>
      <c r="E3777" s="10"/>
      <c r="F3777" s="10"/>
      <c r="G3777" s="10"/>
      <c r="H3777" s="10"/>
      <c r="I3777" s="10"/>
      <c r="J3777" s="10"/>
      <c r="K3777" s="11"/>
      <c r="L3777" s="11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12"/>
      <c r="BI3777" s="12"/>
      <c r="BJ3777" s="13"/>
      <c r="BK3777" s="13"/>
      <c r="BL3777" s="13"/>
      <c r="BM3777" s="13"/>
      <c r="BN3777" s="13"/>
    </row>
    <row r="3778" spans="1:66" x14ac:dyDescent="0.25">
      <c r="A3778" s="10"/>
      <c r="B3778" s="10"/>
      <c r="C3778" s="10"/>
      <c r="D3778" s="10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1:66" x14ac:dyDescent="0.25">
      <c r="A3779" s="10"/>
      <c r="B3779" s="10"/>
      <c r="C3779" s="10"/>
      <c r="D3779" s="10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1:66" x14ac:dyDescent="0.25">
      <c r="A3780" s="10"/>
      <c r="B3780" s="10"/>
      <c r="C3780" s="10"/>
      <c r="D3780" s="1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1:66" x14ac:dyDescent="0.25">
      <c r="A3781" s="10"/>
      <c r="B3781" s="10"/>
      <c r="C3781" s="10"/>
      <c r="D3781" s="10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1:66" x14ac:dyDescent="0.25">
      <c r="A3782" s="10"/>
      <c r="B3782" s="10"/>
      <c r="C3782" s="10"/>
      <c r="D3782" s="10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1:66" s="14" customFormat="1" x14ac:dyDescent="0.25">
      <c r="A3783" s="10"/>
      <c r="B3783" s="10"/>
      <c r="C3783" s="10"/>
      <c r="D3783" s="10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1:66" x14ac:dyDescent="0.25">
      <c r="A3784" s="10"/>
      <c r="B3784" s="10"/>
      <c r="C3784" s="10"/>
      <c r="D3784" s="18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1:66" x14ac:dyDescent="0.25">
      <c r="A3785" s="10"/>
      <c r="B3785" s="10"/>
      <c r="C3785" s="10"/>
      <c r="D3785" s="18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1:66" x14ac:dyDescent="0.25">
      <c r="A3786" s="10"/>
      <c r="B3786" s="10"/>
      <c r="C3786" s="10"/>
      <c r="D3786" s="18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1:66" x14ac:dyDescent="0.25">
      <c r="A3787" s="10"/>
      <c r="B3787" s="10"/>
      <c r="C3787" s="10"/>
      <c r="D3787" s="18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1:66" x14ac:dyDescent="0.25">
      <c r="A3788" s="10"/>
      <c r="B3788" s="10"/>
      <c r="C3788" s="10"/>
      <c r="D3788" s="1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1:66" x14ac:dyDescent="0.25">
      <c r="A3789" s="10"/>
      <c r="B3789" s="10"/>
      <c r="C3789" s="10"/>
      <c r="D3789" s="18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1:66" x14ac:dyDescent="0.25">
      <c r="A3790" s="10"/>
      <c r="B3790" s="10"/>
      <c r="C3790" s="10"/>
      <c r="D3790" s="18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1:66" x14ac:dyDescent="0.25">
      <c r="A3791" s="10"/>
      <c r="B3791" s="10"/>
      <c r="C3791" s="10"/>
      <c r="D3791" s="18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1:66" x14ac:dyDescent="0.25">
      <c r="A3792" s="10"/>
      <c r="B3792" s="10"/>
      <c r="C3792" s="10"/>
      <c r="D3792" s="18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1:66" x14ac:dyDescent="0.25">
      <c r="A3793" s="10"/>
      <c r="B3793" s="10"/>
      <c r="C3793" s="10"/>
      <c r="D3793" s="18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1:66" x14ac:dyDescent="0.25">
      <c r="A3794" s="10"/>
      <c r="B3794" s="10"/>
      <c r="C3794" s="10"/>
      <c r="D3794" s="18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1:66" x14ac:dyDescent="0.25">
      <c r="A3795" s="10"/>
      <c r="B3795" s="10"/>
      <c r="C3795" s="10"/>
      <c r="D3795" s="18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1:66" x14ac:dyDescent="0.25">
      <c r="A3796" s="10"/>
      <c r="B3796" s="10"/>
      <c r="C3796" s="10"/>
      <c r="D3796" s="18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1:66" x14ac:dyDescent="0.25">
      <c r="A3797" s="10"/>
      <c r="B3797" s="10"/>
      <c r="C3797" s="10"/>
      <c r="D3797" s="18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1:66" x14ac:dyDescent="0.25">
      <c r="A3798" s="10"/>
      <c r="B3798" s="10"/>
      <c r="C3798" s="10"/>
      <c r="D3798" s="1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1:66" x14ac:dyDescent="0.25">
      <c r="A3799" s="10"/>
      <c r="B3799" s="10"/>
      <c r="C3799" s="10"/>
      <c r="D3799" s="18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1:66" x14ac:dyDescent="0.25">
      <c r="A3800" s="10"/>
      <c r="B3800" s="10"/>
      <c r="C3800" s="10"/>
      <c r="D3800" s="18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1:66" x14ac:dyDescent="0.25">
      <c r="A3801" s="10"/>
      <c r="B3801" s="10"/>
      <c r="C3801" s="10"/>
      <c r="D3801" s="18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1:66" x14ac:dyDescent="0.25">
      <c r="A3802" s="10"/>
      <c r="B3802" s="10"/>
      <c r="C3802" s="10"/>
      <c r="D3802" s="18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1:66" x14ac:dyDescent="0.25">
      <c r="A3803" s="10"/>
      <c r="B3803" s="10"/>
      <c r="C3803" s="10"/>
      <c r="D3803" s="18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1:66" x14ac:dyDescent="0.25">
      <c r="A3804" s="10"/>
      <c r="B3804" s="10"/>
      <c r="C3804" s="10"/>
      <c r="D3804" s="18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1:66" x14ac:dyDescent="0.25">
      <c r="A3805" s="10"/>
      <c r="B3805" s="10"/>
      <c r="C3805" s="10"/>
      <c r="D3805" s="18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1:66" x14ac:dyDescent="0.25">
      <c r="A3806" s="10"/>
      <c r="B3806" s="10"/>
      <c r="C3806" s="10"/>
      <c r="D3806" s="18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1:66" x14ac:dyDescent="0.25">
      <c r="A3807" s="10"/>
      <c r="B3807" s="10"/>
      <c r="C3807" s="10"/>
      <c r="D3807" s="18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1:66" x14ac:dyDescent="0.25">
      <c r="A3808" s="10"/>
      <c r="B3808" s="10"/>
      <c r="C3808" s="10"/>
      <c r="D3808" s="1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1:66" x14ac:dyDescent="0.25">
      <c r="A3809" s="10"/>
      <c r="B3809" s="10"/>
      <c r="C3809" s="10"/>
      <c r="D3809" s="18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1:66" x14ac:dyDescent="0.25">
      <c r="A3810" s="10"/>
      <c r="B3810" s="10"/>
      <c r="C3810" s="10"/>
      <c r="D3810" s="18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1:66" x14ac:dyDescent="0.25">
      <c r="A3811" s="10"/>
      <c r="B3811" s="10"/>
      <c r="C3811" s="10"/>
      <c r="D3811" s="18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1:66" x14ac:dyDescent="0.25">
      <c r="A3812" s="10"/>
      <c r="B3812" s="10"/>
      <c r="C3812" s="10"/>
      <c r="D3812" s="18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1:66" x14ac:dyDescent="0.25">
      <c r="A3813" s="10"/>
      <c r="B3813" s="10"/>
      <c r="C3813" s="10"/>
      <c r="D3813" s="18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1:66" x14ac:dyDescent="0.25">
      <c r="A3814" s="10"/>
      <c r="B3814" s="10"/>
      <c r="C3814" s="10"/>
      <c r="D3814" s="18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1:66" x14ac:dyDescent="0.25">
      <c r="A3815" s="10"/>
      <c r="B3815" s="10"/>
      <c r="C3815" s="10"/>
      <c r="D3815" s="18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1:66" x14ac:dyDescent="0.25">
      <c r="A3816" s="10"/>
      <c r="B3816" s="10"/>
      <c r="C3816" s="10"/>
      <c r="D3816" s="18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1:66" x14ac:dyDescent="0.25">
      <c r="A3817" s="10"/>
      <c r="B3817" s="10"/>
      <c r="C3817" s="10"/>
      <c r="D3817" s="18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1:66" x14ac:dyDescent="0.25">
      <c r="A3818" s="10"/>
      <c r="B3818" s="10"/>
      <c r="C3818" s="10"/>
      <c r="D3818" s="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1:66" x14ac:dyDescent="0.25">
      <c r="A3819" s="10"/>
      <c r="B3819" s="10"/>
      <c r="C3819" s="10"/>
      <c r="D3819" s="18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1:66" x14ac:dyDescent="0.25">
      <c r="A3820" s="10"/>
      <c r="B3820" s="10"/>
      <c r="C3820" s="10"/>
      <c r="D3820" s="18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1:66" x14ac:dyDescent="0.25">
      <c r="A3821" s="10"/>
      <c r="B3821" s="10"/>
      <c r="C3821" s="10"/>
      <c r="D3821" s="18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1:66" x14ac:dyDescent="0.25">
      <c r="A3822" s="10"/>
      <c r="B3822" s="10"/>
      <c r="C3822" s="10"/>
      <c r="D3822" s="18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1:66" x14ac:dyDescent="0.25">
      <c r="A3823" s="10"/>
      <c r="B3823" s="10"/>
      <c r="C3823" s="10"/>
      <c r="D3823" s="18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1:66" x14ac:dyDescent="0.25">
      <c r="A3824" s="10"/>
      <c r="B3824" s="10"/>
      <c r="C3824" s="10"/>
      <c r="D3824" s="18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1:66" x14ac:dyDescent="0.25">
      <c r="A3825" s="10"/>
      <c r="B3825" s="10"/>
      <c r="C3825" s="10"/>
      <c r="D3825" s="18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1:66" x14ac:dyDescent="0.25">
      <c r="A3826" s="10"/>
      <c r="B3826" s="10"/>
      <c r="C3826" s="10"/>
      <c r="D3826" s="18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1:66" x14ac:dyDescent="0.25">
      <c r="A3827" s="10"/>
      <c r="B3827" s="10"/>
      <c r="C3827" s="10"/>
      <c r="D3827" s="18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1:66" x14ac:dyDescent="0.25">
      <c r="A3828" s="10"/>
      <c r="B3828" s="10"/>
      <c r="C3828" s="10"/>
      <c r="D3828" s="1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1:66" x14ac:dyDescent="0.25">
      <c r="A3829" s="10"/>
      <c r="B3829" s="10"/>
      <c r="C3829" s="10"/>
      <c r="D3829" s="18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1:66" x14ac:dyDescent="0.25">
      <c r="A3830" s="10"/>
      <c r="B3830" s="10"/>
      <c r="C3830" s="10"/>
      <c r="D3830" s="18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1:66" x14ac:dyDescent="0.25">
      <c r="A3831" s="10"/>
      <c r="B3831" s="10"/>
      <c r="C3831" s="10"/>
      <c r="D3831" s="18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1:66" x14ac:dyDescent="0.25">
      <c r="A3832" s="10"/>
      <c r="B3832" s="10"/>
      <c r="C3832" s="10"/>
      <c r="D3832" s="18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1:66" x14ac:dyDescent="0.25">
      <c r="A3833" s="10"/>
      <c r="B3833" s="10"/>
      <c r="C3833" s="10"/>
      <c r="D3833" s="18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1:66" x14ac:dyDescent="0.25">
      <c r="A3834" s="10"/>
      <c r="B3834" s="10"/>
      <c r="C3834" s="10"/>
      <c r="D3834" s="18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1:66" s="14" customFormat="1" x14ac:dyDescent="0.25">
      <c r="A3835" s="10"/>
      <c r="B3835" s="10"/>
      <c r="C3835" s="10"/>
      <c r="D3835" s="18"/>
      <c r="E3835" s="10"/>
      <c r="F3835" s="10"/>
      <c r="G3835" s="10"/>
      <c r="H3835" s="10"/>
      <c r="I3835" s="10"/>
      <c r="J3835" s="10"/>
      <c r="K3835" s="11"/>
      <c r="L3835" s="11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3"/>
      <c r="BK3835" s="13"/>
      <c r="BL3835" s="13"/>
      <c r="BM3835" s="13"/>
      <c r="BN3835" s="13"/>
    </row>
    <row r="3836" spans="1:66" x14ac:dyDescent="0.25">
      <c r="A3836" s="10"/>
      <c r="B3836" s="10"/>
      <c r="C3836" s="10"/>
      <c r="D3836" s="18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1:66" x14ac:dyDescent="0.25">
      <c r="A3837" s="10"/>
      <c r="B3837" s="10"/>
      <c r="C3837" s="10"/>
      <c r="D3837" s="18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1:66" x14ac:dyDescent="0.25">
      <c r="A3838" s="10"/>
      <c r="B3838" s="10"/>
      <c r="C3838" s="10"/>
      <c r="D3838" s="1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1:66" x14ac:dyDescent="0.25">
      <c r="A3839" s="10"/>
      <c r="B3839" s="10"/>
      <c r="C3839" s="10"/>
      <c r="D3839" s="18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1:66" x14ac:dyDescent="0.25">
      <c r="A3840" s="10"/>
      <c r="B3840" s="10"/>
      <c r="C3840" s="10"/>
      <c r="D3840" s="18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1:66" x14ac:dyDescent="0.25">
      <c r="A3841" s="10"/>
      <c r="B3841" s="10"/>
      <c r="C3841" s="10"/>
      <c r="D3841" s="18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1:66" x14ac:dyDescent="0.25">
      <c r="A3842" s="10"/>
      <c r="B3842" s="10"/>
      <c r="C3842" s="10"/>
      <c r="D3842" s="18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1:66" x14ac:dyDescent="0.25">
      <c r="A3843" s="10"/>
      <c r="B3843" s="10"/>
      <c r="C3843" s="10"/>
      <c r="D3843" s="18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1:66" x14ac:dyDescent="0.25">
      <c r="A3844" s="10"/>
      <c r="B3844" s="10"/>
      <c r="C3844" s="10"/>
      <c r="D3844" s="18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1:66" x14ac:dyDescent="0.25">
      <c r="A3845" s="10"/>
      <c r="B3845" s="10"/>
      <c r="C3845" s="10"/>
      <c r="D3845" s="18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1:66" x14ac:dyDescent="0.25">
      <c r="A3846" s="10"/>
      <c r="B3846" s="10"/>
      <c r="C3846" s="10"/>
      <c r="D3846" s="18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1:66" x14ac:dyDescent="0.25">
      <c r="A3847" s="10"/>
      <c r="B3847" s="10"/>
      <c r="C3847" s="10"/>
      <c r="D3847" s="18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1:66" x14ac:dyDescent="0.25">
      <c r="A3848" s="10"/>
      <c r="B3848" s="10"/>
      <c r="C3848" s="10"/>
      <c r="D3848" s="1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1:66" x14ac:dyDescent="0.25">
      <c r="A3849" s="10"/>
      <c r="B3849" s="10"/>
      <c r="C3849" s="10"/>
      <c r="D3849" s="18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1:66" x14ac:dyDescent="0.25">
      <c r="A3850" s="10"/>
      <c r="B3850" s="10"/>
      <c r="C3850" s="10"/>
      <c r="D3850" s="18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1:66" x14ac:dyDescent="0.25">
      <c r="A3851" s="10"/>
      <c r="B3851" s="10"/>
      <c r="C3851" s="10"/>
      <c r="D3851" s="18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1:66" x14ac:dyDescent="0.25">
      <c r="A3852" s="10"/>
      <c r="B3852" s="10"/>
      <c r="C3852" s="10"/>
      <c r="D3852" s="18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1:66" x14ac:dyDescent="0.25">
      <c r="A3853" s="10"/>
      <c r="B3853" s="10"/>
      <c r="C3853" s="10"/>
      <c r="D3853" s="18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1:66" x14ac:dyDescent="0.25">
      <c r="A3854" s="10"/>
      <c r="B3854" s="10"/>
      <c r="C3854" s="10"/>
      <c r="D3854" s="18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1:66" x14ac:dyDescent="0.25">
      <c r="A3855" s="10"/>
      <c r="B3855" s="10"/>
      <c r="C3855" s="10"/>
      <c r="D3855" s="18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1:66" x14ac:dyDescent="0.25">
      <c r="A3856" s="10"/>
      <c r="B3856" s="10"/>
      <c r="C3856" s="10"/>
      <c r="D3856" s="18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1:66" x14ac:dyDescent="0.25">
      <c r="A3857" s="10"/>
      <c r="B3857" s="10"/>
      <c r="C3857" s="10"/>
      <c r="D3857" s="18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1:66" x14ac:dyDescent="0.25">
      <c r="A3858" s="10"/>
      <c r="B3858" s="10"/>
      <c r="C3858" s="10"/>
      <c r="D3858" s="1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1:66" x14ac:dyDescent="0.25">
      <c r="A3859" s="10"/>
      <c r="B3859" s="10"/>
      <c r="C3859" s="10"/>
      <c r="D3859" s="18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1:66" x14ac:dyDescent="0.25">
      <c r="A3860" s="10"/>
      <c r="B3860" s="10"/>
      <c r="C3860" s="10"/>
      <c r="D3860" s="18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1:66" x14ac:dyDescent="0.25">
      <c r="A3861" s="10"/>
      <c r="B3861" s="10"/>
      <c r="C3861" s="10"/>
      <c r="D3861" s="18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1:66" x14ac:dyDescent="0.25">
      <c r="A3862" s="10"/>
      <c r="B3862" s="10"/>
      <c r="C3862" s="10"/>
      <c r="D3862" s="18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1:66" x14ac:dyDescent="0.25">
      <c r="A3863" s="10"/>
      <c r="B3863" s="10"/>
      <c r="C3863" s="10"/>
      <c r="D3863" s="18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1:66" x14ac:dyDescent="0.25">
      <c r="A3864" s="10"/>
      <c r="B3864" s="10"/>
      <c r="C3864" s="10"/>
      <c r="D3864" s="18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1:66" x14ac:dyDescent="0.25">
      <c r="A3865" s="10"/>
      <c r="B3865" s="10"/>
      <c r="C3865" s="10"/>
      <c r="D3865" s="18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1:66" x14ac:dyDescent="0.25">
      <c r="A3866" s="10"/>
      <c r="B3866" s="10"/>
      <c r="C3866" s="10"/>
      <c r="D3866" s="18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1:66" x14ac:dyDescent="0.25">
      <c r="A3867" s="10"/>
      <c r="B3867" s="10"/>
      <c r="C3867" s="10"/>
      <c r="D3867" s="18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1:66" x14ac:dyDescent="0.25">
      <c r="A3868" s="10"/>
      <c r="B3868" s="10"/>
      <c r="C3868" s="10"/>
      <c r="D3868" s="1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1:66" x14ac:dyDescent="0.25">
      <c r="A3869" s="10"/>
      <c r="B3869" s="10"/>
      <c r="C3869" s="10"/>
      <c r="D3869" s="18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1:66" x14ac:dyDescent="0.25">
      <c r="A3870" s="10"/>
      <c r="B3870" s="10"/>
      <c r="C3870" s="10"/>
      <c r="D3870" s="18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1:66" x14ac:dyDescent="0.25">
      <c r="A3871" s="10"/>
      <c r="B3871" s="10"/>
      <c r="C3871" s="10"/>
      <c r="D3871" s="18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1:66" x14ac:dyDescent="0.25">
      <c r="A3872" s="10"/>
      <c r="B3872" s="10"/>
      <c r="C3872" s="10"/>
      <c r="D3872" s="18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1:66" x14ac:dyDescent="0.25">
      <c r="A3873" s="10"/>
      <c r="B3873" s="10"/>
      <c r="C3873" s="10"/>
      <c r="D3873" s="18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1:66" x14ac:dyDescent="0.25">
      <c r="A3874" s="10"/>
      <c r="B3874" s="10"/>
      <c r="C3874" s="10"/>
      <c r="D3874" s="18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1:66" x14ac:dyDescent="0.25">
      <c r="A3875" s="10"/>
      <c r="B3875" s="10"/>
      <c r="C3875" s="10"/>
      <c r="D3875" s="18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1:66" x14ac:dyDescent="0.25">
      <c r="A3876" s="10"/>
      <c r="B3876" s="10"/>
      <c r="C3876" s="10"/>
      <c r="D3876" s="18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1:66" x14ac:dyDescent="0.25">
      <c r="A3877" s="10"/>
      <c r="B3877" s="10"/>
      <c r="C3877" s="10"/>
      <c r="D3877" s="18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1:66" x14ac:dyDescent="0.25">
      <c r="A3878" s="10"/>
      <c r="B3878" s="10"/>
      <c r="C3878" s="10"/>
      <c r="D3878" s="1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1:66" x14ac:dyDescent="0.25">
      <c r="A3879" s="10"/>
      <c r="B3879" s="10"/>
      <c r="C3879" s="10"/>
      <c r="D3879" s="18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1:66" x14ac:dyDescent="0.25">
      <c r="A3880" s="10"/>
      <c r="B3880" s="10"/>
      <c r="C3880" s="10"/>
      <c r="D3880" s="18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1:66" x14ac:dyDescent="0.25">
      <c r="A3881" s="10"/>
      <c r="B3881" s="10"/>
      <c r="C3881" s="10"/>
      <c r="D3881" s="18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1:66" x14ac:dyDescent="0.25">
      <c r="A3882" s="10"/>
      <c r="B3882" s="10"/>
      <c r="C3882" s="10"/>
      <c r="D3882" s="18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1:66" x14ac:dyDescent="0.25">
      <c r="A3883" s="10"/>
      <c r="B3883" s="10"/>
      <c r="C3883" s="10"/>
      <c r="D3883" s="18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1:66" x14ac:dyDescent="0.25">
      <c r="A3884" s="10"/>
      <c r="B3884" s="10"/>
      <c r="C3884" s="10"/>
      <c r="D3884" s="18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1:66" x14ac:dyDescent="0.25">
      <c r="A3885" s="10"/>
      <c r="B3885" s="10"/>
      <c r="C3885" s="10"/>
      <c r="D3885" s="18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1:66" x14ac:dyDescent="0.25">
      <c r="A3886" s="10"/>
      <c r="B3886" s="10"/>
      <c r="C3886" s="10"/>
      <c r="D3886" s="18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1:66" x14ac:dyDescent="0.25">
      <c r="A3887" s="10"/>
      <c r="B3887" s="10"/>
      <c r="C3887" s="10"/>
      <c r="D3887" s="18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1:66" x14ac:dyDescent="0.25">
      <c r="A3888" s="10"/>
      <c r="B3888" s="10"/>
      <c r="C3888" s="10"/>
      <c r="D3888" s="1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1:66" x14ac:dyDescent="0.25">
      <c r="A3889" s="10"/>
      <c r="B3889" s="10"/>
      <c r="C3889" s="10"/>
      <c r="D3889" s="18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1:66" x14ac:dyDescent="0.25">
      <c r="A3890" s="10"/>
      <c r="B3890" s="10"/>
      <c r="C3890" s="10"/>
      <c r="D3890" s="18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1:66" x14ac:dyDescent="0.25">
      <c r="A3891" s="10"/>
      <c r="B3891" s="10"/>
      <c r="C3891" s="10"/>
      <c r="D3891" s="18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1:66" x14ac:dyDescent="0.25">
      <c r="A3892" s="10"/>
      <c r="B3892" s="10"/>
      <c r="C3892" s="10"/>
      <c r="D3892" s="18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1:66" x14ac:dyDescent="0.25">
      <c r="A3893" s="10"/>
      <c r="B3893" s="10"/>
      <c r="C3893" s="10"/>
      <c r="D3893" s="18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1:66" x14ac:dyDescent="0.25">
      <c r="A3894" s="10"/>
      <c r="B3894" s="10"/>
      <c r="C3894" s="10"/>
      <c r="D3894" s="18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1:66" x14ac:dyDescent="0.25">
      <c r="A3895" s="10"/>
      <c r="B3895" s="10"/>
      <c r="C3895" s="10"/>
      <c r="D3895" s="18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1:66" x14ac:dyDescent="0.25">
      <c r="A3896" s="10"/>
      <c r="B3896" s="10"/>
      <c r="C3896" s="10"/>
      <c r="D3896" s="18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1:66" x14ac:dyDescent="0.25">
      <c r="A3897" s="10"/>
      <c r="B3897" s="10"/>
      <c r="C3897" s="10"/>
      <c r="D3897" s="18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1:66" x14ac:dyDescent="0.25">
      <c r="A3898" s="10"/>
      <c r="B3898" s="10"/>
      <c r="C3898" s="10"/>
      <c r="D3898" s="1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1:66" x14ac:dyDescent="0.25">
      <c r="A3899" s="10"/>
      <c r="B3899" s="10"/>
      <c r="C3899" s="10"/>
      <c r="D3899" s="18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1:66" s="14" customFormat="1" x14ac:dyDescent="0.25">
      <c r="A3900" s="10"/>
      <c r="B3900" s="10"/>
      <c r="C3900" s="10"/>
      <c r="D3900" s="18"/>
      <c r="E3900" s="10"/>
      <c r="F3900" s="10"/>
      <c r="G3900" s="10"/>
      <c r="H3900" s="10"/>
      <c r="I3900" s="10"/>
      <c r="J3900" s="10"/>
      <c r="K3900" s="11"/>
      <c r="L3900" s="11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12"/>
      <c r="BI3900" s="12"/>
      <c r="BJ3900" s="13"/>
      <c r="BK3900" s="13"/>
      <c r="BL3900" s="13"/>
      <c r="BM3900" s="13"/>
      <c r="BN3900" s="13"/>
    </row>
    <row r="3901" spans="1:66" x14ac:dyDescent="0.25">
      <c r="A3901" s="10"/>
      <c r="B3901" s="10"/>
      <c r="C3901" s="10"/>
      <c r="D3901" s="18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1:66" x14ac:dyDescent="0.25">
      <c r="A3902" s="10"/>
      <c r="B3902" s="10"/>
      <c r="C3902" s="10"/>
      <c r="D3902" s="18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1:66" x14ac:dyDescent="0.25">
      <c r="A3903" s="10"/>
      <c r="B3903" s="10"/>
      <c r="C3903" s="10"/>
      <c r="D3903" s="18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1:66" x14ac:dyDescent="0.25">
      <c r="A3904" s="10"/>
      <c r="B3904" s="10"/>
      <c r="C3904" s="10"/>
      <c r="D3904" s="18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1:66" x14ac:dyDescent="0.25">
      <c r="A3905" s="10"/>
      <c r="B3905" s="10"/>
      <c r="C3905" s="10"/>
      <c r="D3905" s="18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1:66" x14ac:dyDescent="0.25">
      <c r="A3906" s="10"/>
      <c r="B3906" s="10"/>
      <c r="C3906" s="10"/>
      <c r="D3906" s="18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1:66" x14ac:dyDescent="0.25">
      <c r="A3907" s="10"/>
      <c r="B3907" s="10"/>
      <c r="C3907" s="10"/>
      <c r="D3907" s="18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1:66" x14ac:dyDescent="0.25">
      <c r="A3908" s="10"/>
      <c r="B3908" s="10"/>
      <c r="C3908" s="10"/>
      <c r="D3908" s="1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1:66" x14ac:dyDescent="0.25">
      <c r="A3909" s="10"/>
      <c r="B3909" s="10"/>
      <c r="C3909" s="10"/>
      <c r="D3909" s="18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1:66" x14ac:dyDescent="0.25">
      <c r="A3910" s="10"/>
      <c r="B3910" s="10"/>
      <c r="C3910" s="10"/>
      <c r="D3910" s="18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1:66" x14ac:dyDescent="0.25">
      <c r="A3911" s="10"/>
      <c r="B3911" s="10"/>
      <c r="C3911" s="10"/>
      <c r="D3911" s="18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1:66" x14ac:dyDescent="0.25">
      <c r="A3912" s="10"/>
      <c r="B3912" s="10"/>
      <c r="C3912" s="10"/>
      <c r="D3912" s="18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1:66" x14ac:dyDescent="0.25">
      <c r="A3913" s="10"/>
      <c r="B3913" s="10"/>
      <c r="C3913" s="10"/>
      <c r="D3913" s="18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1:66" x14ac:dyDescent="0.25">
      <c r="A3914" s="10"/>
      <c r="B3914" s="10"/>
      <c r="C3914" s="10"/>
      <c r="D3914" s="18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1:66" x14ac:dyDescent="0.25">
      <c r="A3915" s="10"/>
      <c r="B3915" s="10"/>
      <c r="C3915" s="10"/>
      <c r="D3915" s="18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1:66" x14ac:dyDescent="0.25">
      <c r="A3916" s="10"/>
      <c r="B3916" s="10"/>
      <c r="C3916" s="10"/>
      <c r="D3916" s="18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1:66" x14ac:dyDescent="0.25">
      <c r="A3917" s="10"/>
      <c r="B3917" s="10"/>
      <c r="C3917" s="10"/>
      <c r="D3917" s="18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1:66" x14ac:dyDescent="0.25">
      <c r="A3918" s="10"/>
      <c r="B3918" s="10"/>
      <c r="C3918" s="10"/>
      <c r="D3918" s="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1:66" x14ac:dyDescent="0.25">
      <c r="A3919" s="10"/>
      <c r="B3919" s="10"/>
      <c r="C3919" s="10"/>
      <c r="D3919" s="18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1:66" x14ac:dyDescent="0.25">
      <c r="A3920" s="10"/>
      <c r="B3920" s="10"/>
      <c r="C3920" s="10"/>
      <c r="D3920" s="18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1:66" x14ac:dyDescent="0.25">
      <c r="A3921" s="10"/>
      <c r="B3921" s="10"/>
      <c r="C3921" s="10"/>
      <c r="D3921" s="18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1:66" x14ac:dyDescent="0.25">
      <c r="A3922" s="10"/>
      <c r="B3922" s="10"/>
      <c r="C3922" s="10"/>
      <c r="D3922" s="18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1:66" x14ac:dyDescent="0.25">
      <c r="A3923" s="10"/>
      <c r="B3923" s="10"/>
      <c r="C3923" s="10"/>
      <c r="D3923" s="18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1:66" x14ac:dyDescent="0.25">
      <c r="A3924" s="10"/>
      <c r="B3924" s="10"/>
      <c r="C3924" s="10"/>
      <c r="D3924" s="18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1:66" x14ac:dyDescent="0.25">
      <c r="A3925" s="10"/>
      <c r="B3925" s="10"/>
      <c r="C3925" s="10"/>
      <c r="D3925" s="18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1:66" x14ac:dyDescent="0.25">
      <c r="A3926" s="10"/>
      <c r="B3926" s="10"/>
      <c r="C3926" s="10"/>
      <c r="D3926" s="18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1:66" x14ac:dyDescent="0.25">
      <c r="A3927" s="10"/>
      <c r="B3927" s="10"/>
      <c r="C3927" s="10"/>
      <c r="D3927" s="18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1:66" x14ac:dyDescent="0.25">
      <c r="A3928" s="10"/>
      <c r="B3928" s="10"/>
      <c r="C3928" s="10"/>
      <c r="D3928" s="1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1:66" x14ac:dyDescent="0.25">
      <c r="A3929" s="10"/>
      <c r="B3929" s="10"/>
      <c r="C3929" s="10"/>
      <c r="D3929" s="18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1:66" x14ac:dyDescent="0.25">
      <c r="A3930" s="10"/>
      <c r="B3930" s="10"/>
      <c r="C3930" s="10"/>
      <c r="D3930" s="18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1:66" x14ac:dyDescent="0.25">
      <c r="A3931" s="10"/>
      <c r="B3931" s="10"/>
      <c r="C3931" s="10"/>
      <c r="D3931" s="18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1:66" x14ac:dyDescent="0.25">
      <c r="A3932" s="10"/>
      <c r="B3932" s="10"/>
      <c r="C3932" s="10"/>
      <c r="D3932" s="18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1:66" x14ac:dyDescent="0.25">
      <c r="A3933" s="10"/>
      <c r="B3933" s="10"/>
      <c r="C3933" s="10"/>
      <c r="D3933" s="18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1:66" x14ac:dyDescent="0.25">
      <c r="A3934" s="10"/>
      <c r="B3934" s="10"/>
      <c r="C3934" s="10"/>
      <c r="D3934" s="18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1:66" x14ac:dyDescent="0.25">
      <c r="A3935" s="10"/>
      <c r="B3935" s="10"/>
      <c r="C3935" s="10"/>
      <c r="D3935" s="18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1:66" x14ac:dyDescent="0.25">
      <c r="A3936" s="10"/>
      <c r="B3936" s="10"/>
      <c r="C3936" s="10"/>
      <c r="D3936" s="18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1:66" x14ac:dyDescent="0.25">
      <c r="A3937" s="10"/>
      <c r="B3937" s="10"/>
      <c r="C3937" s="10"/>
      <c r="D3937" s="18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1:66" x14ac:dyDescent="0.25">
      <c r="A3938" s="10"/>
      <c r="B3938" s="10"/>
      <c r="C3938" s="10"/>
      <c r="D3938" s="1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1:66" x14ac:dyDescent="0.25">
      <c r="A3939" s="10"/>
      <c r="B3939" s="10"/>
      <c r="C3939" s="10"/>
      <c r="D3939" s="18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1:66" x14ac:dyDescent="0.25">
      <c r="A3940" s="10"/>
      <c r="B3940" s="10"/>
      <c r="C3940" s="10"/>
      <c r="D3940" s="18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1:66" x14ac:dyDescent="0.25">
      <c r="A3941" s="10"/>
      <c r="B3941" s="10"/>
      <c r="C3941" s="10"/>
      <c r="D3941" s="18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1:66" x14ac:dyDescent="0.25">
      <c r="A3942" s="10"/>
      <c r="B3942" s="10"/>
      <c r="C3942" s="10"/>
      <c r="D3942" s="18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1:66" x14ac:dyDescent="0.25">
      <c r="A3943" s="10"/>
      <c r="B3943" s="10"/>
      <c r="C3943" s="10"/>
      <c r="D3943" s="18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1:66" x14ac:dyDescent="0.25">
      <c r="A3944" s="10"/>
      <c r="B3944" s="10"/>
      <c r="C3944" s="10"/>
      <c r="D3944" s="18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1:66" x14ac:dyDescent="0.25">
      <c r="A3945" s="10"/>
      <c r="B3945" s="10"/>
      <c r="C3945" s="10"/>
      <c r="D3945" s="18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1:66" x14ac:dyDescent="0.25">
      <c r="A3946" s="10"/>
      <c r="B3946" s="10"/>
      <c r="C3946" s="10"/>
      <c r="D3946" s="18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1:66" x14ac:dyDescent="0.25">
      <c r="A3947" s="10"/>
      <c r="B3947" s="10"/>
      <c r="C3947" s="10"/>
      <c r="D3947" s="18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1:66" x14ac:dyDescent="0.25">
      <c r="A3948" s="10"/>
      <c r="B3948" s="10"/>
      <c r="C3948" s="10"/>
      <c r="D3948" s="1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1:66" x14ac:dyDescent="0.25">
      <c r="A3949" s="10"/>
      <c r="B3949" s="10"/>
      <c r="C3949" s="10"/>
      <c r="D3949" s="18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1:66" x14ac:dyDescent="0.25">
      <c r="A3950" s="10"/>
      <c r="B3950" s="10"/>
      <c r="C3950" s="10"/>
      <c r="D3950" s="18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1:66" s="14" customFormat="1" x14ac:dyDescent="0.25">
      <c r="A3951" s="10"/>
      <c r="B3951" s="10"/>
      <c r="C3951" s="10"/>
      <c r="D3951" s="18"/>
      <c r="E3951" s="10"/>
      <c r="F3951" s="10"/>
      <c r="G3951" s="10"/>
      <c r="H3951" s="10"/>
      <c r="I3951" s="10"/>
      <c r="J3951" s="10"/>
      <c r="K3951" s="11"/>
      <c r="L3951" s="11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3"/>
      <c r="BK3951" s="13"/>
      <c r="BL3951" s="13"/>
      <c r="BM3951" s="13"/>
      <c r="BN3951" s="13"/>
    </row>
    <row r="3952" spans="1:66" x14ac:dyDescent="0.25">
      <c r="A3952" s="10"/>
      <c r="B3952" s="10"/>
      <c r="C3952" s="10"/>
      <c r="D3952" s="18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1:66" s="14" customFormat="1" x14ac:dyDescent="0.25">
      <c r="A3953" s="10"/>
      <c r="B3953" s="10"/>
      <c r="C3953" s="10"/>
      <c r="D3953" s="18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1:66" x14ac:dyDescent="0.25">
      <c r="A3954" s="10"/>
      <c r="B3954" s="10"/>
      <c r="C3954" s="10"/>
      <c r="D3954" s="18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1:66" x14ac:dyDescent="0.25">
      <c r="A3955" s="10"/>
      <c r="B3955" s="10"/>
      <c r="C3955" s="10"/>
      <c r="D3955" s="18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1:66" x14ac:dyDescent="0.25">
      <c r="A3956" s="10"/>
      <c r="B3956" s="10"/>
      <c r="C3956" s="10"/>
      <c r="D3956" s="18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1:66" x14ac:dyDescent="0.25">
      <c r="A3957" s="10"/>
      <c r="B3957" s="10"/>
      <c r="C3957" s="10"/>
      <c r="D3957" s="18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1:66" x14ac:dyDescent="0.25">
      <c r="A3958" s="10"/>
      <c r="B3958" s="10"/>
      <c r="C3958" s="10"/>
      <c r="D3958" s="18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1:66" x14ac:dyDescent="0.25">
      <c r="A3959" s="10"/>
      <c r="B3959" s="10"/>
      <c r="C3959" s="10"/>
      <c r="D3959" s="18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1:66" x14ac:dyDescent="0.25">
      <c r="A3960" s="10"/>
      <c r="B3960" s="10"/>
      <c r="C3960" s="10"/>
      <c r="D3960" s="18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1:66" x14ac:dyDescent="0.25">
      <c r="A3961" s="10"/>
      <c r="B3961" s="10"/>
      <c r="C3961" s="10"/>
      <c r="D3961" s="18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1:66" x14ac:dyDescent="0.25">
      <c r="A3962" s="10"/>
      <c r="B3962" s="10"/>
      <c r="C3962" s="10"/>
      <c r="D3962" s="18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1:66" x14ac:dyDescent="0.25">
      <c r="A3963" s="10"/>
      <c r="B3963" s="10"/>
      <c r="C3963" s="10"/>
      <c r="D3963" s="18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1:66" x14ac:dyDescent="0.25">
      <c r="A3964" s="10"/>
      <c r="B3964" s="10"/>
      <c r="C3964" s="10"/>
      <c r="D3964" s="18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1:66" x14ac:dyDescent="0.25">
      <c r="A3965" s="10"/>
      <c r="B3965" s="10"/>
      <c r="C3965" s="10"/>
      <c r="D3965" s="18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1:66" x14ac:dyDescent="0.25">
      <c r="A3966" s="10"/>
      <c r="B3966" s="10"/>
      <c r="C3966" s="10"/>
      <c r="D3966" s="18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1:66" x14ac:dyDescent="0.25">
      <c r="A3967" s="10"/>
      <c r="B3967" s="10"/>
      <c r="C3967" s="10"/>
      <c r="D3967" s="18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1:66" x14ac:dyDescent="0.25">
      <c r="A3968" s="10"/>
      <c r="B3968" s="10"/>
      <c r="C3968" s="10"/>
      <c r="D3968" s="18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1:66" x14ac:dyDescent="0.25">
      <c r="A3969" s="10"/>
      <c r="B3969" s="10"/>
      <c r="C3969" s="10"/>
      <c r="D3969" s="18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1:66" x14ac:dyDescent="0.25">
      <c r="A3970" s="10"/>
      <c r="B3970" s="10"/>
      <c r="C3970" s="10"/>
      <c r="D3970" s="18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1:66" x14ac:dyDescent="0.25">
      <c r="A3971" s="10"/>
      <c r="B3971" s="10"/>
      <c r="C3971" s="10"/>
      <c r="D3971" s="18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1:66" s="14" customFormat="1" x14ac:dyDescent="0.25">
      <c r="A3972" s="10"/>
      <c r="B3972" s="10"/>
      <c r="C3972" s="10"/>
      <c r="D3972" s="18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1:66" x14ac:dyDescent="0.25">
      <c r="A3973" s="10"/>
      <c r="B3973" s="10"/>
      <c r="C3973" s="10"/>
      <c r="D3973" s="18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1:66" x14ac:dyDescent="0.25">
      <c r="A3974" s="10"/>
      <c r="B3974" s="10"/>
      <c r="C3974" s="10"/>
      <c r="D3974" s="18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1:66" x14ac:dyDescent="0.25">
      <c r="A3975" s="10"/>
      <c r="B3975" s="10"/>
      <c r="C3975" s="10"/>
      <c r="D3975" s="18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1:66" x14ac:dyDescent="0.25">
      <c r="A3976" s="10"/>
      <c r="B3976" s="10"/>
      <c r="C3976" s="10"/>
      <c r="D3976" s="18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1:66" x14ac:dyDescent="0.25">
      <c r="A3977" s="10"/>
      <c r="B3977" s="10"/>
      <c r="C3977" s="10"/>
      <c r="D3977" s="18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1:66" x14ac:dyDescent="0.25">
      <c r="A3978" s="10"/>
      <c r="B3978" s="10"/>
      <c r="C3978" s="10"/>
      <c r="D3978" s="18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1:66" x14ac:dyDescent="0.25">
      <c r="A3979" s="10"/>
      <c r="B3979" s="10"/>
      <c r="C3979" s="10"/>
      <c r="D3979" s="18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1:66" x14ac:dyDescent="0.25">
      <c r="A3980" s="10"/>
      <c r="B3980" s="10"/>
      <c r="C3980" s="10"/>
      <c r="D3980" s="18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1:66" x14ac:dyDescent="0.25">
      <c r="A3981" s="10"/>
      <c r="B3981" s="10"/>
      <c r="C3981" s="10"/>
      <c r="D3981" s="18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1:66" x14ac:dyDescent="0.25">
      <c r="A3982" s="10"/>
      <c r="B3982" s="10"/>
      <c r="C3982" s="10"/>
      <c r="D3982" s="18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1:66" x14ac:dyDescent="0.25">
      <c r="A3983" s="10"/>
      <c r="B3983" s="10"/>
      <c r="C3983" s="10"/>
      <c r="D3983" s="18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1:66" x14ac:dyDescent="0.25">
      <c r="A3984" s="10"/>
      <c r="B3984" s="10"/>
      <c r="C3984" s="10"/>
      <c r="D3984" s="18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1:66" x14ac:dyDescent="0.25">
      <c r="A3985" s="10"/>
      <c r="B3985" s="10"/>
      <c r="C3985" s="10"/>
      <c r="D3985" s="18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1:66" x14ac:dyDescent="0.25">
      <c r="A3986" s="10"/>
      <c r="B3986" s="10"/>
      <c r="C3986" s="10"/>
      <c r="D3986" s="18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1:66" x14ac:dyDescent="0.25">
      <c r="A3987" s="10"/>
      <c r="B3987" s="10"/>
      <c r="C3987" s="10"/>
      <c r="D3987" s="18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1:66" x14ac:dyDescent="0.25">
      <c r="A3988" s="10"/>
      <c r="B3988" s="10"/>
      <c r="C3988" s="10"/>
      <c r="D3988" s="18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1:66" x14ac:dyDescent="0.25">
      <c r="A3989" s="10"/>
      <c r="B3989" s="10"/>
      <c r="C3989" s="10"/>
      <c r="D3989" s="18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1:66" x14ac:dyDescent="0.25">
      <c r="A3990" s="10"/>
      <c r="B3990" s="10"/>
      <c r="C3990" s="10"/>
      <c r="D3990" s="18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1:66" x14ac:dyDescent="0.25">
      <c r="A3991" s="10"/>
      <c r="B3991" s="10"/>
      <c r="C3991" s="10"/>
      <c r="D3991" s="18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1:66" x14ac:dyDescent="0.25">
      <c r="A3992" s="10"/>
      <c r="B3992" s="10"/>
      <c r="C3992" s="10"/>
      <c r="D3992" s="18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1:66" x14ac:dyDescent="0.25">
      <c r="A3993" s="10"/>
      <c r="B3993" s="10"/>
      <c r="C3993" s="10"/>
      <c r="D3993" s="18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1:66" x14ac:dyDescent="0.25">
      <c r="A3994" s="10"/>
      <c r="B3994" s="10"/>
      <c r="C3994" s="10"/>
      <c r="D3994" s="18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1:66" x14ac:dyDescent="0.25">
      <c r="A3995" s="10"/>
      <c r="B3995" s="10"/>
      <c r="C3995" s="10"/>
      <c r="D3995" s="18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1:66" x14ac:dyDescent="0.25">
      <c r="A3996" s="10"/>
      <c r="B3996" s="10"/>
      <c r="C3996" s="10"/>
      <c r="D3996" s="18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1:66" x14ac:dyDescent="0.25">
      <c r="A3997" s="10"/>
      <c r="B3997" s="10"/>
      <c r="C3997" s="10"/>
      <c r="D3997" s="18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1:66" x14ac:dyDescent="0.25">
      <c r="A3998" s="10"/>
      <c r="B3998" s="10"/>
      <c r="C3998" s="10"/>
      <c r="D3998" s="18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1:66" x14ac:dyDescent="0.25">
      <c r="A3999" s="10"/>
      <c r="B3999" s="10"/>
      <c r="C3999" s="10"/>
      <c r="D3999" s="18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1:66" x14ac:dyDescent="0.25">
      <c r="A4000" s="10"/>
      <c r="B4000" s="10"/>
      <c r="C4000" s="10"/>
      <c r="D4000" s="18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1:66" x14ac:dyDescent="0.25">
      <c r="A4001" s="10"/>
      <c r="B4001" s="10"/>
      <c r="C4001" s="10"/>
      <c r="D4001" s="18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1:66" x14ac:dyDescent="0.25">
      <c r="A4002" s="10"/>
      <c r="B4002" s="10"/>
      <c r="C4002" s="10"/>
      <c r="D4002" s="18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1:66" x14ac:dyDescent="0.25">
      <c r="A4003" s="10"/>
      <c r="B4003" s="10"/>
      <c r="C4003" s="10"/>
      <c r="D4003" s="18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1:66" x14ac:dyDescent="0.25">
      <c r="A4004" s="10"/>
      <c r="B4004" s="10"/>
      <c r="C4004" s="10"/>
      <c r="D4004" s="18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1:66" x14ac:dyDescent="0.25">
      <c r="A4005" s="10"/>
      <c r="B4005" s="10"/>
      <c r="C4005" s="10"/>
      <c r="D4005" s="18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1:66" x14ac:dyDescent="0.25">
      <c r="A4006" s="10"/>
      <c r="B4006" s="10"/>
      <c r="C4006" s="10"/>
      <c r="D4006" s="18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1:66" x14ac:dyDescent="0.25">
      <c r="A4007" s="10"/>
      <c r="B4007" s="10"/>
      <c r="C4007" s="10"/>
      <c r="D4007" s="18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1:66" x14ac:dyDescent="0.25">
      <c r="A4008" s="10"/>
      <c r="B4008" s="10"/>
      <c r="C4008" s="10"/>
      <c r="D4008" s="18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1:66" x14ac:dyDescent="0.25">
      <c r="A4009" s="10"/>
      <c r="B4009" s="10"/>
      <c r="C4009" s="10"/>
      <c r="D4009" s="18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1:66" x14ac:dyDescent="0.25">
      <c r="A4010" s="10"/>
      <c r="B4010" s="10"/>
      <c r="C4010" s="10"/>
      <c r="D4010" s="18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1:66" x14ac:dyDescent="0.25">
      <c r="A4011" s="10"/>
      <c r="B4011" s="10"/>
      <c r="C4011" s="10"/>
      <c r="D4011" s="18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1:66" x14ac:dyDescent="0.25">
      <c r="A4012" s="10"/>
      <c r="B4012" s="10"/>
      <c r="C4012" s="10"/>
      <c r="D4012" s="18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1:66" x14ac:dyDescent="0.25">
      <c r="A4013" s="10"/>
      <c r="B4013" s="10"/>
      <c r="C4013" s="10"/>
      <c r="D4013" s="18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1:66" x14ac:dyDescent="0.25">
      <c r="A4014" s="10"/>
      <c r="B4014" s="10"/>
      <c r="C4014" s="10"/>
      <c r="D4014" s="18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1:66" x14ac:dyDescent="0.25">
      <c r="A4015" s="10"/>
      <c r="B4015" s="10"/>
      <c r="C4015" s="10"/>
      <c r="D4015" s="18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1:66" x14ac:dyDescent="0.25">
      <c r="A4016" s="10"/>
      <c r="B4016" s="10"/>
      <c r="C4016" s="10"/>
      <c r="D4016" s="18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1:66" x14ac:dyDescent="0.25">
      <c r="A4017" s="10"/>
      <c r="B4017" s="10"/>
      <c r="C4017" s="10"/>
      <c r="D4017" s="18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1:66" x14ac:dyDescent="0.25">
      <c r="A4018" s="10"/>
      <c r="B4018" s="10"/>
      <c r="C4018" s="10"/>
      <c r="D4018" s="18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1:66" x14ac:dyDescent="0.25">
      <c r="A4019" s="10"/>
      <c r="B4019" s="10"/>
      <c r="C4019" s="10"/>
      <c r="D4019" s="18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1:66" x14ac:dyDescent="0.25">
      <c r="A4020" s="10"/>
      <c r="B4020" s="10"/>
      <c r="C4020" s="10"/>
      <c r="D4020" s="18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1:66" x14ac:dyDescent="0.25">
      <c r="A4021" s="10"/>
      <c r="B4021" s="10"/>
      <c r="C4021" s="10"/>
      <c r="D4021" s="18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1:66" x14ac:dyDescent="0.25">
      <c r="A4022" s="10"/>
      <c r="B4022" s="10"/>
      <c r="C4022" s="10"/>
      <c r="D4022" s="18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1:66" x14ac:dyDescent="0.25">
      <c r="A4023" s="10"/>
      <c r="B4023" s="10"/>
      <c r="C4023" s="10"/>
      <c r="D4023" s="18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1:66" x14ac:dyDescent="0.25">
      <c r="A4024" s="10"/>
      <c r="B4024" s="10"/>
      <c r="C4024" s="10"/>
      <c r="D4024" s="18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1:66" x14ac:dyDescent="0.25">
      <c r="A4025" s="10"/>
      <c r="B4025" s="10"/>
      <c r="C4025" s="10"/>
      <c r="D4025" s="18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1:66" x14ac:dyDescent="0.25">
      <c r="A4026" s="10"/>
      <c r="B4026" s="10"/>
      <c r="C4026" s="10"/>
      <c r="D4026" s="18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1:66" x14ac:dyDescent="0.25">
      <c r="A4027" s="10"/>
      <c r="B4027" s="10"/>
      <c r="C4027" s="10"/>
      <c r="D4027" s="18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1:66" x14ac:dyDescent="0.25">
      <c r="A4028" s="10"/>
      <c r="B4028" s="10"/>
      <c r="C4028" s="10"/>
      <c r="D4028" s="18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1:66" x14ac:dyDescent="0.25">
      <c r="A4029" s="10"/>
      <c r="B4029" s="10"/>
      <c r="C4029" s="10"/>
      <c r="D4029" s="18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1:66" x14ac:dyDescent="0.25">
      <c r="A4030" s="10"/>
      <c r="B4030" s="10"/>
      <c r="C4030" s="10"/>
      <c r="D4030" s="18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1:66" x14ac:dyDescent="0.25">
      <c r="A4031" s="10"/>
      <c r="B4031" s="10"/>
      <c r="C4031" s="10"/>
      <c r="D4031" s="18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1:66" x14ac:dyDescent="0.25">
      <c r="A4032" s="10"/>
      <c r="B4032" s="10"/>
      <c r="C4032" s="10"/>
      <c r="D4032" s="18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1:66" x14ac:dyDescent="0.25">
      <c r="A4033" s="10"/>
      <c r="B4033" s="10"/>
      <c r="C4033" s="10"/>
      <c r="D4033" s="18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1:66" x14ac:dyDescent="0.25">
      <c r="A4034" s="10"/>
      <c r="B4034" s="10"/>
      <c r="C4034" s="10"/>
      <c r="D4034" s="18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1:66" x14ac:dyDescent="0.25">
      <c r="A4035" s="10"/>
      <c r="B4035" s="10"/>
      <c r="C4035" s="10"/>
      <c r="D4035" s="18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1:66" s="14" customFormat="1" x14ac:dyDescent="0.25">
      <c r="A4036" s="10"/>
      <c r="B4036" s="10"/>
      <c r="C4036" s="10"/>
      <c r="D4036" s="18"/>
      <c r="E4036" s="10"/>
      <c r="F4036" s="10"/>
      <c r="G4036" s="10"/>
      <c r="H4036" s="10"/>
      <c r="I4036" s="10"/>
      <c r="J4036" s="10"/>
      <c r="K4036" s="11"/>
      <c r="L4036" s="11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3"/>
      <c r="BK4036" s="13"/>
      <c r="BL4036" s="13"/>
      <c r="BM4036" s="13"/>
      <c r="BN4036" s="13"/>
    </row>
    <row r="4037" spans="1:66" x14ac:dyDescent="0.25">
      <c r="A4037" s="10"/>
      <c r="B4037" s="10"/>
      <c r="C4037" s="10"/>
      <c r="D4037" s="18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1:66" x14ac:dyDescent="0.25">
      <c r="A4038" s="10"/>
      <c r="B4038" s="10"/>
      <c r="C4038" s="10"/>
      <c r="D4038" s="18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1:66" x14ac:dyDescent="0.25">
      <c r="A4039" s="10"/>
      <c r="B4039" s="10"/>
      <c r="C4039" s="10"/>
      <c r="D4039" s="18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1:66" x14ac:dyDescent="0.25">
      <c r="A4040" s="10"/>
      <c r="B4040" s="10"/>
      <c r="C4040" s="10"/>
      <c r="D4040" s="18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1:66" x14ac:dyDescent="0.25">
      <c r="A4041" s="10"/>
      <c r="B4041" s="10"/>
      <c r="C4041" s="10"/>
      <c r="D4041" s="18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1:66" x14ac:dyDescent="0.25">
      <c r="A4042" s="10"/>
      <c r="B4042" s="10"/>
      <c r="C4042" s="10"/>
      <c r="D4042" s="18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1:66" x14ac:dyDescent="0.25">
      <c r="A4043" s="10"/>
      <c r="B4043" s="10"/>
      <c r="C4043" s="10"/>
      <c r="D4043" s="18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1:66" x14ac:dyDescent="0.25">
      <c r="A4044" s="10"/>
      <c r="B4044" s="10"/>
      <c r="C4044" s="10"/>
      <c r="D4044" s="18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1:66" x14ac:dyDescent="0.25">
      <c r="A4045" s="10"/>
      <c r="B4045" s="10"/>
      <c r="C4045" s="10"/>
      <c r="D4045" s="18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1:66" x14ac:dyDescent="0.25">
      <c r="A4046" s="10"/>
      <c r="B4046" s="10"/>
      <c r="C4046" s="10"/>
      <c r="D4046" s="18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1:66" x14ac:dyDescent="0.25">
      <c r="A4047" s="10"/>
      <c r="B4047" s="10"/>
      <c r="C4047" s="10"/>
      <c r="D4047" s="18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1:66" x14ac:dyDescent="0.25">
      <c r="A4048" s="10"/>
      <c r="B4048" s="10"/>
      <c r="C4048" s="10"/>
      <c r="D4048" s="18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1:66" x14ac:dyDescent="0.25">
      <c r="A4049" s="10"/>
      <c r="B4049" s="10"/>
      <c r="C4049" s="10"/>
      <c r="D4049" s="18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1:66" x14ac:dyDescent="0.25">
      <c r="A4050" s="10"/>
      <c r="B4050" s="10"/>
      <c r="C4050" s="10"/>
      <c r="D4050" s="18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1:66" x14ac:dyDescent="0.25">
      <c r="A4051" s="10"/>
      <c r="B4051" s="10"/>
      <c r="C4051" s="10"/>
      <c r="D4051" s="18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1:66" x14ac:dyDescent="0.25">
      <c r="A4052" s="10"/>
      <c r="B4052" s="10"/>
      <c r="C4052" s="10"/>
      <c r="D4052" s="18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1:66" x14ac:dyDescent="0.25">
      <c r="A4053" s="10"/>
      <c r="B4053" s="10"/>
      <c r="C4053" s="10"/>
      <c r="D4053" s="18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1:66" x14ac:dyDescent="0.25">
      <c r="A4054" s="10"/>
      <c r="B4054" s="10"/>
      <c r="C4054" s="10"/>
      <c r="D4054" s="18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1:66" x14ac:dyDescent="0.25">
      <c r="A4055" s="10"/>
      <c r="B4055" s="10"/>
      <c r="C4055" s="10"/>
      <c r="D4055" s="18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1:66" x14ac:dyDescent="0.25">
      <c r="A4056" s="10"/>
      <c r="B4056" s="10"/>
      <c r="C4056" s="10"/>
      <c r="D4056" s="18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1:66" x14ac:dyDescent="0.25">
      <c r="A4057" s="10"/>
      <c r="B4057" s="10"/>
      <c r="C4057" s="10"/>
      <c r="D4057" s="18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1:66" x14ac:dyDescent="0.25">
      <c r="A4058" s="10"/>
      <c r="B4058" s="10"/>
      <c r="C4058" s="10"/>
      <c r="D4058" s="18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1:66" x14ac:dyDescent="0.25">
      <c r="A4059" s="10"/>
      <c r="B4059" s="10"/>
      <c r="C4059" s="10"/>
      <c r="D4059" s="18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1:66" x14ac:dyDescent="0.25">
      <c r="A4060" s="10"/>
      <c r="B4060" s="10"/>
      <c r="C4060" s="10"/>
      <c r="D4060" s="18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1:66" x14ac:dyDescent="0.25">
      <c r="A4061" s="10"/>
      <c r="B4061" s="10"/>
      <c r="C4061" s="10"/>
      <c r="D4061" s="18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1:66" x14ac:dyDescent="0.25">
      <c r="A4062" s="10"/>
      <c r="B4062" s="10"/>
      <c r="C4062" s="10"/>
      <c r="D4062" s="18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1:66" x14ac:dyDescent="0.25">
      <c r="A4063" s="10"/>
      <c r="B4063" s="10"/>
      <c r="C4063" s="10"/>
      <c r="D4063" s="18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1:66" x14ac:dyDescent="0.25">
      <c r="A4064" s="10"/>
      <c r="B4064" s="10"/>
      <c r="C4064" s="10"/>
      <c r="D4064" s="18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1:66" x14ac:dyDescent="0.25">
      <c r="A4065" s="10"/>
      <c r="B4065" s="10"/>
      <c r="C4065" s="10"/>
      <c r="D4065" s="18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1:66" x14ac:dyDescent="0.25">
      <c r="A4066" s="10"/>
      <c r="B4066" s="10"/>
      <c r="C4066" s="10"/>
      <c r="D4066" s="18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1:66" x14ac:dyDescent="0.25">
      <c r="A4067" s="10"/>
      <c r="B4067" s="10"/>
      <c r="C4067" s="10"/>
      <c r="D4067" s="18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1:66" x14ac:dyDescent="0.25">
      <c r="A4068" s="10"/>
      <c r="B4068" s="10"/>
      <c r="C4068" s="10"/>
      <c r="D4068" s="18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1:66" x14ac:dyDescent="0.25">
      <c r="A4069" s="10"/>
      <c r="B4069" s="10"/>
      <c r="C4069" s="10"/>
      <c r="D4069" s="18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1:66" x14ac:dyDescent="0.25">
      <c r="A4070" s="10"/>
      <c r="B4070" s="10"/>
      <c r="C4070" s="10"/>
      <c r="D4070" s="18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1:66" x14ac:dyDescent="0.25">
      <c r="A4071" s="10"/>
      <c r="B4071" s="10"/>
      <c r="C4071" s="10"/>
      <c r="D4071" s="18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1:66" x14ac:dyDescent="0.25">
      <c r="A4072" s="10"/>
      <c r="B4072" s="10"/>
      <c r="C4072" s="10"/>
      <c r="D4072" s="18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1:66" x14ac:dyDescent="0.25">
      <c r="A4073" s="10"/>
      <c r="B4073" s="10"/>
      <c r="C4073" s="10"/>
      <c r="D4073" s="18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1:66" x14ac:dyDescent="0.25">
      <c r="A4074" s="10"/>
      <c r="B4074" s="10"/>
      <c r="C4074" s="10"/>
      <c r="D4074" s="18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1:66" x14ac:dyDescent="0.25">
      <c r="A4075" s="10"/>
      <c r="B4075" s="10"/>
      <c r="C4075" s="10"/>
      <c r="D4075" s="18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1:66" x14ac:dyDescent="0.25">
      <c r="A4076" s="10"/>
      <c r="B4076" s="10"/>
      <c r="C4076" s="10"/>
      <c r="D4076" s="18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1:66" x14ac:dyDescent="0.25">
      <c r="A4077" s="10"/>
      <c r="B4077" s="10"/>
      <c r="C4077" s="10"/>
      <c r="D4077" s="18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1:66" x14ac:dyDescent="0.25">
      <c r="A4078" s="10"/>
      <c r="B4078" s="10"/>
      <c r="C4078" s="10"/>
      <c r="D4078" s="18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1:66" x14ac:dyDescent="0.25">
      <c r="A4079" s="10"/>
      <c r="B4079" s="10"/>
      <c r="C4079" s="10"/>
      <c r="D4079" s="18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1:66" x14ac:dyDescent="0.25">
      <c r="A4080" s="10"/>
      <c r="B4080" s="10"/>
      <c r="C4080" s="10"/>
      <c r="D4080" s="18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1:66" x14ac:dyDescent="0.25">
      <c r="A4081" s="10"/>
      <c r="B4081" s="10"/>
      <c r="C4081" s="10"/>
      <c r="D4081" s="18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1:66" x14ac:dyDescent="0.25">
      <c r="A4082" s="10"/>
      <c r="B4082" s="10"/>
      <c r="C4082" s="10"/>
      <c r="D4082" s="18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1:66" x14ac:dyDescent="0.25">
      <c r="A4083" s="10"/>
      <c r="B4083" s="10"/>
      <c r="C4083" s="10"/>
      <c r="D4083" s="18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1:66" x14ac:dyDescent="0.25">
      <c r="A4084" s="10"/>
      <c r="B4084" s="10"/>
      <c r="C4084" s="10"/>
      <c r="D4084" s="18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1:66" x14ac:dyDescent="0.25">
      <c r="A4085" s="10"/>
      <c r="B4085" s="10"/>
      <c r="C4085" s="10"/>
      <c r="D4085" s="18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1:66" x14ac:dyDescent="0.25">
      <c r="A4086" s="10"/>
      <c r="B4086" s="10"/>
      <c r="C4086" s="10"/>
      <c r="D4086" s="18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1:66" x14ac:dyDescent="0.25">
      <c r="A4087" s="10"/>
      <c r="B4087" s="10"/>
      <c r="C4087" s="10"/>
      <c r="D4087" s="18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1:66" x14ac:dyDescent="0.25">
      <c r="A4088" s="10"/>
      <c r="B4088" s="10"/>
      <c r="C4088" s="10"/>
      <c r="D4088" s="18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1:66" x14ac:dyDescent="0.25">
      <c r="A4089" s="10"/>
      <c r="B4089" s="10"/>
      <c r="C4089" s="10"/>
      <c r="D4089" s="18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1:66" x14ac:dyDescent="0.25">
      <c r="A4090" s="10"/>
      <c r="B4090" s="10"/>
      <c r="C4090" s="10"/>
      <c r="D4090" s="18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1:66" x14ac:dyDescent="0.25">
      <c r="A4091" s="10"/>
      <c r="B4091" s="10"/>
      <c r="C4091" s="10"/>
      <c r="D4091" s="18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1:66" x14ac:dyDescent="0.25">
      <c r="A4092" s="10"/>
      <c r="B4092" s="10"/>
      <c r="C4092" s="10"/>
      <c r="D4092" s="18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1:66" x14ac:dyDescent="0.25">
      <c r="A4093" s="10"/>
      <c r="B4093" s="10"/>
      <c r="C4093" s="10"/>
      <c r="D4093" s="18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1:66" x14ac:dyDescent="0.25">
      <c r="A4094" s="10"/>
      <c r="B4094" s="10"/>
      <c r="C4094" s="10"/>
      <c r="D4094" s="18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1:66" x14ac:dyDescent="0.25">
      <c r="A4095" s="10"/>
      <c r="B4095" s="10"/>
      <c r="C4095" s="10"/>
      <c r="D4095" s="18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1:66" x14ac:dyDescent="0.25">
      <c r="A4096" s="10"/>
      <c r="B4096" s="10"/>
      <c r="C4096" s="10"/>
      <c r="D4096" s="18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1:66" x14ac:dyDescent="0.25">
      <c r="A4097" s="10"/>
      <c r="B4097" s="10"/>
      <c r="C4097" s="10"/>
      <c r="D4097" s="18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1:66" x14ac:dyDescent="0.25">
      <c r="A4098" s="10"/>
      <c r="B4098" s="10"/>
      <c r="C4098" s="10"/>
      <c r="D4098" s="18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1:66" x14ac:dyDescent="0.25">
      <c r="A4099" s="10"/>
      <c r="B4099" s="10"/>
      <c r="C4099" s="10"/>
      <c r="D4099" s="18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1:66" x14ac:dyDescent="0.25">
      <c r="A4100" s="10"/>
      <c r="B4100" s="10"/>
      <c r="C4100" s="10"/>
      <c r="D4100" s="18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1:66" x14ac:dyDescent="0.25">
      <c r="A4101" s="10"/>
      <c r="B4101" s="10"/>
      <c r="C4101" s="10"/>
      <c r="D4101" s="18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1:66" x14ac:dyDescent="0.25">
      <c r="A4102" s="10"/>
      <c r="B4102" s="10"/>
      <c r="C4102" s="10"/>
      <c r="D4102" s="18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1:66" x14ac:dyDescent="0.25">
      <c r="A4103" s="10"/>
      <c r="B4103" s="10"/>
      <c r="C4103" s="10"/>
      <c r="D4103" s="18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1:66" x14ac:dyDescent="0.25">
      <c r="A4104" s="10"/>
      <c r="B4104" s="10"/>
      <c r="C4104" s="10"/>
      <c r="D4104" s="18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1:66" x14ac:dyDescent="0.25">
      <c r="A4105" s="10"/>
      <c r="B4105" s="10"/>
      <c r="C4105" s="10"/>
      <c r="D4105" s="18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1:66" x14ac:dyDescent="0.25">
      <c r="A4106" s="10"/>
      <c r="B4106" s="10"/>
      <c r="C4106" s="10"/>
      <c r="D4106" s="18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1:66" x14ac:dyDescent="0.25">
      <c r="A4107" s="10"/>
      <c r="B4107" s="10"/>
      <c r="C4107" s="10"/>
      <c r="D4107" s="18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1:66" x14ac:dyDescent="0.25">
      <c r="A4108" s="10"/>
      <c r="B4108" s="10"/>
      <c r="C4108" s="10"/>
      <c r="D4108" s="18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1:66" x14ac:dyDescent="0.25">
      <c r="A4109" s="10"/>
      <c r="B4109" s="10"/>
      <c r="C4109" s="10"/>
      <c r="D4109" s="18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1:66" x14ac:dyDescent="0.25">
      <c r="A4110" s="10"/>
      <c r="B4110" s="10"/>
      <c r="C4110" s="10"/>
      <c r="D4110" s="18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1:66" x14ac:dyDescent="0.25">
      <c r="A4111" s="10"/>
      <c r="B4111" s="10"/>
      <c r="C4111" s="10"/>
      <c r="D4111" s="18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1:66" x14ac:dyDescent="0.25">
      <c r="A4112" s="10"/>
      <c r="B4112" s="10"/>
      <c r="C4112" s="10"/>
      <c r="D4112" s="18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1:66" x14ac:dyDescent="0.25">
      <c r="A4113" s="10"/>
      <c r="B4113" s="10"/>
      <c r="C4113" s="10"/>
      <c r="D4113" s="18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1:66" x14ac:dyDescent="0.25">
      <c r="A4114" s="10"/>
      <c r="B4114" s="10"/>
      <c r="C4114" s="10"/>
      <c r="D4114" s="18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1:66" x14ac:dyDescent="0.25">
      <c r="A4115" s="10"/>
      <c r="B4115" s="10"/>
      <c r="C4115" s="10"/>
      <c r="D4115" s="18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1:66" x14ac:dyDescent="0.25">
      <c r="A4116" s="10"/>
      <c r="B4116" s="10"/>
      <c r="C4116" s="10"/>
      <c r="D4116" s="18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1:66" x14ac:dyDescent="0.25">
      <c r="A4117" s="10"/>
      <c r="B4117" s="10"/>
      <c r="C4117" s="10"/>
      <c r="D4117" s="18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1:66" x14ac:dyDescent="0.25">
      <c r="A4118" s="10"/>
      <c r="B4118" s="10"/>
      <c r="C4118" s="10"/>
      <c r="D4118" s="18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1:66" x14ac:dyDescent="0.25">
      <c r="A4119" s="10"/>
      <c r="B4119" s="10"/>
      <c r="C4119" s="10"/>
      <c r="D4119" s="18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1:66" x14ac:dyDescent="0.25">
      <c r="A4120" s="10"/>
      <c r="B4120" s="10"/>
      <c r="C4120" s="10"/>
      <c r="D4120" s="18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1:66" x14ac:dyDescent="0.25">
      <c r="A4121" s="10"/>
      <c r="B4121" s="10"/>
      <c r="C4121" s="10"/>
      <c r="D4121" s="18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1:66" x14ac:dyDescent="0.25">
      <c r="A4122" s="10"/>
      <c r="B4122" s="10"/>
      <c r="C4122" s="10"/>
      <c r="D4122" s="18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1:66" x14ac:dyDescent="0.25">
      <c r="A4123" s="10"/>
      <c r="B4123" s="10"/>
      <c r="C4123" s="10"/>
      <c r="D4123" s="18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1:66" x14ac:dyDescent="0.25">
      <c r="A4124" s="10"/>
      <c r="B4124" s="10"/>
      <c r="C4124" s="10"/>
      <c r="D4124" s="18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1:66" x14ac:dyDescent="0.25">
      <c r="A4125" s="10"/>
      <c r="B4125" s="10"/>
      <c r="C4125" s="10"/>
      <c r="D4125" s="18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1:66" x14ac:dyDescent="0.25">
      <c r="A4126" s="10"/>
      <c r="B4126" s="10"/>
      <c r="C4126" s="10"/>
      <c r="D4126" s="18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1:66" x14ac:dyDescent="0.25">
      <c r="A4127" s="10"/>
      <c r="B4127" s="10"/>
      <c r="C4127" s="10"/>
      <c r="D4127" s="18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1:66" s="14" customFormat="1" x14ac:dyDescent="0.25">
      <c r="A4128" s="10"/>
      <c r="B4128" s="10"/>
      <c r="C4128" s="10"/>
      <c r="D4128" s="18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1:66" x14ac:dyDescent="0.25">
      <c r="A4129" s="10"/>
      <c r="B4129" s="10"/>
      <c r="C4129" s="10"/>
      <c r="D4129" s="18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1:66" x14ac:dyDescent="0.25">
      <c r="A4130" s="10"/>
      <c r="B4130" s="10"/>
      <c r="C4130" s="10"/>
      <c r="D4130" s="18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1:66" x14ac:dyDescent="0.25">
      <c r="A4131" s="10"/>
      <c r="B4131" s="10"/>
      <c r="C4131" s="10"/>
      <c r="D4131" s="18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1:66" x14ac:dyDescent="0.25">
      <c r="A4132" s="10"/>
      <c r="B4132" s="10"/>
      <c r="C4132" s="10"/>
      <c r="D4132" s="18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1:66" x14ac:dyDescent="0.25">
      <c r="A4133" s="10"/>
      <c r="B4133" s="10"/>
      <c r="C4133" s="10"/>
      <c r="D4133" s="18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1:66" x14ac:dyDescent="0.25">
      <c r="A4134" s="10"/>
      <c r="B4134" s="10"/>
      <c r="C4134" s="10"/>
      <c r="D4134" s="18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1:66" x14ac:dyDescent="0.25">
      <c r="A4135" s="10"/>
      <c r="B4135" s="10"/>
      <c r="C4135" s="10"/>
      <c r="D4135" s="18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1:66" x14ac:dyDescent="0.25">
      <c r="A4136" s="10"/>
      <c r="B4136" s="10"/>
      <c r="C4136" s="10"/>
      <c r="D4136" s="18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1:66" x14ac:dyDescent="0.25">
      <c r="A4137" s="10"/>
      <c r="B4137" s="10"/>
      <c r="C4137" s="10"/>
      <c r="D4137" s="18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1:66" x14ac:dyDescent="0.25">
      <c r="A4138" s="10"/>
      <c r="B4138" s="10"/>
      <c r="C4138" s="10"/>
      <c r="D4138" s="18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1:66" x14ac:dyDescent="0.25">
      <c r="A4139" s="10"/>
      <c r="B4139" s="10"/>
      <c r="C4139" s="10"/>
      <c r="D4139" s="18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1:66" x14ac:dyDescent="0.25">
      <c r="A4140" s="10"/>
      <c r="B4140" s="10"/>
      <c r="C4140" s="10"/>
      <c r="D4140" s="18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1:66" x14ac:dyDescent="0.25">
      <c r="A4141" s="10"/>
      <c r="B4141" s="10"/>
      <c r="C4141" s="10"/>
      <c r="D4141" s="18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1:66" x14ac:dyDescent="0.25">
      <c r="A4142" s="10"/>
      <c r="B4142" s="10"/>
      <c r="C4142" s="10"/>
      <c r="D4142" s="18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1:66" x14ac:dyDescent="0.25">
      <c r="A4143" s="10"/>
      <c r="B4143" s="10"/>
      <c r="C4143" s="10"/>
      <c r="D4143" s="18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1:66" x14ac:dyDescent="0.25">
      <c r="A4144" s="10"/>
      <c r="B4144" s="10"/>
      <c r="C4144" s="10"/>
      <c r="D4144" s="18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1:66" x14ac:dyDescent="0.25">
      <c r="A4145" s="10"/>
      <c r="B4145" s="10"/>
      <c r="C4145" s="10"/>
      <c r="D4145" s="18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1:66" x14ac:dyDescent="0.25">
      <c r="A4146" s="10"/>
      <c r="B4146" s="10"/>
      <c r="C4146" s="10"/>
      <c r="D4146" s="18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1:66" s="10" customFormat="1" x14ac:dyDescent="0.25">
      <c r="D4147" s="18"/>
      <c r="K4147" s="11"/>
      <c r="L4147" s="11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12"/>
      <c r="BG4147" s="12"/>
      <c r="BH4147" s="12"/>
      <c r="BI4147" s="12"/>
      <c r="BJ4147" s="13"/>
      <c r="BK4147" s="13"/>
      <c r="BL4147" s="13"/>
      <c r="BM4147" s="13"/>
      <c r="BN4147" s="13"/>
    </row>
    <row r="4148" spans="1:66" x14ac:dyDescent="0.25">
      <c r="A4148" s="10"/>
      <c r="B4148" s="10"/>
      <c r="C4148" s="10"/>
      <c r="D4148" s="18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1:66" x14ac:dyDescent="0.25">
      <c r="A4149" s="10"/>
      <c r="B4149" s="10"/>
      <c r="C4149" s="10"/>
      <c r="D4149" s="18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1:66" x14ac:dyDescent="0.25">
      <c r="A4150" s="10"/>
      <c r="B4150" s="10"/>
      <c r="C4150" s="10"/>
      <c r="D4150" s="18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1:66" x14ac:dyDescent="0.25">
      <c r="A4151" s="10"/>
      <c r="B4151" s="10"/>
      <c r="C4151" s="10"/>
      <c r="D4151" s="18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1:66" x14ac:dyDescent="0.25">
      <c r="A4152" s="10"/>
      <c r="B4152" s="10"/>
      <c r="C4152" s="10"/>
      <c r="D4152" s="18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1:66" x14ac:dyDescent="0.25">
      <c r="A4153" s="10"/>
      <c r="B4153" s="10"/>
      <c r="C4153" s="10"/>
      <c r="D4153" s="18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1:66" x14ac:dyDescent="0.25">
      <c r="A4154" s="10"/>
      <c r="B4154" s="10"/>
      <c r="C4154" s="10"/>
      <c r="D4154" s="18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1:66" x14ac:dyDescent="0.25">
      <c r="A4155" s="10"/>
      <c r="B4155" s="10"/>
      <c r="C4155" s="10"/>
      <c r="D4155" s="18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1:66" x14ac:dyDescent="0.25">
      <c r="A4156" s="10"/>
      <c r="B4156" s="10"/>
      <c r="C4156" s="10"/>
      <c r="D4156" s="18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1:66" x14ac:dyDescent="0.25">
      <c r="A4157" s="10"/>
      <c r="B4157" s="10"/>
      <c r="C4157" s="10"/>
      <c r="D4157" s="18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1:66" x14ac:dyDescent="0.25">
      <c r="A4158" s="10"/>
      <c r="B4158" s="10"/>
      <c r="C4158" s="10"/>
      <c r="D4158" s="18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1:66" x14ac:dyDescent="0.25">
      <c r="A4159" s="10"/>
      <c r="B4159" s="10"/>
      <c r="C4159" s="10"/>
      <c r="D4159" s="18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1:66" x14ac:dyDescent="0.25">
      <c r="A4160" s="10"/>
      <c r="B4160" s="10"/>
      <c r="C4160" s="10"/>
      <c r="D4160" s="18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1:66" x14ac:dyDescent="0.25">
      <c r="A4161" s="10"/>
      <c r="B4161" s="10"/>
      <c r="C4161" s="10"/>
      <c r="D4161" s="18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1:66" x14ac:dyDescent="0.25">
      <c r="A4162" s="10"/>
      <c r="B4162" s="10"/>
      <c r="C4162" s="10"/>
      <c r="D4162" s="18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1:66" x14ac:dyDescent="0.25">
      <c r="A4163" s="10"/>
      <c r="B4163" s="10"/>
      <c r="C4163" s="10"/>
      <c r="D4163" s="18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1:66" x14ac:dyDescent="0.25">
      <c r="A4164" s="10"/>
      <c r="B4164" s="10"/>
      <c r="C4164" s="10"/>
      <c r="D4164" s="18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1:66" x14ac:dyDescent="0.25">
      <c r="A4165" s="10"/>
      <c r="B4165" s="10"/>
      <c r="C4165" s="10"/>
      <c r="D4165" s="18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1:66" x14ac:dyDescent="0.25">
      <c r="A4166" s="10"/>
      <c r="B4166" s="10"/>
      <c r="C4166" s="10"/>
      <c r="D4166" s="18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1:66" x14ac:dyDescent="0.25">
      <c r="A4167" s="10"/>
      <c r="B4167" s="10"/>
      <c r="C4167" s="10"/>
      <c r="D4167" s="18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1:66" s="10" customFormat="1" x14ac:dyDescent="0.25">
      <c r="D4168" s="18"/>
      <c r="K4168" s="11"/>
      <c r="L4168" s="11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12"/>
      <c r="BG4168" s="12"/>
      <c r="BH4168" s="12"/>
      <c r="BI4168" s="12"/>
      <c r="BJ4168" s="13"/>
      <c r="BK4168" s="13"/>
      <c r="BL4168" s="13"/>
      <c r="BM4168" s="13"/>
      <c r="BN4168" s="13"/>
    </row>
    <row r="4169" spans="1:66" x14ac:dyDescent="0.25">
      <c r="A4169" s="10"/>
      <c r="B4169" s="10"/>
      <c r="C4169" s="10"/>
      <c r="D4169" s="18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1:66" x14ac:dyDescent="0.25">
      <c r="A4170" s="10"/>
      <c r="B4170" s="10"/>
      <c r="C4170" s="10"/>
      <c r="D4170" s="18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1:66" x14ac:dyDescent="0.25">
      <c r="A4171" s="10"/>
      <c r="B4171" s="10"/>
      <c r="C4171" s="10"/>
      <c r="D4171" s="18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1:66" x14ac:dyDescent="0.25">
      <c r="A4172" s="10"/>
      <c r="B4172" s="10"/>
      <c r="C4172" s="10"/>
      <c r="D4172" s="18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1:66" x14ac:dyDescent="0.25">
      <c r="A4173" s="10"/>
      <c r="B4173" s="10"/>
      <c r="C4173" s="10"/>
      <c r="D4173" s="18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1:66" x14ac:dyDescent="0.25">
      <c r="A4174" s="10"/>
      <c r="B4174" s="10"/>
      <c r="C4174" s="10"/>
      <c r="D4174" s="18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1:66" x14ac:dyDescent="0.25">
      <c r="A4175" s="10"/>
      <c r="B4175" s="10"/>
      <c r="C4175" s="10"/>
      <c r="D4175" s="18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1:66" x14ac:dyDescent="0.25">
      <c r="A4176" s="10"/>
      <c r="B4176" s="10"/>
      <c r="C4176" s="10"/>
      <c r="D4176" s="18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1:66" x14ac:dyDescent="0.25">
      <c r="A4177" s="10"/>
      <c r="B4177" s="10"/>
      <c r="C4177" s="10"/>
      <c r="D4177" s="18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1:66" x14ac:dyDescent="0.25">
      <c r="A4178" s="10"/>
      <c r="B4178" s="10"/>
      <c r="C4178" s="10"/>
      <c r="D4178" s="18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1:66" x14ac:dyDescent="0.25">
      <c r="A4179" s="10"/>
      <c r="B4179" s="10"/>
      <c r="C4179" s="10"/>
      <c r="D4179" s="18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1:66" x14ac:dyDescent="0.25">
      <c r="A4180" s="10"/>
      <c r="B4180" s="10"/>
      <c r="C4180" s="10"/>
      <c r="D4180" s="18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1:66" x14ac:dyDescent="0.25">
      <c r="A4181" s="10"/>
      <c r="B4181" s="10"/>
      <c r="C4181" s="10"/>
      <c r="D4181" s="18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1:66" x14ac:dyDescent="0.25">
      <c r="A4182" s="10"/>
      <c r="B4182" s="10"/>
      <c r="C4182" s="10"/>
      <c r="D4182" s="18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1:66" x14ac:dyDescent="0.25">
      <c r="A4183" s="10"/>
      <c r="B4183" s="10"/>
      <c r="C4183" s="10"/>
      <c r="D4183" s="18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1:66" x14ac:dyDescent="0.25">
      <c r="A4184" s="10"/>
      <c r="B4184" s="10"/>
      <c r="C4184" s="10"/>
      <c r="D4184" s="18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1:66" x14ac:dyDescent="0.25">
      <c r="A4185" s="10"/>
      <c r="B4185" s="10"/>
      <c r="C4185" s="10"/>
      <c r="D4185" s="18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1:66" x14ac:dyDescent="0.25">
      <c r="A4186" s="10"/>
      <c r="B4186" s="10"/>
      <c r="C4186" s="10"/>
      <c r="D4186" s="18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1:66" x14ac:dyDescent="0.25">
      <c r="A4187" s="10"/>
      <c r="B4187" s="10"/>
      <c r="C4187" s="10"/>
      <c r="D4187" s="18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1:66" x14ac:dyDescent="0.25">
      <c r="A4188" s="10"/>
      <c r="B4188" s="10"/>
      <c r="C4188" s="10"/>
      <c r="D4188" s="18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1:66" x14ac:dyDescent="0.25">
      <c r="A4189" s="10"/>
      <c r="B4189" s="10"/>
      <c r="C4189" s="10"/>
      <c r="D4189" s="18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1:66" x14ac:dyDescent="0.25">
      <c r="A4190" s="10"/>
      <c r="B4190" s="10"/>
      <c r="C4190" s="10"/>
      <c r="D4190" s="18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1:66" x14ac:dyDescent="0.25">
      <c r="A4191" s="10"/>
      <c r="B4191" s="10"/>
      <c r="C4191" s="10"/>
      <c r="D4191" s="18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1:66" x14ac:dyDescent="0.25">
      <c r="A4192" s="10"/>
      <c r="B4192" s="10"/>
      <c r="C4192" s="10"/>
      <c r="D4192" s="18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1:66" x14ac:dyDescent="0.25">
      <c r="A4193" s="10"/>
      <c r="B4193" s="10"/>
      <c r="C4193" s="10"/>
      <c r="D4193" s="18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1:66" x14ac:dyDescent="0.25">
      <c r="A4194" s="10"/>
      <c r="B4194" s="10"/>
      <c r="C4194" s="10"/>
      <c r="D4194" s="18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1:66" x14ac:dyDescent="0.25">
      <c r="A4195" s="10"/>
      <c r="B4195" s="10"/>
      <c r="C4195" s="10"/>
      <c r="D4195" s="18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1:66" x14ac:dyDescent="0.25">
      <c r="A4196" s="10"/>
      <c r="B4196" s="10"/>
      <c r="C4196" s="10"/>
      <c r="D4196" s="18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1:66" x14ac:dyDescent="0.25">
      <c r="A4197" s="10"/>
      <c r="B4197" s="10"/>
      <c r="C4197" s="10"/>
      <c r="D4197" s="18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1:66" x14ac:dyDescent="0.25">
      <c r="A4198" s="10"/>
      <c r="B4198" s="10"/>
      <c r="C4198" s="10"/>
      <c r="D4198" s="18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1:66" x14ac:dyDescent="0.25">
      <c r="A4199" s="10"/>
      <c r="B4199" s="10"/>
      <c r="C4199" s="10"/>
      <c r="D4199" s="18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1:66" x14ac:dyDescent="0.25">
      <c r="A4200" s="10"/>
      <c r="B4200" s="10"/>
      <c r="C4200" s="10"/>
      <c r="D4200" s="18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1:66" x14ac:dyDescent="0.25">
      <c r="A4201" s="10"/>
      <c r="B4201" s="10"/>
      <c r="C4201" s="10"/>
      <c r="D4201" s="18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1:66" x14ac:dyDescent="0.25">
      <c r="A4202" s="10"/>
      <c r="B4202" s="10"/>
      <c r="C4202" s="10"/>
      <c r="D4202" s="18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1:66" x14ac:dyDescent="0.25">
      <c r="A4203" s="10"/>
      <c r="B4203" s="10"/>
      <c r="C4203" s="10"/>
      <c r="D4203" s="18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1:66" x14ac:dyDescent="0.25">
      <c r="A4204" s="10"/>
      <c r="B4204" s="10"/>
      <c r="C4204" s="10"/>
      <c r="D4204" s="18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1:66" x14ac:dyDescent="0.25">
      <c r="A4205" s="10"/>
      <c r="B4205" s="10"/>
      <c r="C4205" s="10"/>
      <c r="D4205" s="18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1:66" x14ac:dyDescent="0.25">
      <c r="A4206" s="10"/>
      <c r="B4206" s="10"/>
      <c r="C4206" s="10"/>
      <c r="D4206" s="18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1:66" x14ac:dyDescent="0.25">
      <c r="A4207" s="10"/>
      <c r="B4207" s="10"/>
      <c r="C4207" s="10"/>
      <c r="D4207" s="18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1:66" x14ac:dyDescent="0.25">
      <c r="A4208" s="10"/>
      <c r="B4208" s="10"/>
      <c r="C4208" s="10"/>
      <c r="D4208" s="18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1:66" x14ac:dyDescent="0.25">
      <c r="A4209" s="10"/>
      <c r="B4209" s="10"/>
      <c r="C4209" s="10"/>
      <c r="D4209" s="18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1:66" x14ac:dyDescent="0.25">
      <c r="A4210" s="10"/>
      <c r="B4210" s="10"/>
      <c r="C4210" s="10"/>
      <c r="D4210" s="18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1:66" x14ac:dyDescent="0.25">
      <c r="A4211" s="10"/>
      <c r="B4211" s="10"/>
      <c r="C4211" s="10"/>
      <c r="D4211" s="18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1:66" x14ac:dyDescent="0.25">
      <c r="A4212" s="10"/>
      <c r="B4212" s="10"/>
      <c r="C4212" s="10"/>
      <c r="D4212" s="18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1:66" x14ac:dyDescent="0.25">
      <c r="A4213" s="10"/>
      <c r="B4213" s="10"/>
      <c r="C4213" s="10"/>
      <c r="D4213" s="18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1:66" x14ac:dyDescent="0.25">
      <c r="A4214" s="10"/>
      <c r="B4214" s="10"/>
      <c r="C4214" s="10"/>
      <c r="D4214" s="18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1:66" x14ac:dyDescent="0.25">
      <c r="A4215" s="10"/>
      <c r="B4215" s="10"/>
      <c r="C4215" s="10"/>
      <c r="D4215" s="18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1:66" x14ac:dyDescent="0.25">
      <c r="A4216" s="10"/>
      <c r="B4216" s="10"/>
      <c r="C4216" s="10"/>
      <c r="D4216" s="18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1:66" x14ac:dyDescent="0.25">
      <c r="A4217" s="10"/>
      <c r="B4217" s="10"/>
      <c r="C4217" s="10"/>
      <c r="D4217" s="18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1:66" x14ac:dyDescent="0.25">
      <c r="A4218" s="10"/>
      <c r="B4218" s="10"/>
      <c r="C4218" s="10"/>
      <c r="D4218" s="18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1:66" x14ac:dyDescent="0.25">
      <c r="A4219" s="10"/>
      <c r="B4219" s="10"/>
      <c r="C4219" s="10"/>
      <c r="D4219" s="18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1:66" x14ac:dyDescent="0.25">
      <c r="A4220" s="10"/>
      <c r="B4220" s="10"/>
      <c r="C4220" s="10"/>
      <c r="D4220" s="18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1:66" x14ac:dyDescent="0.25">
      <c r="A4221" s="10"/>
      <c r="B4221" s="10"/>
      <c r="C4221" s="10"/>
      <c r="D4221" s="18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1:66" x14ac:dyDescent="0.25">
      <c r="A4222" s="10"/>
      <c r="B4222" s="10"/>
      <c r="C4222" s="10"/>
      <c r="D4222" s="18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1:66" x14ac:dyDescent="0.25">
      <c r="A4223" s="10"/>
      <c r="B4223" s="10"/>
      <c r="C4223" s="10"/>
      <c r="D4223" s="18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1:66" x14ac:dyDescent="0.25">
      <c r="A4224" s="10"/>
      <c r="B4224" s="10"/>
      <c r="C4224" s="10"/>
      <c r="D4224" s="18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1:66" x14ac:dyDescent="0.25">
      <c r="A4225" s="10"/>
      <c r="B4225" s="10"/>
      <c r="C4225" s="10"/>
      <c r="D4225" s="18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1:66" x14ac:dyDescent="0.25">
      <c r="A4226" s="10"/>
      <c r="B4226" s="10"/>
      <c r="C4226" s="10"/>
      <c r="D4226" s="18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1:66" x14ac:dyDescent="0.25">
      <c r="A4227" s="10"/>
      <c r="B4227" s="10"/>
      <c r="C4227" s="10"/>
      <c r="D4227" s="18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1:66" x14ac:dyDescent="0.25">
      <c r="A4228" s="10"/>
      <c r="B4228" s="10"/>
      <c r="C4228" s="10"/>
      <c r="D4228" s="18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1:66" x14ac:dyDescent="0.25">
      <c r="A4229" s="10"/>
      <c r="B4229" s="10"/>
      <c r="C4229" s="10"/>
      <c r="D4229" s="18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1:66" x14ac:dyDescent="0.25">
      <c r="A4230" s="10"/>
      <c r="B4230" s="10"/>
      <c r="C4230" s="10"/>
      <c r="D4230" s="18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1:66" x14ac:dyDescent="0.25">
      <c r="A4231" s="10"/>
      <c r="B4231" s="10"/>
      <c r="C4231" s="10"/>
      <c r="D4231" s="18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1:66" x14ac:dyDescent="0.25">
      <c r="A4232" s="10"/>
      <c r="B4232" s="10"/>
      <c r="C4232" s="10"/>
      <c r="D4232" s="18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1:66" x14ac:dyDescent="0.25">
      <c r="A4233" s="10"/>
      <c r="B4233" s="10"/>
      <c r="C4233" s="10"/>
      <c r="D4233" s="18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1:66" x14ac:dyDescent="0.25">
      <c r="A4234" s="10"/>
      <c r="B4234" s="10"/>
      <c r="C4234" s="10"/>
      <c r="D4234" s="18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1:66" x14ac:dyDescent="0.25">
      <c r="A4235" s="10"/>
      <c r="B4235" s="10"/>
      <c r="C4235" s="10"/>
      <c r="D4235" s="18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1:66" x14ac:dyDescent="0.25">
      <c r="A4236" s="10"/>
      <c r="B4236" s="10"/>
      <c r="C4236" s="10"/>
      <c r="D4236" s="18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1:66" x14ac:dyDescent="0.25">
      <c r="A4237" s="10"/>
      <c r="B4237" s="10"/>
      <c r="C4237" s="10"/>
      <c r="D4237" s="18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1:66" x14ac:dyDescent="0.25">
      <c r="A4238" s="10"/>
      <c r="B4238" s="10"/>
      <c r="C4238" s="10"/>
      <c r="D4238" s="18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1:66" x14ac:dyDescent="0.25">
      <c r="A4239" s="10"/>
      <c r="B4239" s="10"/>
      <c r="C4239" s="10"/>
      <c r="D4239" s="18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1:66" x14ac:dyDescent="0.25">
      <c r="A4240" s="10"/>
      <c r="B4240" s="10"/>
      <c r="C4240" s="10"/>
      <c r="D4240" s="18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1:66" x14ac:dyDescent="0.25">
      <c r="A4241" s="10"/>
      <c r="B4241" s="10"/>
      <c r="C4241" s="10"/>
      <c r="D4241" s="18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1:66" x14ac:dyDescent="0.25">
      <c r="A4242" s="10"/>
      <c r="B4242" s="10"/>
      <c r="C4242" s="10"/>
      <c r="D4242" s="18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1:66" x14ac:dyDescent="0.25">
      <c r="A4243" s="10"/>
      <c r="B4243" s="10"/>
      <c r="C4243" s="10"/>
      <c r="D4243" s="18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1:66" x14ac:dyDescent="0.25">
      <c r="A4244" s="10"/>
      <c r="B4244" s="10"/>
      <c r="C4244" s="10"/>
      <c r="D4244" s="18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1:66" x14ac:dyDescent="0.25">
      <c r="A4245" s="10"/>
      <c r="B4245" s="10"/>
      <c r="C4245" s="10"/>
      <c r="D4245" s="18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1:66" x14ac:dyDescent="0.25">
      <c r="A4246" s="10"/>
      <c r="B4246" s="10"/>
      <c r="C4246" s="10"/>
      <c r="D4246" s="18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1:66" x14ac:dyDescent="0.25">
      <c r="A4247" s="10"/>
      <c r="B4247" s="10"/>
      <c r="C4247" s="10"/>
      <c r="D4247" s="18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1:66" x14ac:dyDescent="0.25">
      <c r="A4248" s="10"/>
      <c r="B4248" s="10"/>
      <c r="C4248" s="10"/>
      <c r="D4248" s="18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1:66" x14ac:dyDescent="0.25">
      <c r="A4249" s="10"/>
      <c r="B4249" s="10"/>
      <c r="C4249" s="10"/>
      <c r="D4249" s="18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1:66" x14ac:dyDescent="0.25">
      <c r="A4250" s="10"/>
      <c r="B4250" s="10"/>
      <c r="C4250" s="10"/>
      <c r="D4250" s="18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1:66" x14ac:dyDescent="0.25">
      <c r="A4251" s="10"/>
      <c r="B4251" s="10"/>
      <c r="C4251" s="10"/>
      <c r="D4251" s="18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1:66" x14ac:dyDescent="0.25">
      <c r="A4252" s="10"/>
      <c r="B4252" s="10"/>
      <c r="C4252" s="10"/>
      <c r="D4252" s="18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1:66" x14ac:dyDescent="0.25">
      <c r="A4253" s="10"/>
      <c r="B4253" s="10"/>
      <c r="C4253" s="10"/>
      <c r="D4253" s="18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1:66" x14ac:dyDescent="0.25">
      <c r="A4254" s="10"/>
      <c r="B4254" s="10"/>
      <c r="C4254" s="10"/>
      <c r="D4254" s="18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1:66" x14ac:dyDescent="0.25">
      <c r="A4255" s="10"/>
      <c r="B4255" s="10"/>
      <c r="C4255" s="10"/>
      <c r="D4255" s="18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1:66" x14ac:dyDescent="0.25">
      <c r="A4256" s="10"/>
      <c r="B4256" s="10"/>
      <c r="C4256" s="10"/>
      <c r="D4256" s="18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1:66" x14ac:dyDescent="0.25">
      <c r="A4257" s="10"/>
      <c r="B4257" s="10"/>
      <c r="C4257" s="10"/>
      <c r="D4257" s="18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1:66" x14ac:dyDescent="0.25">
      <c r="A4258" s="10"/>
      <c r="B4258" s="10"/>
      <c r="C4258" s="10"/>
      <c r="D4258" s="18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1:66" x14ac:dyDescent="0.25">
      <c r="A4259" s="10"/>
      <c r="B4259" s="10"/>
      <c r="C4259" s="10"/>
      <c r="D4259" s="18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1:66" x14ac:dyDescent="0.25">
      <c r="A4260" s="10"/>
      <c r="B4260" s="10"/>
      <c r="C4260" s="10"/>
      <c r="D4260" s="18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1:66" x14ac:dyDescent="0.25">
      <c r="A4261" s="10"/>
      <c r="B4261" s="10"/>
      <c r="C4261" s="10"/>
      <c r="D4261" s="18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1:66" x14ac:dyDescent="0.25">
      <c r="A4262" s="10"/>
      <c r="B4262" s="10"/>
      <c r="C4262" s="10"/>
      <c r="D4262" s="18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1:66" x14ac:dyDescent="0.25">
      <c r="A4263" s="10"/>
      <c r="B4263" s="10"/>
      <c r="C4263" s="10"/>
      <c r="D4263" s="18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1:66" x14ac:dyDescent="0.25">
      <c r="A4264" s="10"/>
      <c r="B4264" s="10"/>
      <c r="C4264" s="10"/>
      <c r="D4264" s="18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1:66" x14ac:dyDescent="0.25">
      <c r="A4265" s="10"/>
      <c r="B4265" s="10"/>
      <c r="C4265" s="10"/>
      <c r="D4265" s="18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1:66" x14ac:dyDescent="0.25">
      <c r="A4266" s="10"/>
      <c r="B4266" s="10"/>
      <c r="C4266" s="10"/>
      <c r="D4266" s="18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1:66" x14ac:dyDescent="0.25">
      <c r="A4267" s="10"/>
      <c r="B4267" s="10"/>
      <c r="C4267" s="10"/>
      <c r="D4267" s="18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1:66" x14ac:dyDescent="0.25">
      <c r="A4268" s="10"/>
      <c r="B4268" s="10"/>
      <c r="C4268" s="10"/>
      <c r="D4268" s="18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1:66" x14ac:dyDescent="0.25">
      <c r="A4269" s="10"/>
      <c r="B4269" s="10"/>
      <c r="C4269" s="10"/>
      <c r="D4269" s="18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1:66" x14ac:dyDescent="0.25">
      <c r="A4270" s="10"/>
      <c r="B4270" s="10"/>
      <c r="C4270" s="10"/>
      <c r="D4270" s="18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1:66" x14ac:dyDescent="0.25">
      <c r="A4271" s="10"/>
      <c r="B4271" s="10"/>
      <c r="C4271" s="10"/>
      <c r="D4271" s="18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1:66" x14ac:dyDescent="0.25">
      <c r="A4272" s="10"/>
      <c r="B4272" s="10"/>
      <c r="C4272" s="10"/>
      <c r="D4272" s="18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1:66" x14ac:dyDescent="0.25">
      <c r="A4273" s="10"/>
      <c r="B4273" s="10"/>
      <c r="C4273" s="10"/>
      <c r="D4273" s="18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1:66" x14ac:dyDescent="0.25">
      <c r="A4274" s="10"/>
      <c r="B4274" s="10"/>
      <c r="C4274" s="10"/>
      <c r="D4274" s="18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1:66" x14ac:dyDescent="0.25">
      <c r="A4275" s="10"/>
      <c r="B4275" s="10"/>
      <c r="C4275" s="10"/>
      <c r="D4275" s="18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1:66" x14ac:dyDescent="0.25">
      <c r="A4276" s="10"/>
      <c r="B4276" s="10"/>
      <c r="C4276" s="10"/>
      <c r="D4276" s="18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1:66" x14ac:dyDescent="0.25">
      <c r="A4277" s="10"/>
      <c r="B4277" s="10"/>
      <c r="C4277" s="10"/>
      <c r="D4277" s="18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1:66" x14ac:dyDescent="0.25">
      <c r="A4278" s="10"/>
      <c r="B4278" s="10"/>
      <c r="C4278" s="10"/>
      <c r="D4278" s="18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1:66" x14ac:dyDescent="0.25">
      <c r="A4279" s="10"/>
      <c r="B4279" s="10"/>
      <c r="C4279" s="10"/>
      <c r="D4279" s="18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1:66" x14ac:dyDescent="0.25">
      <c r="A4280" s="10"/>
      <c r="B4280" s="10"/>
      <c r="C4280" s="10"/>
      <c r="D4280" s="18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1:66" x14ac:dyDescent="0.25">
      <c r="A4281" s="10"/>
      <c r="B4281" s="10"/>
      <c r="C4281" s="10"/>
      <c r="D4281" s="18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1:66" x14ac:dyDescent="0.25">
      <c r="A4282" s="10"/>
      <c r="B4282" s="10"/>
      <c r="C4282" s="10"/>
      <c r="D4282" s="18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1:66" x14ac:dyDescent="0.25">
      <c r="A4283" s="10"/>
      <c r="B4283" s="10"/>
      <c r="C4283" s="10"/>
      <c r="D4283" s="18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1:66" x14ac:dyDescent="0.25">
      <c r="A4284" s="10"/>
      <c r="B4284" s="10"/>
      <c r="C4284" s="10"/>
      <c r="D4284" s="18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1:66" x14ac:dyDescent="0.25">
      <c r="A4285" s="10"/>
      <c r="B4285" s="10"/>
      <c r="C4285" s="10"/>
      <c r="D4285" s="18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1:66" x14ac:dyDescent="0.25">
      <c r="A4286" s="10"/>
      <c r="B4286" s="10"/>
      <c r="C4286" s="10"/>
      <c r="D4286" s="18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1:66" x14ac:dyDescent="0.25">
      <c r="A4287" s="10"/>
      <c r="B4287" s="10"/>
      <c r="C4287" s="10"/>
      <c r="D4287" s="18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1:66" x14ac:dyDescent="0.25">
      <c r="A4288" s="10"/>
      <c r="B4288" s="10"/>
      <c r="C4288" s="10"/>
      <c r="D4288" s="18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1:66" x14ac:dyDescent="0.25">
      <c r="A4289" s="10"/>
      <c r="B4289" s="10"/>
      <c r="C4289" s="10"/>
      <c r="D4289" s="18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1:66" x14ac:dyDescent="0.25">
      <c r="A4290" s="10"/>
      <c r="B4290" s="10"/>
      <c r="C4290" s="10"/>
      <c r="D4290" s="18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1:66" x14ac:dyDescent="0.25">
      <c r="A4291" s="10"/>
      <c r="B4291" s="10"/>
      <c r="C4291" s="10"/>
      <c r="D4291" s="18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1:66" x14ac:dyDescent="0.25">
      <c r="A4292" s="10"/>
      <c r="B4292" s="10"/>
      <c r="C4292" s="10"/>
      <c r="D4292" s="18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1:66" x14ac:dyDescent="0.25">
      <c r="A4293" s="10"/>
      <c r="B4293" s="10"/>
      <c r="C4293" s="10"/>
      <c r="D4293" s="18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1:66" x14ac:dyDescent="0.25">
      <c r="A4294" s="10"/>
      <c r="B4294" s="10"/>
      <c r="C4294" s="10"/>
      <c r="D4294" s="18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1:66" x14ac:dyDescent="0.25">
      <c r="A4295" s="10"/>
      <c r="B4295" s="10"/>
      <c r="C4295" s="10"/>
      <c r="D4295" s="18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1:66" x14ac:dyDescent="0.25">
      <c r="A4296" s="10"/>
      <c r="B4296" s="10"/>
      <c r="C4296" s="10"/>
      <c r="D4296" s="18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1:66" x14ac:dyDescent="0.25">
      <c r="A4297" s="10"/>
      <c r="B4297" s="10"/>
      <c r="C4297" s="10"/>
      <c r="D4297" s="18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1:66" x14ac:dyDescent="0.25">
      <c r="A4298" s="10"/>
      <c r="B4298" s="10"/>
      <c r="C4298" s="10"/>
      <c r="D4298" s="18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1:66" x14ac:dyDescent="0.25">
      <c r="A4299" s="10"/>
      <c r="B4299" s="10"/>
      <c r="C4299" s="10"/>
      <c r="D4299" s="18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1:66" x14ac:dyDescent="0.25">
      <c r="A4300" s="10"/>
      <c r="B4300" s="10"/>
      <c r="C4300" s="10"/>
      <c r="D4300" s="18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1:66" x14ac:dyDescent="0.25">
      <c r="A4301" s="10"/>
      <c r="B4301" s="10"/>
      <c r="C4301" s="10"/>
      <c r="D4301" s="18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1:66" s="14" customFormat="1" x14ac:dyDescent="0.25">
      <c r="A4302" s="10"/>
      <c r="B4302" s="10"/>
      <c r="C4302" s="10"/>
      <c r="D4302" s="18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1:66" x14ac:dyDescent="0.25">
      <c r="A4303" s="10"/>
      <c r="B4303" s="10"/>
      <c r="C4303" s="10"/>
      <c r="D4303" s="18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1:66" x14ac:dyDescent="0.25">
      <c r="A4304" s="10"/>
      <c r="B4304" s="10"/>
      <c r="C4304" s="10"/>
      <c r="D4304" s="18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1:66" x14ac:dyDescent="0.25">
      <c r="A4305" s="10"/>
      <c r="B4305" s="10"/>
      <c r="C4305" s="10"/>
      <c r="D4305" s="18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1:66" x14ac:dyDescent="0.25">
      <c r="A4306" s="10"/>
      <c r="B4306" s="10"/>
      <c r="C4306" s="10"/>
      <c r="D4306" s="18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1:66" x14ac:dyDescent="0.25">
      <c r="A4307" s="10"/>
      <c r="B4307" s="10"/>
      <c r="C4307" s="10"/>
      <c r="D4307" s="18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1:66" x14ac:dyDescent="0.25">
      <c r="A4308" s="10"/>
      <c r="B4308" s="10"/>
      <c r="C4308" s="10"/>
      <c r="D4308" s="18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1:66" x14ac:dyDescent="0.25">
      <c r="A4309" s="10"/>
      <c r="B4309" s="10"/>
      <c r="C4309" s="10"/>
      <c r="D4309" s="18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1:66" x14ac:dyDescent="0.25">
      <c r="A4310" s="10"/>
      <c r="B4310" s="10"/>
      <c r="C4310" s="10"/>
      <c r="D4310" s="18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1:66" x14ac:dyDescent="0.25">
      <c r="A4311" s="10"/>
      <c r="B4311" s="10"/>
      <c r="C4311" s="10"/>
      <c r="D4311" s="18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1:66" x14ac:dyDescent="0.25">
      <c r="A4312" s="10"/>
      <c r="B4312" s="10"/>
      <c r="C4312" s="10"/>
      <c r="D4312" s="18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1:66" x14ac:dyDescent="0.25">
      <c r="A4313" s="10"/>
      <c r="B4313" s="10"/>
      <c r="C4313" s="10"/>
      <c r="D4313" s="18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1:66" x14ac:dyDescent="0.25">
      <c r="A4314" s="10"/>
      <c r="B4314" s="10"/>
      <c r="C4314" s="10"/>
      <c r="D4314" s="18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1:66" x14ac:dyDescent="0.25">
      <c r="A4315" s="10"/>
      <c r="B4315" s="10"/>
      <c r="C4315" s="10"/>
      <c r="D4315" s="18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1:66" x14ac:dyDescent="0.25">
      <c r="A4316" s="10"/>
      <c r="B4316" s="10"/>
      <c r="C4316" s="10"/>
      <c r="D4316" s="18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1:66" x14ac:dyDescent="0.25">
      <c r="A4317" s="10"/>
      <c r="B4317" s="10"/>
      <c r="C4317" s="10"/>
      <c r="D4317" s="18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1:66" x14ac:dyDescent="0.25">
      <c r="A4318" s="10"/>
      <c r="B4318" s="10"/>
      <c r="C4318" s="10"/>
      <c r="D4318" s="18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1:66" x14ac:dyDescent="0.25">
      <c r="A4319" s="10"/>
      <c r="B4319" s="10"/>
      <c r="C4319" s="10"/>
      <c r="D4319" s="18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1:66" x14ac:dyDescent="0.25">
      <c r="A4320" s="10"/>
      <c r="B4320" s="10"/>
      <c r="C4320" s="10"/>
      <c r="D4320" s="18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1:66" x14ac:dyDescent="0.25">
      <c r="A4321" s="10"/>
      <c r="B4321" s="10"/>
      <c r="C4321" s="10"/>
      <c r="D4321" s="18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1:66" x14ac:dyDescent="0.25">
      <c r="A4322" s="10"/>
      <c r="B4322" s="10"/>
      <c r="C4322" s="10"/>
      <c r="D4322" s="18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1:66" x14ac:dyDescent="0.25">
      <c r="A4323" s="10"/>
      <c r="B4323" s="10"/>
      <c r="C4323" s="10"/>
      <c r="D4323" s="18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1:66" x14ac:dyDescent="0.25">
      <c r="A4324" s="10"/>
      <c r="B4324" s="10"/>
      <c r="C4324" s="10"/>
      <c r="D4324" s="18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1:66" x14ac:dyDescent="0.25">
      <c r="A4325" s="10"/>
      <c r="B4325" s="10"/>
      <c r="C4325" s="10"/>
      <c r="D4325" s="18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1:66" x14ac:dyDescent="0.25">
      <c r="A4326" s="10"/>
      <c r="B4326" s="10"/>
      <c r="C4326" s="10"/>
      <c r="D4326" s="18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1:66" s="10" customFormat="1" x14ac:dyDescent="0.25">
      <c r="D4327" s="18"/>
      <c r="K4327" s="11"/>
      <c r="L4327" s="11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12"/>
      <c r="BG4327" s="12"/>
      <c r="BH4327" s="12"/>
      <c r="BI4327" s="12"/>
      <c r="BJ4327" s="13"/>
      <c r="BK4327" s="13"/>
      <c r="BL4327" s="13"/>
      <c r="BM4327" s="13"/>
      <c r="BN4327" s="13"/>
    </row>
    <row r="4328" spans="1:66" x14ac:dyDescent="0.25">
      <c r="A4328" s="10"/>
      <c r="B4328" s="10"/>
      <c r="C4328" s="10"/>
      <c r="D4328" s="18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1:66" x14ac:dyDescent="0.25">
      <c r="A4329" s="10"/>
      <c r="B4329" s="10"/>
      <c r="C4329" s="10"/>
      <c r="D4329" s="18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1:66" x14ac:dyDescent="0.25">
      <c r="A4330" s="10"/>
      <c r="B4330" s="10"/>
      <c r="C4330" s="10"/>
      <c r="D4330" s="18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1:66" x14ac:dyDescent="0.25">
      <c r="A4331" s="10"/>
      <c r="B4331" s="10"/>
      <c r="C4331" s="10"/>
      <c r="D4331" s="18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1:66" x14ac:dyDescent="0.25">
      <c r="A4332" s="10"/>
      <c r="B4332" s="10"/>
      <c r="C4332" s="10"/>
      <c r="D4332" s="18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1:66" x14ac:dyDescent="0.25">
      <c r="A4333" s="10"/>
      <c r="B4333" s="10"/>
      <c r="C4333" s="10"/>
      <c r="D4333" s="18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1:66" x14ac:dyDescent="0.25">
      <c r="A4334" s="10"/>
      <c r="B4334" s="10"/>
      <c r="C4334" s="10"/>
      <c r="D4334" s="18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1:66" x14ac:dyDescent="0.25">
      <c r="A4335" s="10"/>
      <c r="B4335" s="10"/>
      <c r="C4335" s="10"/>
      <c r="D4335" s="18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1:66" x14ac:dyDescent="0.25">
      <c r="A4336" s="10"/>
      <c r="B4336" s="10"/>
      <c r="C4336" s="10"/>
      <c r="D4336" s="18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1:66" x14ac:dyDescent="0.25">
      <c r="A4337" s="10"/>
      <c r="B4337" s="10"/>
      <c r="C4337" s="10"/>
      <c r="D4337" s="18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1:66" x14ac:dyDescent="0.25">
      <c r="A4338" s="10"/>
      <c r="B4338" s="10"/>
      <c r="C4338" s="10"/>
      <c r="D4338" s="18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1:66" x14ac:dyDescent="0.25">
      <c r="A4339" s="10"/>
      <c r="B4339" s="10"/>
      <c r="C4339" s="10"/>
      <c r="D4339" s="18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1:66" x14ac:dyDescent="0.25">
      <c r="A4340" s="10"/>
      <c r="B4340" s="10"/>
      <c r="C4340" s="10"/>
      <c r="D4340" s="18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1:66" x14ac:dyDescent="0.25">
      <c r="A4341" s="10"/>
      <c r="B4341" s="10"/>
      <c r="C4341" s="10"/>
      <c r="D4341" s="18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1:66" x14ac:dyDescent="0.25">
      <c r="A4342" s="10"/>
      <c r="B4342" s="10"/>
      <c r="C4342" s="10"/>
      <c r="D4342" s="18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1:66" x14ac:dyDescent="0.25">
      <c r="A4343" s="10"/>
      <c r="B4343" s="10"/>
      <c r="C4343" s="10"/>
      <c r="D4343" s="18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1:66" x14ac:dyDescent="0.25">
      <c r="A4344" s="10"/>
      <c r="B4344" s="10"/>
      <c r="C4344" s="10"/>
      <c r="D4344" s="18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1:66" x14ac:dyDescent="0.25">
      <c r="A4345" s="10"/>
      <c r="B4345" s="10"/>
      <c r="C4345" s="10"/>
      <c r="D4345" s="18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1:66" x14ac:dyDescent="0.25">
      <c r="A4346" s="10"/>
      <c r="B4346" s="10"/>
      <c r="C4346" s="10"/>
      <c r="D4346" s="18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1:66" x14ac:dyDescent="0.25">
      <c r="A4347" s="10"/>
      <c r="B4347" s="10"/>
      <c r="C4347" s="10"/>
      <c r="D4347" s="18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1:66" x14ac:dyDescent="0.25">
      <c r="A4348" s="10"/>
      <c r="B4348" s="10"/>
      <c r="C4348" s="10"/>
      <c r="D4348" s="18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1:66" x14ac:dyDescent="0.25">
      <c r="A4349" s="10"/>
      <c r="B4349" s="10"/>
      <c r="C4349" s="10"/>
      <c r="D4349" s="18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1:66" x14ac:dyDescent="0.25">
      <c r="A4350" s="10"/>
      <c r="B4350" s="10"/>
      <c r="C4350" s="10"/>
      <c r="D4350" s="18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1:66" x14ac:dyDescent="0.25">
      <c r="A4351" s="10"/>
      <c r="B4351" s="10"/>
      <c r="C4351" s="10"/>
      <c r="D4351" s="18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1:66" x14ac:dyDescent="0.25">
      <c r="A4352" s="10"/>
      <c r="B4352" s="10"/>
      <c r="C4352" s="10"/>
      <c r="D4352" s="18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1:66" s="14" customFormat="1" x14ac:dyDescent="0.25">
      <c r="A4353" s="10"/>
      <c r="B4353" s="10"/>
      <c r="C4353" s="10"/>
      <c r="D4353" s="18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1:66" x14ac:dyDescent="0.25">
      <c r="A4354" s="10"/>
      <c r="B4354" s="10"/>
      <c r="C4354" s="10"/>
      <c r="D4354" s="18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1:66" x14ac:dyDescent="0.25">
      <c r="A4355" s="10"/>
      <c r="B4355" s="10"/>
      <c r="C4355" s="10"/>
      <c r="D4355" s="18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1:66" x14ac:dyDescent="0.25">
      <c r="A4356" s="10"/>
      <c r="B4356" s="10"/>
      <c r="C4356" s="10"/>
      <c r="D4356" s="18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1:66" x14ac:dyDescent="0.25">
      <c r="A4357" s="10"/>
      <c r="B4357" s="10"/>
      <c r="C4357" s="10"/>
      <c r="D4357" s="18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1:66" x14ac:dyDescent="0.25">
      <c r="A4358" s="10"/>
      <c r="B4358" s="10"/>
      <c r="C4358" s="10"/>
      <c r="D4358" s="18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1:66" x14ac:dyDescent="0.25">
      <c r="A4359" s="10"/>
      <c r="B4359" s="10"/>
      <c r="C4359" s="10"/>
      <c r="D4359" s="18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1:66" x14ac:dyDescent="0.25">
      <c r="A4360" s="10"/>
      <c r="B4360" s="10"/>
      <c r="C4360" s="10"/>
      <c r="D4360" s="18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1:66" x14ac:dyDescent="0.25">
      <c r="A4361" s="10"/>
      <c r="B4361" s="10"/>
      <c r="C4361" s="10"/>
      <c r="D4361" s="18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1:66" x14ac:dyDescent="0.25">
      <c r="A4362" s="10"/>
      <c r="B4362" s="10"/>
      <c r="C4362" s="10"/>
      <c r="D4362" s="18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1:66" x14ac:dyDescent="0.25">
      <c r="A4363" s="10"/>
      <c r="B4363" s="10"/>
      <c r="C4363" s="10"/>
      <c r="D4363" s="18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1:66" x14ac:dyDescent="0.25">
      <c r="A4364" s="10"/>
      <c r="B4364" s="10"/>
      <c r="C4364" s="10"/>
      <c r="D4364" s="18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1:66" x14ac:dyDescent="0.25">
      <c r="A4365" s="10"/>
      <c r="B4365" s="10"/>
      <c r="C4365" s="10"/>
      <c r="D4365" s="18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1:66" x14ac:dyDescent="0.25">
      <c r="A4366" s="10"/>
      <c r="B4366" s="10"/>
      <c r="C4366" s="10"/>
      <c r="D4366" s="18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1:66" x14ac:dyDescent="0.25">
      <c r="A4367" s="10"/>
      <c r="B4367" s="10"/>
      <c r="C4367" s="10"/>
      <c r="D4367" s="18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1:66" x14ac:dyDescent="0.25">
      <c r="A4368" s="10"/>
      <c r="B4368" s="10"/>
      <c r="C4368" s="10"/>
      <c r="D4368" s="18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1:66" x14ac:dyDescent="0.25">
      <c r="A4369" s="10"/>
      <c r="B4369" s="10"/>
      <c r="C4369" s="10"/>
      <c r="D4369" s="18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1:66" x14ac:dyDescent="0.25">
      <c r="A4370" s="10"/>
      <c r="B4370" s="10"/>
      <c r="C4370" s="10"/>
      <c r="D4370" s="18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1:66" x14ac:dyDescent="0.25">
      <c r="A4371" s="10"/>
      <c r="B4371" s="10"/>
      <c r="C4371" s="10"/>
      <c r="D4371" s="18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1:66" x14ac:dyDescent="0.25">
      <c r="A4372" s="10"/>
      <c r="B4372" s="10"/>
      <c r="C4372" s="10"/>
      <c r="D4372" s="18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1:66" x14ac:dyDescent="0.25">
      <c r="A4373" s="10"/>
      <c r="B4373" s="10"/>
      <c r="C4373" s="10"/>
      <c r="D4373" s="18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1:66" x14ac:dyDescent="0.25">
      <c r="A4374" s="10"/>
      <c r="B4374" s="10"/>
      <c r="C4374" s="10"/>
      <c r="D4374" s="18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1:66" x14ac:dyDescent="0.25">
      <c r="A4375" s="10"/>
      <c r="B4375" s="10"/>
      <c r="C4375" s="10"/>
      <c r="D4375" s="18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1:66" x14ac:dyDescent="0.25">
      <c r="A4376" s="10"/>
      <c r="B4376" s="10"/>
      <c r="C4376" s="10"/>
      <c r="D4376" s="18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1:66" x14ac:dyDescent="0.25">
      <c r="A4377" s="10"/>
      <c r="B4377" s="10"/>
      <c r="C4377" s="10"/>
      <c r="D4377" s="18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1:66" x14ac:dyDescent="0.25">
      <c r="A4378" s="10"/>
      <c r="B4378" s="10"/>
      <c r="C4378" s="10"/>
      <c r="D4378" s="18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1:66" x14ac:dyDescent="0.25">
      <c r="A4379" s="10"/>
      <c r="B4379" s="10"/>
      <c r="C4379" s="10"/>
      <c r="D4379" s="18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1:66" x14ac:dyDescent="0.25">
      <c r="A4380" s="10"/>
      <c r="B4380" s="10"/>
      <c r="C4380" s="10"/>
      <c r="D4380" s="18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1:66" x14ac:dyDescent="0.25">
      <c r="A4381" s="10"/>
      <c r="B4381" s="10"/>
      <c r="C4381" s="10"/>
      <c r="D4381" s="18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1:66" x14ac:dyDescent="0.25">
      <c r="A4382" s="10"/>
      <c r="B4382" s="10"/>
      <c r="C4382" s="10"/>
      <c r="D4382" s="18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1:66" x14ac:dyDescent="0.25">
      <c r="A4383" s="10"/>
      <c r="B4383" s="10"/>
      <c r="C4383" s="10"/>
      <c r="D4383" s="18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1:66" x14ac:dyDescent="0.25">
      <c r="A4384" s="10"/>
      <c r="B4384" s="10"/>
      <c r="C4384" s="10"/>
      <c r="D4384" s="18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1:66" x14ac:dyDescent="0.25">
      <c r="A4385" s="10"/>
      <c r="B4385" s="10"/>
      <c r="C4385" s="10"/>
      <c r="D4385" s="18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1:66" x14ac:dyDescent="0.25">
      <c r="A4386" s="10"/>
      <c r="B4386" s="10"/>
      <c r="C4386" s="10"/>
      <c r="D4386" s="18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1:66" x14ac:dyDescent="0.25">
      <c r="A4387" s="10"/>
      <c r="B4387" s="10"/>
      <c r="C4387" s="10"/>
      <c r="D4387" s="18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1:66" x14ac:dyDescent="0.25">
      <c r="A4388" s="10"/>
      <c r="B4388" s="10"/>
      <c r="C4388" s="10"/>
      <c r="D4388" s="18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1:66" x14ac:dyDescent="0.25">
      <c r="A4389" s="10"/>
      <c r="B4389" s="10"/>
      <c r="C4389" s="10"/>
      <c r="D4389" s="18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1:66" x14ac:dyDescent="0.25">
      <c r="A4390" s="10"/>
      <c r="B4390" s="10"/>
      <c r="C4390" s="10"/>
      <c r="D4390" s="18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1:66" x14ac:dyDescent="0.25">
      <c r="A4391" s="10"/>
      <c r="B4391" s="10"/>
      <c r="C4391" s="10"/>
      <c r="D4391" s="18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1:66" x14ac:dyDescent="0.25">
      <c r="A4392" s="10"/>
      <c r="B4392" s="10"/>
      <c r="C4392" s="10"/>
      <c r="D4392" s="18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1:66" x14ac:dyDescent="0.25">
      <c r="A4393" s="10"/>
      <c r="B4393" s="10"/>
      <c r="C4393" s="10"/>
      <c r="D4393" s="18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1:66" x14ac:dyDescent="0.25">
      <c r="A4394" s="10"/>
      <c r="B4394" s="10"/>
      <c r="C4394" s="10"/>
      <c r="D4394" s="18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1:66" x14ac:dyDescent="0.25">
      <c r="A4395" s="10"/>
      <c r="B4395" s="10"/>
      <c r="C4395" s="10"/>
      <c r="D4395" s="18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1:66" x14ac:dyDescent="0.25">
      <c r="A4396" s="10"/>
      <c r="B4396" s="10"/>
      <c r="C4396" s="10"/>
      <c r="D4396" s="18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1:66" x14ac:dyDescent="0.25">
      <c r="A4397" s="10"/>
      <c r="B4397" s="10"/>
      <c r="C4397" s="10"/>
      <c r="D4397" s="18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1:66" x14ac:dyDescent="0.25">
      <c r="A4398" s="10"/>
      <c r="B4398" s="10"/>
      <c r="C4398" s="10"/>
      <c r="D4398" s="18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1:66" x14ac:dyDescent="0.25">
      <c r="A4399" s="10"/>
      <c r="B4399" s="10"/>
      <c r="C4399" s="10"/>
      <c r="D4399" s="18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1:66" x14ac:dyDescent="0.25">
      <c r="A4400" s="10"/>
      <c r="B4400" s="10"/>
      <c r="C4400" s="10"/>
      <c r="D4400" s="18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1:66" x14ac:dyDescent="0.25">
      <c r="A4401" s="10"/>
      <c r="B4401" s="10"/>
      <c r="C4401" s="10"/>
      <c r="D4401" s="18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1:66" x14ac:dyDescent="0.25">
      <c r="A4402" s="10"/>
      <c r="B4402" s="10"/>
      <c r="C4402" s="10"/>
      <c r="D4402" s="18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1:66" x14ac:dyDescent="0.25">
      <c r="A4403" s="10"/>
      <c r="B4403" s="10"/>
      <c r="C4403" s="10"/>
      <c r="D4403" s="18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1:66" x14ac:dyDescent="0.25">
      <c r="A4404" s="10"/>
      <c r="B4404" s="10"/>
      <c r="C4404" s="10"/>
      <c r="D4404" s="18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1:66" x14ac:dyDescent="0.25">
      <c r="A4405" s="10"/>
      <c r="B4405" s="10"/>
      <c r="C4405" s="10"/>
      <c r="D4405" s="18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1:66" x14ac:dyDescent="0.25">
      <c r="A4406" s="10"/>
      <c r="B4406" s="10"/>
      <c r="C4406" s="10"/>
      <c r="D4406" s="18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1:66" x14ac:dyDescent="0.25">
      <c r="A4407" s="10"/>
      <c r="B4407" s="10"/>
      <c r="C4407" s="10"/>
      <c r="D4407" s="18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1:66" x14ac:dyDescent="0.25">
      <c r="A4408" s="10"/>
      <c r="B4408" s="10"/>
      <c r="C4408" s="10"/>
      <c r="D4408" s="18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1:66" x14ac:dyDescent="0.25">
      <c r="A4409" s="10"/>
      <c r="B4409" s="10"/>
      <c r="C4409" s="10"/>
      <c r="D4409" s="18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1:66" x14ac:dyDescent="0.25">
      <c r="A4410" s="10"/>
      <c r="B4410" s="10"/>
      <c r="C4410" s="10"/>
      <c r="D4410" s="18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1:66" x14ac:dyDescent="0.25">
      <c r="A4411" s="10"/>
      <c r="B4411" s="10"/>
      <c r="C4411" s="10"/>
      <c r="D4411" s="18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1:66" x14ac:dyDescent="0.25">
      <c r="A4412" s="10"/>
      <c r="B4412" s="10"/>
      <c r="C4412" s="10"/>
      <c r="D4412" s="18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1:66" x14ac:dyDescent="0.25">
      <c r="A4413" s="10"/>
      <c r="B4413" s="10"/>
      <c r="C4413" s="10"/>
      <c r="D4413" s="18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1:66" x14ac:dyDescent="0.25">
      <c r="A4414" s="10"/>
      <c r="B4414" s="10"/>
      <c r="C4414" s="10"/>
      <c r="D4414" s="18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1:66" x14ac:dyDescent="0.25">
      <c r="A4415" s="10"/>
      <c r="B4415" s="10"/>
      <c r="C4415" s="10"/>
      <c r="D4415" s="18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1:66" x14ac:dyDescent="0.25">
      <c r="A4416" s="10"/>
      <c r="B4416" s="10"/>
      <c r="C4416" s="10"/>
      <c r="D4416" s="18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1:66" x14ac:dyDescent="0.25">
      <c r="A4417" s="10"/>
      <c r="B4417" s="10"/>
      <c r="C4417" s="10"/>
      <c r="D4417" s="18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1:66" x14ac:dyDescent="0.25">
      <c r="A4418" s="10"/>
      <c r="B4418" s="10"/>
      <c r="C4418" s="10"/>
      <c r="D4418" s="18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1:66" x14ac:dyDescent="0.25">
      <c r="A4419" s="10"/>
      <c r="B4419" s="10"/>
      <c r="C4419" s="10"/>
      <c r="D4419" s="18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1:66" x14ac:dyDescent="0.25">
      <c r="A4420" s="10"/>
      <c r="B4420" s="10"/>
      <c r="C4420" s="10"/>
      <c r="D4420" s="18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1:66" x14ac:dyDescent="0.25">
      <c r="A4421" s="10"/>
      <c r="B4421" s="10"/>
      <c r="C4421" s="10"/>
      <c r="D4421" s="18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1:66" x14ac:dyDescent="0.25">
      <c r="A4422" s="10"/>
      <c r="B4422" s="10"/>
      <c r="C4422" s="10"/>
      <c r="D4422" s="18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1:66" x14ac:dyDescent="0.25">
      <c r="A4423" s="10"/>
      <c r="B4423" s="10"/>
      <c r="C4423" s="10"/>
      <c r="D4423" s="18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1:66" x14ac:dyDescent="0.25">
      <c r="A4424" s="10"/>
      <c r="B4424" s="10"/>
      <c r="C4424" s="10"/>
      <c r="D4424" s="18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1:66" x14ac:dyDescent="0.25">
      <c r="A4425" s="10"/>
      <c r="B4425" s="10"/>
      <c r="C4425" s="10"/>
      <c r="D4425" s="18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1:66" x14ac:dyDescent="0.25">
      <c r="A4426" s="10"/>
      <c r="B4426" s="10"/>
      <c r="C4426" s="10"/>
      <c r="D4426" s="18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1:66" x14ac:dyDescent="0.25">
      <c r="A4427" s="10"/>
      <c r="B4427" s="10"/>
      <c r="C4427" s="10"/>
      <c r="D4427" s="18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1:66" x14ac:dyDescent="0.25">
      <c r="A4428" s="10"/>
      <c r="B4428" s="10"/>
      <c r="C4428" s="10"/>
      <c r="D4428" s="18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1:66" x14ac:dyDescent="0.25">
      <c r="A4429" s="10"/>
      <c r="B4429" s="10"/>
      <c r="C4429" s="10"/>
      <c r="D4429" s="18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1:66" x14ac:dyDescent="0.25">
      <c r="A4430" s="10"/>
      <c r="B4430" s="10"/>
      <c r="C4430" s="10"/>
      <c r="D4430" s="18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1:66" x14ac:dyDescent="0.25">
      <c r="A4431" s="10"/>
      <c r="B4431" s="10"/>
      <c r="C4431" s="10"/>
      <c r="D4431" s="18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1:66" x14ac:dyDescent="0.25">
      <c r="A4432" s="10"/>
      <c r="B4432" s="10"/>
      <c r="C4432" s="10"/>
      <c r="D4432" s="18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1:66" x14ac:dyDescent="0.25">
      <c r="A4433" s="10"/>
      <c r="B4433" s="10"/>
      <c r="C4433" s="10"/>
      <c r="D4433" s="18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1:66" x14ac:dyDescent="0.25">
      <c r="A4434" s="10"/>
      <c r="B4434" s="10"/>
      <c r="C4434" s="10"/>
      <c r="D4434" s="18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1:66" x14ac:dyDescent="0.25">
      <c r="A4435" s="10"/>
      <c r="B4435" s="10"/>
      <c r="C4435" s="10"/>
      <c r="D4435" s="18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1:66" x14ac:dyDescent="0.25">
      <c r="A4436" s="10"/>
      <c r="B4436" s="10"/>
      <c r="C4436" s="10"/>
      <c r="D4436" s="18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1:66" x14ac:dyDescent="0.25">
      <c r="A4437" s="10"/>
      <c r="B4437" s="10"/>
      <c r="C4437" s="10"/>
      <c r="D4437" s="18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1:66" x14ac:dyDescent="0.25">
      <c r="A4438" s="10"/>
      <c r="B4438" s="10"/>
      <c r="C4438" s="10"/>
      <c r="D4438" s="18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1:66" x14ac:dyDescent="0.25">
      <c r="A4439" s="10"/>
      <c r="B4439" s="10"/>
      <c r="C4439" s="10"/>
      <c r="D4439" s="18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1:66" x14ac:dyDescent="0.25">
      <c r="A4440" s="10"/>
      <c r="B4440" s="10"/>
      <c r="C4440" s="10"/>
      <c r="D4440" s="18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1:66" x14ac:dyDescent="0.25">
      <c r="A4441" s="10"/>
      <c r="B4441" s="10"/>
      <c r="C4441" s="10"/>
      <c r="D4441" s="18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1:66" x14ac:dyDescent="0.25">
      <c r="A4442" s="10"/>
      <c r="B4442" s="10"/>
      <c r="C4442" s="10"/>
      <c r="D4442" s="18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1:66" x14ac:dyDescent="0.25">
      <c r="A4443" s="10"/>
      <c r="B4443" s="10"/>
      <c r="C4443" s="10"/>
      <c r="D4443" s="18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1:66" x14ac:dyDescent="0.25">
      <c r="A4444" s="10"/>
      <c r="B4444" s="10"/>
      <c r="C4444" s="10"/>
      <c r="D4444" s="18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1:66" x14ac:dyDescent="0.25">
      <c r="A4445" s="10"/>
      <c r="B4445" s="10"/>
      <c r="C4445" s="10"/>
      <c r="D4445" s="18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1:66" x14ac:dyDescent="0.25">
      <c r="A4446" s="10"/>
      <c r="B4446" s="10"/>
      <c r="C4446" s="10"/>
      <c r="D4446" s="18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1:66" x14ac:dyDescent="0.25">
      <c r="A4447" s="10"/>
      <c r="B4447" s="10"/>
      <c r="C4447" s="10"/>
      <c r="D4447" s="18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1:66" x14ac:dyDescent="0.25">
      <c r="A4448" s="10"/>
      <c r="B4448" s="10"/>
      <c r="C4448" s="10"/>
      <c r="D4448" s="18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1:66" x14ac:dyDescent="0.25">
      <c r="A4449" s="10"/>
      <c r="B4449" s="10"/>
      <c r="C4449" s="10"/>
      <c r="D4449" s="18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1:66" x14ac:dyDescent="0.25">
      <c r="A4450" s="10"/>
      <c r="B4450" s="10"/>
      <c r="C4450" s="10"/>
      <c r="D4450" s="18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1:66" x14ac:dyDescent="0.25">
      <c r="A4451" s="10"/>
      <c r="B4451" s="10"/>
      <c r="C4451" s="10"/>
      <c r="D4451" s="18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1:66" x14ac:dyDescent="0.25">
      <c r="A4452" s="10"/>
      <c r="B4452" s="10"/>
      <c r="C4452" s="10"/>
      <c r="D4452" s="18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1:66" x14ac:dyDescent="0.25">
      <c r="A4453" s="10"/>
      <c r="B4453" s="10"/>
      <c r="C4453" s="10"/>
      <c r="D4453" s="18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1:66" x14ac:dyDescent="0.25">
      <c r="A4454" s="10"/>
      <c r="B4454" s="10"/>
      <c r="C4454" s="10"/>
      <c r="D4454" s="18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1:66" x14ac:dyDescent="0.25">
      <c r="A4455" s="10"/>
      <c r="B4455" s="10"/>
      <c r="C4455" s="10"/>
      <c r="D4455" s="18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1:66" x14ac:dyDescent="0.25">
      <c r="A4456" s="10"/>
      <c r="B4456" s="10"/>
      <c r="C4456" s="10"/>
      <c r="D4456" s="18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1:66" x14ac:dyDescent="0.25">
      <c r="A4457" s="10"/>
      <c r="B4457" s="10"/>
      <c r="C4457" s="10"/>
      <c r="D4457" s="18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1:66" x14ac:dyDescent="0.25">
      <c r="A4458" s="10"/>
      <c r="B4458" s="10"/>
      <c r="C4458" s="10"/>
      <c r="D4458" s="18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1:66" x14ac:dyDescent="0.25">
      <c r="A4459" s="10"/>
      <c r="B4459" s="10"/>
      <c r="C4459" s="10"/>
      <c r="D4459" s="18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1:66" x14ac:dyDescent="0.25">
      <c r="A4460" s="10"/>
      <c r="B4460" s="10"/>
      <c r="C4460" s="10"/>
      <c r="D4460" s="18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1:66" x14ac:dyDescent="0.25">
      <c r="A4461" s="10"/>
      <c r="B4461" s="10"/>
      <c r="C4461" s="10"/>
      <c r="D4461" s="18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1:66" x14ac:dyDescent="0.25">
      <c r="A4462" s="10"/>
      <c r="B4462" s="10"/>
      <c r="C4462" s="10"/>
      <c r="D4462" s="18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1:66" x14ac:dyDescent="0.25">
      <c r="A4463" s="10"/>
      <c r="B4463" s="10"/>
      <c r="C4463" s="10"/>
      <c r="D4463" s="18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1:66" x14ac:dyDescent="0.25">
      <c r="A4464" s="10"/>
      <c r="B4464" s="10"/>
      <c r="C4464" s="10"/>
      <c r="D4464" s="18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1:66" x14ac:dyDescent="0.25">
      <c r="A4465" s="10"/>
      <c r="B4465" s="10"/>
      <c r="C4465" s="10"/>
      <c r="D4465" s="18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1:66" x14ac:dyDescent="0.25">
      <c r="A4466" s="10"/>
      <c r="B4466" s="10"/>
      <c r="C4466" s="10"/>
      <c r="D4466" s="18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1:66" x14ac:dyDescent="0.25">
      <c r="A4467" s="10"/>
      <c r="B4467" s="10"/>
      <c r="C4467" s="10"/>
      <c r="D4467" s="18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1:66" x14ac:dyDescent="0.25">
      <c r="A4468" s="10"/>
      <c r="B4468" s="10"/>
      <c r="C4468" s="10"/>
      <c r="D4468" s="18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1:66" x14ac:dyDescent="0.25">
      <c r="A4469" s="10"/>
      <c r="B4469" s="10"/>
      <c r="C4469" s="10"/>
      <c r="D4469" s="18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1:66" x14ac:dyDescent="0.25">
      <c r="A4470" s="10"/>
      <c r="B4470" s="10"/>
      <c r="C4470" s="10"/>
      <c r="D4470" s="18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1:66" x14ac:dyDescent="0.25">
      <c r="A4471" s="10"/>
      <c r="B4471" s="10"/>
      <c r="C4471" s="10"/>
      <c r="D4471" s="18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1:66" x14ac:dyDescent="0.25">
      <c r="A4472" s="10"/>
      <c r="B4472" s="10"/>
      <c r="C4472" s="10"/>
      <c r="D4472" s="18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1:66" x14ac:dyDescent="0.25">
      <c r="A4473" s="10"/>
      <c r="B4473" s="10"/>
      <c r="C4473" s="10"/>
      <c r="D4473" s="18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1:66" x14ac:dyDescent="0.25">
      <c r="A4474" s="10"/>
      <c r="B4474" s="10"/>
      <c r="C4474" s="10"/>
      <c r="D4474" s="18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1:66" x14ac:dyDescent="0.25">
      <c r="A4475" s="10"/>
      <c r="B4475" s="10"/>
      <c r="C4475" s="10"/>
      <c r="D4475" s="18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1:66" x14ac:dyDescent="0.25">
      <c r="A4476" s="10"/>
      <c r="B4476" s="10"/>
      <c r="C4476" s="10"/>
      <c r="D4476" s="18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1:66" x14ac:dyDescent="0.25">
      <c r="A4477" s="10"/>
      <c r="B4477" s="10"/>
      <c r="C4477" s="10"/>
      <c r="D4477" s="18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1:66" x14ac:dyDescent="0.25">
      <c r="A4478" s="10"/>
      <c r="B4478" s="10"/>
      <c r="C4478" s="10"/>
      <c r="D4478" s="18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1:66" x14ac:dyDescent="0.25">
      <c r="A4479" s="10"/>
      <c r="B4479" s="10"/>
      <c r="C4479" s="10"/>
      <c r="D4479" s="18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1:66" x14ac:dyDescent="0.25">
      <c r="A4480" s="10"/>
      <c r="B4480" s="10"/>
      <c r="C4480" s="10"/>
      <c r="D4480" s="18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1:66" x14ac:dyDescent="0.25">
      <c r="A4481" s="10"/>
      <c r="B4481" s="10"/>
      <c r="C4481" s="10"/>
      <c r="D4481" s="18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1:66" x14ac:dyDescent="0.25">
      <c r="A4482" s="10"/>
      <c r="B4482" s="10"/>
      <c r="C4482" s="10"/>
      <c r="D4482" s="18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1:66" x14ac:dyDescent="0.25">
      <c r="A4483" s="10"/>
      <c r="B4483" s="10"/>
      <c r="C4483" s="10"/>
      <c r="D4483" s="18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1:66" x14ac:dyDescent="0.25">
      <c r="A4484" s="10"/>
      <c r="B4484" s="10"/>
      <c r="C4484" s="10"/>
      <c r="D4484" s="18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1:66" x14ac:dyDescent="0.25">
      <c r="A4485" s="10"/>
      <c r="B4485" s="10"/>
      <c r="C4485" s="10"/>
      <c r="D4485" s="18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1:66" x14ac:dyDescent="0.25">
      <c r="A4486" s="10"/>
      <c r="B4486" s="10"/>
      <c r="C4486" s="10"/>
      <c r="D4486" s="18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1:66" x14ac:dyDescent="0.25">
      <c r="A4487" s="10"/>
      <c r="B4487" s="10"/>
      <c r="C4487" s="10"/>
      <c r="D4487" s="18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1:66" x14ac:dyDescent="0.25">
      <c r="A4488" s="10"/>
      <c r="B4488" s="10"/>
      <c r="C4488" s="10"/>
      <c r="D4488" s="18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1:66" x14ac:dyDescent="0.25">
      <c r="A4489" s="10"/>
      <c r="B4489" s="10"/>
      <c r="C4489" s="10"/>
      <c r="D4489" s="18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1:66" x14ac:dyDescent="0.25">
      <c r="A4490" s="10"/>
      <c r="B4490" s="10"/>
      <c r="C4490" s="10"/>
      <c r="D4490" s="18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1:66" x14ac:dyDescent="0.25">
      <c r="A4491" s="10"/>
      <c r="B4491" s="10"/>
      <c r="C4491" s="10"/>
      <c r="D4491" s="18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1:66" x14ac:dyDescent="0.25">
      <c r="A4492" s="10"/>
      <c r="B4492" s="10"/>
      <c r="C4492" s="10"/>
      <c r="D4492" s="18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1:66" x14ac:dyDescent="0.25">
      <c r="A4493" s="10"/>
      <c r="B4493" s="10"/>
      <c r="C4493" s="10"/>
      <c r="D4493" s="18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1:66" x14ac:dyDescent="0.25">
      <c r="A4494" s="10"/>
      <c r="B4494" s="10"/>
      <c r="C4494" s="10"/>
      <c r="D4494" s="18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1:66" x14ac:dyDescent="0.25">
      <c r="A4495" s="10"/>
      <c r="B4495" s="10"/>
      <c r="C4495" s="10"/>
      <c r="D4495" s="18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1:66" x14ac:dyDescent="0.25">
      <c r="A4496" s="10"/>
      <c r="B4496" s="10"/>
      <c r="C4496" s="10"/>
      <c r="D4496" s="18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1:66" x14ac:dyDescent="0.25">
      <c r="A4497" s="10"/>
      <c r="B4497" s="10"/>
      <c r="C4497" s="10"/>
      <c r="D4497" s="18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1:66" x14ac:dyDescent="0.25">
      <c r="A4498" s="10"/>
      <c r="B4498" s="10"/>
      <c r="C4498" s="10"/>
      <c r="D4498" s="18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1:66" x14ac:dyDescent="0.25">
      <c r="A4499" s="10"/>
      <c r="B4499" s="10"/>
      <c r="C4499" s="10"/>
      <c r="D4499" s="18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1:66" x14ac:dyDescent="0.25">
      <c r="A4500" s="10"/>
      <c r="B4500" s="10"/>
      <c r="C4500" s="10"/>
      <c r="D4500" s="18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1:66" x14ac:dyDescent="0.25">
      <c r="A4501" s="10"/>
      <c r="B4501" s="10"/>
      <c r="C4501" s="10"/>
      <c r="D4501" s="18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1:66" x14ac:dyDescent="0.25">
      <c r="A4502" s="10"/>
      <c r="B4502" s="10"/>
      <c r="C4502" s="10"/>
      <c r="D4502" s="18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1:66" x14ac:dyDescent="0.25">
      <c r="A4503" s="10"/>
      <c r="B4503" s="10"/>
      <c r="C4503" s="10"/>
      <c r="D4503" s="18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1:66" x14ac:dyDescent="0.25">
      <c r="A4504" s="10"/>
      <c r="B4504" s="10"/>
      <c r="C4504" s="10"/>
      <c r="D4504" s="18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1:66" s="14" customFormat="1" x14ac:dyDescent="0.25">
      <c r="A4505" s="10"/>
      <c r="B4505" s="10"/>
      <c r="C4505" s="10"/>
      <c r="D4505" s="18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1:66" x14ac:dyDescent="0.25">
      <c r="A4506" s="10"/>
      <c r="B4506" s="10"/>
      <c r="C4506" s="10"/>
      <c r="D4506" s="10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1:66" x14ac:dyDescent="0.25">
      <c r="A4507" s="10"/>
      <c r="B4507" s="10"/>
      <c r="C4507" s="10"/>
      <c r="D4507" s="10"/>
      <c r="E4507" s="10"/>
      <c r="F4507" s="10"/>
      <c r="G4507" s="10"/>
      <c r="H4507" s="10"/>
      <c r="I4507" s="10"/>
      <c r="J4507" s="10"/>
      <c r="K4507" s="11"/>
      <c r="L4507" s="11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3"/>
      <c r="BK4507" s="13"/>
      <c r="BL4507" s="13"/>
      <c r="BM4507" s="13"/>
      <c r="BN4507" s="13"/>
    </row>
    <row r="4508" spans="1:66" x14ac:dyDescent="0.25">
      <c r="A4508" s="10"/>
      <c r="B4508" s="10"/>
      <c r="C4508" s="10"/>
      <c r="D4508" s="10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1:66" x14ac:dyDescent="0.25">
      <c r="A4509" s="10"/>
      <c r="B4509" s="10"/>
      <c r="C4509" s="10"/>
      <c r="D4509" s="10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1:66" x14ac:dyDescent="0.25">
      <c r="A4510" s="10"/>
      <c r="B4510" s="10"/>
      <c r="C4510" s="10"/>
      <c r="D4510" s="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1:66" x14ac:dyDescent="0.25">
      <c r="A4511" s="10"/>
      <c r="B4511" s="10"/>
      <c r="C4511" s="10"/>
      <c r="D4511" s="10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1:66" x14ac:dyDescent="0.25">
      <c r="A4512" s="10"/>
      <c r="B4512" s="10"/>
      <c r="C4512" s="10"/>
      <c r="D4512" s="10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1:66" x14ac:dyDescent="0.25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1:66" x14ac:dyDescent="0.25">
      <c r="A4514" s="10"/>
      <c r="B4514" s="10"/>
      <c r="C4514" s="10"/>
      <c r="D4514" s="10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1:66" x14ac:dyDescent="0.25">
      <c r="A4515" s="10"/>
      <c r="B4515" s="10"/>
      <c r="C4515" s="10"/>
      <c r="D4515" s="10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1:66" x14ac:dyDescent="0.25">
      <c r="A4516" s="10"/>
      <c r="B4516" s="10"/>
      <c r="C4516" s="10"/>
      <c r="D4516" s="10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1:66" x14ac:dyDescent="0.25">
      <c r="A4517" s="10"/>
      <c r="B4517" s="10"/>
      <c r="C4517" s="10"/>
      <c r="D4517" s="10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1:66" x14ac:dyDescent="0.25">
      <c r="A4518" s="10"/>
      <c r="B4518" s="10"/>
      <c r="C4518" s="10"/>
      <c r="D4518" s="10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1:66" x14ac:dyDescent="0.25">
      <c r="A4519" s="10"/>
      <c r="B4519" s="10"/>
      <c r="C4519" s="10"/>
      <c r="D4519" s="10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1:66" x14ac:dyDescent="0.25">
      <c r="A4520" s="10"/>
      <c r="B4520" s="10"/>
      <c r="C4520" s="10"/>
      <c r="D4520" s="1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1:66" s="14" customFormat="1" x14ac:dyDescent="0.25">
      <c r="A4521" s="10"/>
      <c r="B4521" s="10"/>
      <c r="C4521" s="10"/>
      <c r="D4521" s="10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1:66" x14ac:dyDescent="0.25">
      <c r="A4522" s="10"/>
      <c r="B4522" s="10"/>
      <c r="C4522" s="10"/>
      <c r="D4522" s="10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1:66" x14ac:dyDescent="0.25">
      <c r="A4523" s="10"/>
      <c r="B4523" s="10"/>
      <c r="C4523" s="10"/>
      <c r="D4523" s="10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1:66" x14ac:dyDescent="0.25">
      <c r="A4524" s="10"/>
      <c r="B4524" s="10"/>
      <c r="C4524" s="10"/>
      <c r="D4524" s="10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1:66" x14ac:dyDescent="0.25">
      <c r="A4525" s="10"/>
      <c r="B4525" s="10"/>
      <c r="C4525" s="10"/>
      <c r="D4525" s="10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1:66" x14ac:dyDescent="0.25">
      <c r="A4526" s="10"/>
      <c r="B4526" s="10"/>
      <c r="C4526" s="10"/>
      <c r="D4526" s="10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1:66" x14ac:dyDescent="0.25">
      <c r="A4527" s="10"/>
      <c r="B4527" s="10"/>
      <c r="C4527" s="10"/>
      <c r="D4527" s="10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1:66" x14ac:dyDescent="0.25">
      <c r="A4528" s="10"/>
      <c r="B4528" s="10"/>
      <c r="C4528" s="10"/>
      <c r="D4528" s="10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1:66" x14ac:dyDescent="0.25">
      <c r="A4529" s="10"/>
      <c r="B4529" s="10"/>
      <c r="C4529" s="10"/>
      <c r="D4529" s="10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1:66" x14ac:dyDescent="0.25">
      <c r="A4530" s="10"/>
      <c r="B4530" s="10"/>
      <c r="C4530" s="10"/>
      <c r="D4530" s="1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1:66" x14ac:dyDescent="0.25">
      <c r="A4531" s="10"/>
      <c r="B4531" s="10"/>
      <c r="C4531" s="10"/>
      <c r="D4531" s="10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1:66" x14ac:dyDescent="0.25">
      <c r="A4532" s="10"/>
      <c r="B4532" s="10"/>
      <c r="C4532" s="10"/>
      <c r="D4532" s="10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1:66" x14ac:dyDescent="0.25">
      <c r="A4533" s="10"/>
      <c r="B4533" s="10"/>
      <c r="C4533" s="10"/>
      <c r="D4533" s="10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1:66" x14ac:dyDescent="0.25">
      <c r="A4534" s="10"/>
      <c r="B4534" s="10"/>
      <c r="C4534" s="10"/>
      <c r="D4534" s="10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1:66" x14ac:dyDescent="0.25">
      <c r="A4535" s="10"/>
      <c r="B4535" s="10"/>
      <c r="C4535" s="10"/>
      <c r="D4535" s="10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1:66" x14ac:dyDescent="0.25">
      <c r="A4536" s="10"/>
      <c r="B4536" s="10"/>
      <c r="C4536" s="10"/>
      <c r="D4536" s="10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1:66" x14ac:dyDescent="0.25">
      <c r="A4537" s="10"/>
      <c r="B4537" s="10"/>
      <c r="C4537" s="10"/>
      <c r="D4537" s="10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1:66" x14ac:dyDescent="0.25">
      <c r="A4538" s="10"/>
      <c r="B4538" s="10"/>
      <c r="C4538" s="10"/>
      <c r="D4538" s="10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1:66" x14ac:dyDescent="0.25">
      <c r="A4539" s="10"/>
      <c r="B4539" s="10"/>
      <c r="C4539" s="10"/>
      <c r="D4539" s="10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1:66" x14ac:dyDescent="0.25">
      <c r="A4540" s="10"/>
      <c r="B4540" s="10"/>
      <c r="C4540" s="10"/>
      <c r="D4540" s="1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1:66" x14ac:dyDescent="0.25">
      <c r="A4541" s="10"/>
      <c r="B4541" s="10"/>
      <c r="C4541" s="10"/>
      <c r="D4541" s="10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1:66" x14ac:dyDescent="0.25">
      <c r="A4542" s="10"/>
      <c r="B4542" s="10"/>
      <c r="C4542" s="10"/>
      <c r="D4542" s="10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1:66" x14ac:dyDescent="0.25">
      <c r="A4543" s="10"/>
      <c r="B4543" s="10"/>
      <c r="C4543" s="10"/>
      <c r="D4543" s="10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1:66" x14ac:dyDescent="0.25">
      <c r="A4544" s="10"/>
      <c r="B4544" s="10"/>
      <c r="C4544" s="10"/>
      <c r="D4544" s="10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1:66" x14ac:dyDescent="0.25">
      <c r="A4545" s="10"/>
      <c r="B4545" s="10"/>
      <c r="C4545" s="10"/>
      <c r="D4545" s="10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1:66" x14ac:dyDescent="0.25">
      <c r="A4546" s="10"/>
      <c r="B4546" s="10"/>
      <c r="C4546" s="10"/>
      <c r="D4546" s="10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1:66" x14ac:dyDescent="0.25">
      <c r="A4547" s="10"/>
      <c r="B4547" s="10"/>
      <c r="C4547" s="10"/>
      <c r="D4547" s="10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1:66" s="10" customFormat="1" x14ac:dyDescent="0.25"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1:66" x14ac:dyDescent="0.25">
      <c r="A4549" s="10"/>
      <c r="B4549" s="10"/>
      <c r="C4549" s="10"/>
      <c r="D4549" s="10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1:66" x14ac:dyDescent="0.25">
      <c r="A4550" s="10"/>
      <c r="B4550" s="10"/>
      <c r="C4550" s="10"/>
      <c r="D4550" s="10"/>
      <c r="E4550" s="10"/>
      <c r="F4550" s="10"/>
      <c r="G4550" s="10"/>
      <c r="H4550" s="10"/>
      <c r="I4550" s="10"/>
      <c r="J4550" s="10"/>
      <c r="K4550" s="11"/>
      <c r="L4550" s="11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  <c r="AR4550" s="12"/>
      <c r="AS4550" s="12"/>
      <c r="AT4550" s="12"/>
      <c r="AU4550" s="12"/>
      <c r="AV4550" s="12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12"/>
      <c r="BG4550" s="12"/>
      <c r="BH4550" s="12"/>
      <c r="BI4550" s="12"/>
      <c r="BJ4550" s="13"/>
      <c r="BK4550" s="13"/>
      <c r="BL4550" s="13"/>
      <c r="BM4550" s="13"/>
      <c r="BN4550" s="13"/>
    </row>
    <row r="4551" spans="1:66" x14ac:dyDescent="0.25">
      <c r="A4551" s="10"/>
      <c r="B4551" s="10"/>
      <c r="C4551" s="10"/>
      <c r="D4551" s="10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1:66" x14ac:dyDescent="0.25">
      <c r="A4552" s="10"/>
      <c r="B4552" s="10"/>
      <c r="C4552" s="10"/>
      <c r="D4552" s="10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1:66" x14ac:dyDescent="0.25">
      <c r="A4553" s="10"/>
      <c r="B4553" s="10"/>
      <c r="C4553" s="10"/>
      <c r="D4553" s="10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1:66" x14ac:dyDescent="0.25">
      <c r="A4554" s="10"/>
      <c r="B4554" s="10"/>
      <c r="C4554" s="10"/>
      <c r="D4554" s="10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1:66" x14ac:dyDescent="0.25">
      <c r="A4555" s="10"/>
      <c r="B4555" s="10"/>
      <c r="C4555" s="10"/>
      <c r="D4555" s="10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1:66" x14ac:dyDescent="0.25">
      <c r="A4556" s="10"/>
      <c r="B4556" s="10"/>
      <c r="C4556" s="10"/>
      <c r="D4556" s="10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1:66" x14ac:dyDescent="0.25">
      <c r="A4557" s="10"/>
      <c r="B4557" s="10"/>
      <c r="C4557" s="10"/>
      <c r="D4557" s="10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1:66" x14ac:dyDescent="0.25">
      <c r="A4558" s="10"/>
      <c r="B4558" s="10"/>
      <c r="C4558" s="10"/>
      <c r="D4558" s="10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1:66" x14ac:dyDescent="0.25">
      <c r="A4559" s="10"/>
      <c r="B4559" s="10"/>
      <c r="C4559" s="10"/>
      <c r="D4559" s="10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1:66" x14ac:dyDescent="0.25">
      <c r="A4560" s="10"/>
      <c r="B4560" s="10"/>
      <c r="C4560" s="10"/>
      <c r="D4560" s="1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1:66" x14ac:dyDescent="0.25">
      <c r="A4561" s="10"/>
      <c r="B4561" s="10"/>
      <c r="C4561" s="10"/>
      <c r="D4561" s="10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1:66" x14ac:dyDescent="0.25">
      <c r="A4562" s="10"/>
      <c r="B4562" s="10"/>
      <c r="C4562" s="10"/>
      <c r="D4562" s="10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1:66" x14ac:dyDescent="0.25">
      <c r="A4563" s="10"/>
      <c r="B4563" s="10"/>
      <c r="C4563" s="10"/>
      <c r="D4563" s="10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1:66" x14ac:dyDescent="0.25">
      <c r="A4564" s="10"/>
      <c r="B4564" s="10"/>
      <c r="C4564" s="10"/>
      <c r="D4564" s="10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1:66" x14ac:dyDescent="0.25">
      <c r="A4565" s="10"/>
      <c r="B4565" s="10"/>
      <c r="C4565" s="10"/>
      <c r="D4565" s="10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1:66" x14ac:dyDescent="0.25">
      <c r="A4566" s="10"/>
      <c r="B4566" s="10"/>
      <c r="C4566" s="10"/>
      <c r="D4566" s="10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1:66" x14ac:dyDescent="0.25">
      <c r="A4567" s="10"/>
      <c r="B4567" s="10"/>
      <c r="C4567" s="10"/>
      <c r="D4567" s="10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1:66" x14ac:dyDescent="0.25">
      <c r="A4568" s="10"/>
      <c r="B4568" s="10"/>
      <c r="C4568" s="10"/>
      <c r="D4568" s="10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1:66" x14ac:dyDescent="0.25">
      <c r="A4569" s="10"/>
      <c r="B4569" s="10"/>
      <c r="C4569" s="10"/>
      <c r="D4569" s="10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1:66" x14ac:dyDescent="0.25">
      <c r="A4570" s="10"/>
      <c r="B4570" s="10"/>
      <c r="C4570" s="10"/>
      <c r="D4570" s="1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1:66" x14ac:dyDescent="0.25">
      <c r="A4571" s="10"/>
      <c r="B4571" s="10"/>
      <c r="C4571" s="10"/>
      <c r="D4571" s="10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1:66" x14ac:dyDescent="0.25">
      <c r="A4572" s="10"/>
      <c r="B4572" s="10"/>
      <c r="C4572" s="10"/>
      <c r="D4572" s="10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1:66" x14ac:dyDescent="0.25">
      <c r="A4573" s="10"/>
      <c r="B4573" s="10"/>
      <c r="C4573" s="10"/>
      <c r="D4573" s="10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1:66" x14ac:dyDescent="0.25">
      <c r="A4574" s="10"/>
      <c r="B4574" s="10"/>
      <c r="C4574" s="10"/>
      <c r="D4574" s="10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1:66" x14ac:dyDescent="0.25">
      <c r="A4575" s="10"/>
      <c r="B4575" s="10"/>
      <c r="C4575" s="10"/>
      <c r="D4575" s="10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1:66" x14ac:dyDescent="0.25">
      <c r="A4576" s="10"/>
      <c r="B4576" s="10"/>
      <c r="C4576" s="10"/>
      <c r="D4576" s="10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1:66" x14ac:dyDescent="0.25">
      <c r="A4577" s="10"/>
      <c r="B4577" s="10"/>
      <c r="C4577" s="10"/>
      <c r="D4577" s="10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1:66" x14ac:dyDescent="0.25">
      <c r="A4578" s="10"/>
      <c r="B4578" s="10"/>
      <c r="C4578" s="10"/>
      <c r="D4578" s="10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1:66" x14ac:dyDescent="0.25">
      <c r="A4579" s="10"/>
      <c r="B4579" s="10"/>
      <c r="C4579" s="10"/>
      <c r="D4579" s="10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1:66" x14ac:dyDescent="0.25">
      <c r="A4580" s="10"/>
      <c r="B4580" s="10"/>
      <c r="C4580" s="10"/>
      <c r="D4580" s="1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1:66" s="14" customFormat="1" x14ac:dyDescent="0.25">
      <c r="A4581" s="10"/>
      <c r="B4581" s="10"/>
      <c r="C4581" s="10"/>
      <c r="D4581" s="10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1:66" x14ac:dyDescent="0.25">
      <c r="A4582" s="10"/>
      <c r="B4582" s="10"/>
      <c r="C4582" s="10"/>
      <c r="D4582" s="10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1:66" x14ac:dyDescent="0.25">
      <c r="A4583" s="10"/>
      <c r="B4583" s="10"/>
      <c r="C4583" s="10"/>
      <c r="D4583" s="10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1:66" x14ac:dyDescent="0.25">
      <c r="A4584" s="10"/>
      <c r="B4584" s="10"/>
      <c r="C4584" s="10"/>
      <c r="D4584" s="10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1:66" x14ac:dyDescent="0.25">
      <c r="A4585" s="10"/>
      <c r="B4585" s="10"/>
      <c r="C4585" s="10"/>
      <c r="D4585" s="10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1:66" x14ac:dyDescent="0.25">
      <c r="A4586" s="10"/>
      <c r="B4586" s="10"/>
      <c r="C4586" s="10"/>
      <c r="D4586" s="10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1:66" x14ac:dyDescent="0.25">
      <c r="A4587" s="10"/>
      <c r="B4587" s="10"/>
      <c r="C4587" s="10"/>
      <c r="D4587" s="10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1:66" x14ac:dyDescent="0.25">
      <c r="A4588" s="10"/>
      <c r="B4588" s="10"/>
      <c r="C4588" s="10"/>
      <c r="D4588" s="10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1:66" x14ac:dyDescent="0.25">
      <c r="A4589" s="10"/>
      <c r="B4589" s="10"/>
      <c r="C4589" s="10"/>
      <c r="D4589" s="10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1:66" x14ac:dyDescent="0.25">
      <c r="A4590" s="10"/>
      <c r="B4590" s="10"/>
      <c r="C4590" s="10"/>
      <c r="D4590" s="1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1:66" x14ac:dyDescent="0.25">
      <c r="A4591" s="10"/>
      <c r="B4591" s="10"/>
      <c r="C4591" s="10"/>
      <c r="D4591" s="10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1:66" x14ac:dyDescent="0.25">
      <c r="A4592" s="10"/>
      <c r="B4592" s="10"/>
      <c r="C4592" s="10"/>
      <c r="D4592" s="10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1:66" x14ac:dyDescent="0.25">
      <c r="A4593" s="10"/>
      <c r="B4593" s="10"/>
      <c r="C4593" s="10"/>
      <c r="D4593" s="10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1:66" x14ac:dyDescent="0.25">
      <c r="A4594" s="10"/>
      <c r="B4594" s="10"/>
      <c r="C4594" s="10"/>
      <c r="D4594" s="10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1:66" x14ac:dyDescent="0.25">
      <c r="A4595" s="10"/>
      <c r="B4595" s="10"/>
      <c r="C4595" s="10"/>
      <c r="D4595" s="10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1:66" x14ac:dyDescent="0.25">
      <c r="A4596" s="10"/>
      <c r="B4596" s="10"/>
      <c r="C4596" s="10"/>
      <c r="D4596" s="10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1:66" x14ac:dyDescent="0.25">
      <c r="A4597" s="10"/>
      <c r="B4597" s="10"/>
      <c r="C4597" s="10"/>
      <c r="D4597" s="10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1:66" x14ac:dyDescent="0.25">
      <c r="A4598" s="10"/>
      <c r="B4598" s="10"/>
      <c r="C4598" s="10"/>
      <c r="D4598" s="10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1:66" x14ac:dyDescent="0.25">
      <c r="A4599" s="10"/>
      <c r="B4599" s="10"/>
      <c r="C4599" s="10"/>
      <c r="D4599" s="10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1:66" x14ac:dyDescent="0.25">
      <c r="A4600" s="10"/>
      <c r="B4600" s="10"/>
      <c r="C4600" s="10"/>
      <c r="D4600" s="1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1:66" x14ac:dyDescent="0.25">
      <c r="A4601" s="10"/>
      <c r="B4601" s="10"/>
      <c r="C4601" s="10"/>
      <c r="D4601" s="10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1:66" x14ac:dyDescent="0.25">
      <c r="A4602" s="10"/>
      <c r="B4602" s="10"/>
      <c r="C4602" s="10"/>
      <c r="D4602" s="10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1:66" x14ac:dyDescent="0.25">
      <c r="A4603" s="10"/>
      <c r="B4603" s="10"/>
      <c r="C4603" s="10"/>
      <c r="D4603" s="10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1:66" x14ac:dyDescent="0.25">
      <c r="A4604" s="10"/>
      <c r="B4604" s="10"/>
      <c r="C4604" s="10"/>
      <c r="D4604" s="10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1:66" x14ac:dyDescent="0.25">
      <c r="A4605" s="10"/>
      <c r="B4605" s="10"/>
      <c r="C4605" s="10"/>
      <c r="D4605" s="10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1:66" x14ac:dyDescent="0.25">
      <c r="A4606" s="10"/>
      <c r="B4606" s="10"/>
      <c r="C4606" s="10"/>
      <c r="D4606" s="10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1:66" x14ac:dyDescent="0.25">
      <c r="A4607" s="10"/>
      <c r="B4607" s="10"/>
      <c r="C4607" s="10"/>
      <c r="D4607" s="10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1:66" x14ac:dyDescent="0.25">
      <c r="A4608" s="10"/>
      <c r="B4608" s="10"/>
      <c r="C4608" s="10"/>
      <c r="D4608" s="10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1:66" x14ac:dyDescent="0.25">
      <c r="A4609" s="10"/>
      <c r="B4609" s="10"/>
      <c r="C4609" s="10"/>
      <c r="D4609" s="10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1:66" x14ac:dyDescent="0.25">
      <c r="A4610" s="10"/>
      <c r="B4610" s="10"/>
      <c r="C4610" s="10"/>
      <c r="D4610" s="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1:66" x14ac:dyDescent="0.25">
      <c r="A4611" s="10"/>
      <c r="B4611" s="10"/>
      <c r="C4611" s="10"/>
      <c r="D4611" s="10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1:66" x14ac:dyDescent="0.25">
      <c r="A4612" s="10"/>
      <c r="B4612" s="10"/>
      <c r="C4612" s="10"/>
      <c r="D4612" s="10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1:66" x14ac:dyDescent="0.25">
      <c r="A4613" s="10"/>
      <c r="B4613" s="10"/>
      <c r="C4613" s="10"/>
      <c r="D4613" s="10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1:66" x14ac:dyDescent="0.25">
      <c r="A4614" s="10"/>
      <c r="B4614" s="10"/>
      <c r="C4614" s="10"/>
      <c r="D4614" s="10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1:66" x14ac:dyDescent="0.25">
      <c r="A4615" s="10"/>
      <c r="B4615" s="10"/>
      <c r="C4615" s="10"/>
      <c r="D4615" s="10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1:66" x14ac:dyDescent="0.25">
      <c r="A4616" s="10"/>
      <c r="B4616" s="10"/>
      <c r="C4616" s="10"/>
      <c r="D4616" s="10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1:66" x14ac:dyDescent="0.25">
      <c r="A4617" s="10"/>
      <c r="B4617" s="10"/>
      <c r="C4617" s="10"/>
      <c r="D4617" s="10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1:66" x14ac:dyDescent="0.25">
      <c r="A4618" s="10"/>
      <c r="B4618" s="10"/>
      <c r="C4618" s="10"/>
      <c r="D4618" s="10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1:66" x14ac:dyDescent="0.25">
      <c r="A4619" s="10"/>
      <c r="B4619" s="10"/>
      <c r="C4619" s="10"/>
      <c r="D4619" s="10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1:66" x14ac:dyDescent="0.25">
      <c r="A4620" s="10"/>
      <c r="B4620" s="10"/>
      <c r="C4620" s="10"/>
      <c r="D4620" s="1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1:66" x14ac:dyDescent="0.25">
      <c r="A4621" s="10"/>
      <c r="B4621" s="10"/>
      <c r="C4621" s="10"/>
      <c r="D4621" s="10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1:66" x14ac:dyDescent="0.25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1:66" x14ac:dyDescent="0.25">
      <c r="A4623" s="10"/>
      <c r="B4623" s="10"/>
      <c r="C4623" s="10"/>
      <c r="D4623" s="10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1:66" x14ac:dyDescent="0.25">
      <c r="A4624" s="10"/>
      <c r="B4624" s="10"/>
      <c r="C4624" s="10"/>
      <c r="D4624" s="10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1:66" x14ac:dyDescent="0.25">
      <c r="A4625" s="10"/>
      <c r="B4625" s="10"/>
      <c r="C4625" s="10"/>
      <c r="D4625" s="10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1:66" x14ac:dyDescent="0.25">
      <c r="A4626" s="10"/>
      <c r="B4626" s="10"/>
      <c r="C4626" s="10"/>
      <c r="D4626" s="10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1:66" x14ac:dyDescent="0.25">
      <c r="A4627" s="10"/>
      <c r="B4627" s="10"/>
      <c r="C4627" s="10"/>
      <c r="D4627" s="10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1:66" x14ac:dyDescent="0.25">
      <c r="A4628" s="10"/>
      <c r="B4628" s="10"/>
      <c r="C4628" s="10"/>
      <c r="D4628" s="10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1:66" x14ac:dyDescent="0.25">
      <c r="A4629" s="10"/>
      <c r="B4629" s="10"/>
      <c r="C4629" s="10"/>
      <c r="D4629" s="10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1:66" x14ac:dyDescent="0.25">
      <c r="A4630" s="10"/>
      <c r="B4630" s="10"/>
      <c r="C4630" s="10"/>
      <c r="D4630" s="1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1:66" x14ac:dyDescent="0.25">
      <c r="A4631" s="10"/>
      <c r="B4631" s="10"/>
      <c r="C4631" s="10"/>
      <c r="D4631" s="10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1:66" x14ac:dyDescent="0.25">
      <c r="A4632" s="10"/>
      <c r="B4632" s="10"/>
      <c r="C4632" s="10"/>
      <c r="D4632" s="10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1:66" x14ac:dyDescent="0.25">
      <c r="A4633" s="10"/>
      <c r="B4633" s="10"/>
      <c r="C4633" s="10"/>
      <c r="D4633" s="10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1:66" x14ac:dyDescent="0.25">
      <c r="A4634" s="10"/>
      <c r="B4634" s="10"/>
      <c r="C4634" s="10"/>
      <c r="D4634" s="10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1:66" x14ac:dyDescent="0.25">
      <c r="A4635" s="10"/>
      <c r="B4635" s="10"/>
      <c r="C4635" s="10"/>
      <c r="D4635" s="10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1:66" x14ac:dyDescent="0.25">
      <c r="A4636" s="10"/>
      <c r="B4636" s="10"/>
      <c r="C4636" s="10"/>
      <c r="D4636" s="10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1:66" x14ac:dyDescent="0.25">
      <c r="A4637" s="10"/>
      <c r="B4637" s="10"/>
      <c r="C4637" s="10"/>
      <c r="D4637" s="10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1:66" x14ac:dyDescent="0.25">
      <c r="A4638" s="10"/>
      <c r="B4638" s="10"/>
      <c r="C4638" s="10"/>
      <c r="D4638" s="10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1:66" x14ac:dyDescent="0.25">
      <c r="A4639" s="10"/>
      <c r="B4639" s="10"/>
      <c r="C4639" s="10"/>
      <c r="D4639" s="10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1:66" x14ac:dyDescent="0.25">
      <c r="A4640" s="10"/>
      <c r="B4640" s="10"/>
      <c r="C4640" s="10"/>
      <c r="D4640" s="1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1:66" x14ac:dyDescent="0.25">
      <c r="A4641" s="10"/>
      <c r="B4641" s="10"/>
      <c r="C4641" s="10"/>
      <c r="D4641" s="10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1:66" x14ac:dyDescent="0.25">
      <c r="A4642" s="10"/>
      <c r="B4642" s="10"/>
      <c r="C4642" s="10"/>
      <c r="D4642" s="10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1:66" x14ac:dyDescent="0.25">
      <c r="A4643" s="10"/>
      <c r="B4643" s="10"/>
      <c r="C4643" s="10"/>
      <c r="D4643" s="10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1:66" x14ac:dyDescent="0.25">
      <c r="A4644" s="10"/>
      <c r="B4644" s="10"/>
      <c r="C4644" s="10"/>
      <c r="D4644" s="10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1:66" x14ac:dyDescent="0.25">
      <c r="A4645" s="10"/>
      <c r="B4645" s="10"/>
      <c r="C4645" s="10"/>
      <c r="D4645" s="10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1:66" x14ac:dyDescent="0.25">
      <c r="A4646" s="10"/>
      <c r="B4646" s="10"/>
      <c r="C4646" s="10"/>
      <c r="D4646" s="10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1:66" x14ac:dyDescent="0.25">
      <c r="A4647" s="10"/>
      <c r="B4647" s="10"/>
      <c r="C4647" s="10"/>
      <c r="D4647" s="10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1:66" x14ac:dyDescent="0.25">
      <c r="A4648" s="10"/>
      <c r="B4648" s="10"/>
      <c r="C4648" s="10"/>
      <c r="D4648" s="10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1:66" x14ac:dyDescent="0.25">
      <c r="A4649" s="10"/>
      <c r="B4649" s="10"/>
      <c r="C4649" s="10"/>
      <c r="D4649" s="10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1:66" x14ac:dyDescent="0.25">
      <c r="A4650" s="10"/>
      <c r="B4650" s="10"/>
      <c r="C4650" s="10"/>
      <c r="D4650" s="1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1:66" x14ac:dyDescent="0.25">
      <c r="A4651" s="10"/>
      <c r="B4651" s="10"/>
      <c r="C4651" s="10"/>
      <c r="D4651" s="10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1:66" x14ac:dyDescent="0.25">
      <c r="A4652" s="10"/>
      <c r="B4652" s="10"/>
      <c r="C4652" s="10"/>
      <c r="D4652" s="10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1:66" x14ac:dyDescent="0.25">
      <c r="A4653" s="10"/>
      <c r="B4653" s="10"/>
      <c r="C4653" s="10"/>
      <c r="D4653" s="10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1:66" x14ac:dyDescent="0.25">
      <c r="A4654" s="10"/>
      <c r="B4654" s="10"/>
      <c r="C4654" s="10"/>
      <c r="D4654" s="10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1:66" s="14" customFormat="1" x14ac:dyDescent="0.25">
      <c r="A4655" s="10"/>
      <c r="B4655" s="10"/>
      <c r="C4655" s="10"/>
      <c r="D4655" s="10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1:66" x14ac:dyDescent="0.25">
      <c r="A4656" s="10"/>
      <c r="B4656" s="10"/>
      <c r="C4656" s="10"/>
      <c r="D4656" s="18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1:66" x14ac:dyDescent="0.25">
      <c r="A4657" s="10"/>
      <c r="B4657" s="10"/>
      <c r="C4657" s="10"/>
      <c r="D4657" s="18"/>
      <c r="E4657" s="10"/>
      <c r="F4657" s="10"/>
      <c r="G4657" s="10"/>
      <c r="H4657" s="10"/>
      <c r="I4657" s="10"/>
      <c r="J4657" s="10"/>
      <c r="K4657" s="11"/>
      <c r="L4657" s="11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12"/>
      <c r="BG4657" s="12"/>
      <c r="BH4657" s="12"/>
      <c r="BI4657" s="12"/>
      <c r="BJ4657" s="13"/>
      <c r="BK4657" s="13"/>
      <c r="BL4657" s="13"/>
      <c r="BM4657" s="13"/>
      <c r="BN4657" s="13"/>
    </row>
    <row r="4658" spans="1:66" x14ac:dyDescent="0.25">
      <c r="A4658" s="10"/>
      <c r="B4658" s="10"/>
      <c r="C4658" s="10"/>
      <c r="D4658" s="18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1:66" x14ac:dyDescent="0.25">
      <c r="A4659" s="10"/>
      <c r="B4659" s="10"/>
      <c r="C4659" s="10"/>
      <c r="D4659" s="18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1:66" x14ac:dyDescent="0.25">
      <c r="A4660" s="10"/>
      <c r="B4660" s="10"/>
      <c r="C4660" s="10"/>
      <c r="D4660" s="18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1:66" x14ac:dyDescent="0.25">
      <c r="A4661" s="10"/>
      <c r="B4661" s="10"/>
      <c r="C4661" s="10"/>
      <c r="D4661" s="18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1:66" x14ac:dyDescent="0.25">
      <c r="A4662" s="10"/>
      <c r="B4662" s="10"/>
      <c r="C4662" s="10"/>
      <c r="D4662" s="18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1:66" x14ac:dyDescent="0.25">
      <c r="A4663" s="10"/>
      <c r="B4663" s="10"/>
      <c r="C4663" s="10"/>
      <c r="D4663" s="18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1:66" x14ac:dyDescent="0.25">
      <c r="A4664" s="10"/>
      <c r="B4664" s="10"/>
      <c r="C4664" s="10"/>
      <c r="D4664" s="18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1:66" x14ac:dyDescent="0.25">
      <c r="A4665" s="10"/>
      <c r="B4665" s="10"/>
      <c r="C4665" s="10"/>
      <c r="D4665" s="18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1:66" x14ac:dyDescent="0.25">
      <c r="A4666" s="10"/>
      <c r="B4666" s="10"/>
      <c r="C4666" s="10"/>
      <c r="D4666" s="18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1:66" x14ac:dyDescent="0.25">
      <c r="A4667" s="10"/>
      <c r="B4667" s="10"/>
      <c r="C4667" s="10"/>
      <c r="D4667" s="18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1:66" x14ac:dyDescent="0.25">
      <c r="A4668" s="10"/>
      <c r="B4668" s="10"/>
      <c r="C4668" s="10"/>
      <c r="D4668" s="18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1:66" x14ac:dyDescent="0.25">
      <c r="A4669" s="10"/>
      <c r="B4669" s="10"/>
      <c r="C4669" s="10"/>
      <c r="D4669" s="18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1:66" x14ac:dyDescent="0.25">
      <c r="A4670" s="10"/>
      <c r="B4670" s="10"/>
      <c r="C4670" s="10"/>
      <c r="D4670" s="18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1:66" x14ac:dyDescent="0.25">
      <c r="A4671" s="10"/>
      <c r="B4671" s="10"/>
      <c r="C4671" s="10"/>
      <c r="D4671" s="18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1:66" x14ac:dyDescent="0.25">
      <c r="A4672" s="10"/>
      <c r="B4672" s="10"/>
      <c r="C4672" s="10"/>
      <c r="D4672" s="18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1:66" x14ac:dyDescent="0.25">
      <c r="A4673" s="10"/>
      <c r="B4673" s="10"/>
      <c r="C4673" s="10"/>
      <c r="D4673" s="18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1:66" x14ac:dyDescent="0.25">
      <c r="A4674" s="10"/>
      <c r="B4674" s="10"/>
      <c r="C4674" s="10"/>
      <c r="D4674" s="18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1:66" x14ac:dyDescent="0.25">
      <c r="A4675" s="10"/>
      <c r="B4675" s="10"/>
      <c r="C4675" s="10"/>
      <c r="D4675" s="18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1:66" x14ac:dyDescent="0.25">
      <c r="A4676" s="10"/>
      <c r="B4676" s="10"/>
      <c r="C4676" s="10"/>
      <c r="D4676" s="18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1:66" x14ac:dyDescent="0.25">
      <c r="A4677" s="10"/>
      <c r="B4677" s="10"/>
      <c r="C4677" s="10"/>
      <c r="D4677" s="18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1:66" x14ac:dyDescent="0.25">
      <c r="A4678" s="10"/>
      <c r="B4678" s="10"/>
      <c r="C4678" s="10"/>
      <c r="D4678" s="18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1:66" x14ac:dyDescent="0.25">
      <c r="A4679" s="10"/>
      <c r="B4679" s="10"/>
      <c r="C4679" s="10"/>
      <c r="D4679" s="18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1:66" x14ac:dyDescent="0.25">
      <c r="A4680" s="10"/>
      <c r="B4680" s="10"/>
      <c r="C4680" s="10"/>
      <c r="D4680" s="18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1:66" x14ac:dyDescent="0.25">
      <c r="A4681" s="10"/>
      <c r="B4681" s="10"/>
      <c r="C4681" s="10"/>
      <c r="D4681" s="18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1:66" x14ac:dyDescent="0.25">
      <c r="A4682" s="10"/>
      <c r="B4682" s="10"/>
      <c r="C4682" s="10"/>
      <c r="D4682" s="18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1:66" x14ac:dyDescent="0.25">
      <c r="A4683" s="10"/>
      <c r="B4683" s="10"/>
      <c r="C4683" s="10"/>
      <c r="D4683" s="18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1:66" x14ac:dyDescent="0.25">
      <c r="A4684" s="10"/>
      <c r="B4684" s="10"/>
      <c r="C4684" s="10"/>
      <c r="D4684" s="18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1:66" x14ac:dyDescent="0.25">
      <c r="A4685" s="10"/>
      <c r="B4685" s="10"/>
      <c r="C4685" s="10"/>
      <c r="D4685" s="18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1:66" x14ac:dyDescent="0.25">
      <c r="A4686" s="10"/>
      <c r="B4686" s="10"/>
      <c r="C4686" s="10"/>
      <c r="D4686" s="18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1:66" x14ac:dyDescent="0.25">
      <c r="A4687" s="10"/>
      <c r="B4687" s="10"/>
      <c r="C4687" s="10"/>
      <c r="D4687" s="18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1:66" x14ac:dyDescent="0.25">
      <c r="A4688" s="10"/>
      <c r="B4688" s="10"/>
      <c r="C4688" s="10"/>
      <c r="D4688" s="18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1:66" x14ac:dyDescent="0.25">
      <c r="A4689" s="10"/>
      <c r="B4689" s="10"/>
      <c r="C4689" s="10"/>
      <c r="D4689" s="18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1:66" x14ac:dyDescent="0.25">
      <c r="A4690" s="10"/>
      <c r="B4690" s="10"/>
      <c r="C4690" s="10"/>
      <c r="D4690" s="18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1:66" x14ac:dyDescent="0.25">
      <c r="A4691" s="10"/>
      <c r="B4691" s="10"/>
      <c r="C4691" s="10"/>
      <c r="D4691" s="18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1:66" x14ac:dyDescent="0.25">
      <c r="A4692" s="10"/>
      <c r="B4692" s="10"/>
      <c r="C4692" s="10"/>
      <c r="D4692" s="18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1:66" x14ac:dyDescent="0.25">
      <c r="A4693" s="10"/>
      <c r="B4693" s="10"/>
      <c r="C4693" s="10"/>
      <c r="D4693" s="18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1:66" x14ac:dyDescent="0.25">
      <c r="A4694" s="10"/>
      <c r="B4694" s="10"/>
      <c r="C4694" s="10"/>
      <c r="D4694" s="18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1:66" x14ac:dyDescent="0.25">
      <c r="A4695" s="10"/>
      <c r="B4695" s="10"/>
      <c r="C4695" s="10"/>
      <c r="D4695" s="18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1:66" x14ac:dyDescent="0.25">
      <c r="A4696" s="10"/>
      <c r="B4696" s="10"/>
      <c r="C4696" s="10"/>
      <c r="D4696" s="18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1:66" x14ac:dyDescent="0.25">
      <c r="A4697" s="10"/>
      <c r="B4697" s="10"/>
      <c r="C4697" s="10"/>
      <c r="D4697" s="18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1:66" x14ac:dyDescent="0.25">
      <c r="A4698" s="10"/>
      <c r="B4698" s="10"/>
      <c r="C4698" s="10"/>
      <c r="D4698" s="18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1:66" s="14" customFormat="1" x14ac:dyDescent="0.25">
      <c r="A4699" s="10"/>
      <c r="B4699" s="10"/>
      <c r="C4699" s="10"/>
      <c r="D4699" s="18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1:66" x14ac:dyDescent="0.25">
      <c r="A4700" s="10"/>
      <c r="B4700" s="10"/>
      <c r="C4700" s="10"/>
      <c r="D4700" s="18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1:66" x14ac:dyDescent="0.25">
      <c r="A4701" s="10"/>
      <c r="B4701" s="10"/>
      <c r="C4701" s="10"/>
      <c r="D4701" s="18"/>
      <c r="E4701" s="10"/>
      <c r="F4701" s="10"/>
      <c r="G4701" s="10"/>
      <c r="H4701" s="10"/>
      <c r="I4701" s="10"/>
      <c r="J4701" s="10"/>
      <c r="K4701" s="11"/>
      <c r="L4701" s="11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3"/>
      <c r="BK4701" s="13"/>
      <c r="BL4701" s="13"/>
      <c r="BM4701" s="13"/>
      <c r="BN4701" s="13"/>
    </row>
    <row r="4702" spans="1:66" x14ac:dyDescent="0.25">
      <c r="A4702" s="10"/>
      <c r="B4702" s="10"/>
      <c r="C4702" s="10"/>
      <c r="D4702" s="18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1:66" x14ac:dyDescent="0.25">
      <c r="A4703" s="10"/>
      <c r="B4703" s="10"/>
      <c r="C4703" s="10"/>
      <c r="D4703" s="18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1:66" x14ac:dyDescent="0.25">
      <c r="A4704" s="10"/>
      <c r="B4704" s="10"/>
      <c r="C4704" s="10"/>
      <c r="D4704" s="18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1:66" x14ac:dyDescent="0.25">
      <c r="A4705" s="10"/>
      <c r="B4705" s="10"/>
      <c r="C4705" s="10"/>
      <c r="D4705" s="18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1:66" x14ac:dyDescent="0.25">
      <c r="A4706" s="10"/>
      <c r="B4706" s="10"/>
      <c r="C4706" s="10"/>
      <c r="D4706" s="18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1:66" x14ac:dyDescent="0.25">
      <c r="A4707" s="10"/>
      <c r="B4707" s="10"/>
      <c r="C4707" s="10"/>
      <c r="D4707" s="18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1:66" x14ac:dyDescent="0.25">
      <c r="A4708" s="10"/>
      <c r="B4708" s="10"/>
      <c r="C4708" s="10"/>
      <c r="D4708" s="18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1:66" x14ac:dyDescent="0.25">
      <c r="A4709" s="10"/>
      <c r="B4709" s="10"/>
      <c r="C4709" s="10"/>
      <c r="D4709" s="18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1:66" x14ac:dyDescent="0.25">
      <c r="A4710" s="10"/>
      <c r="B4710" s="10"/>
      <c r="C4710" s="10"/>
      <c r="D4710" s="18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1:66" x14ac:dyDescent="0.25">
      <c r="A4711" s="10"/>
      <c r="B4711" s="10"/>
      <c r="C4711" s="10"/>
      <c r="D4711" s="18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1:66" x14ac:dyDescent="0.25">
      <c r="A4712" s="10"/>
      <c r="B4712" s="10"/>
      <c r="C4712" s="10"/>
      <c r="D4712" s="18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1:66" x14ac:dyDescent="0.25">
      <c r="A4713" s="10"/>
      <c r="B4713" s="10"/>
      <c r="C4713" s="10"/>
      <c r="D4713" s="18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1:66" x14ac:dyDescent="0.25">
      <c r="A4714" s="10"/>
      <c r="B4714" s="10"/>
      <c r="C4714" s="10"/>
      <c r="D4714" s="18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1:66" x14ac:dyDescent="0.25">
      <c r="A4715" s="10"/>
      <c r="B4715" s="10"/>
      <c r="C4715" s="10"/>
      <c r="D4715" s="18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1:66" x14ac:dyDescent="0.25">
      <c r="A4716" s="10"/>
      <c r="B4716" s="10"/>
      <c r="C4716" s="10"/>
      <c r="D4716" s="18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1:66" x14ac:dyDescent="0.25">
      <c r="A4717" s="10"/>
      <c r="B4717" s="10"/>
      <c r="C4717" s="10"/>
      <c r="D4717" s="18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1:66" x14ac:dyDescent="0.25">
      <c r="A4718" s="10"/>
      <c r="B4718" s="10"/>
      <c r="C4718" s="10"/>
      <c r="D4718" s="18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1:66" x14ac:dyDescent="0.25">
      <c r="A4719" s="10"/>
      <c r="B4719" s="10"/>
      <c r="C4719" s="10"/>
      <c r="D4719" s="18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1:66" x14ac:dyDescent="0.25">
      <c r="A4720" s="10"/>
      <c r="B4720" s="10"/>
      <c r="C4720" s="10"/>
      <c r="D4720" s="18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1:66" x14ac:dyDescent="0.25">
      <c r="A4721" s="10"/>
      <c r="B4721" s="10"/>
      <c r="C4721" s="10"/>
      <c r="D4721" s="18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1:66" x14ac:dyDescent="0.25">
      <c r="A4722" s="10"/>
      <c r="B4722" s="10"/>
      <c r="C4722" s="10"/>
      <c r="D4722" s="18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1:66" x14ac:dyDescent="0.25">
      <c r="A4723" s="10"/>
      <c r="B4723" s="10"/>
      <c r="C4723" s="10"/>
      <c r="D4723" s="18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1:66" x14ac:dyDescent="0.25">
      <c r="A4724" s="10"/>
      <c r="B4724" s="10"/>
      <c r="C4724" s="10"/>
      <c r="D4724" s="18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1:66" x14ac:dyDescent="0.25">
      <c r="A4725" s="10"/>
      <c r="B4725" s="10"/>
      <c r="C4725" s="10"/>
      <c r="D4725" s="18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1:66" x14ac:dyDescent="0.25">
      <c r="A4726" s="10"/>
      <c r="B4726" s="10"/>
      <c r="C4726" s="10"/>
      <c r="D4726" s="18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1:66" x14ac:dyDescent="0.25">
      <c r="A4727" s="10"/>
      <c r="B4727" s="10"/>
      <c r="C4727" s="10"/>
      <c r="D4727" s="18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1:66" x14ac:dyDescent="0.25">
      <c r="A4728" s="10"/>
      <c r="B4728" s="10"/>
      <c r="C4728" s="10"/>
      <c r="D4728" s="18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1:66" x14ac:dyDescent="0.25">
      <c r="A4729" s="10"/>
      <c r="B4729" s="10"/>
      <c r="C4729" s="10"/>
      <c r="D4729" s="18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1:66" x14ac:dyDescent="0.25">
      <c r="A4730" s="10"/>
      <c r="B4730" s="10"/>
      <c r="C4730" s="10"/>
      <c r="D4730" s="18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1:66" x14ac:dyDescent="0.25">
      <c r="A4731" s="10"/>
      <c r="B4731" s="10"/>
      <c r="C4731" s="10"/>
      <c r="D4731" s="18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1:66" x14ac:dyDescent="0.25">
      <c r="A4732" s="10"/>
      <c r="B4732" s="10"/>
      <c r="C4732" s="10"/>
      <c r="D4732" s="18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1:66" x14ac:dyDescent="0.25">
      <c r="A4733" s="10"/>
      <c r="B4733" s="10"/>
      <c r="C4733" s="10"/>
      <c r="D4733" s="18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1:66" x14ac:dyDescent="0.25">
      <c r="A4734" s="10"/>
      <c r="B4734" s="10"/>
      <c r="C4734" s="10"/>
      <c r="D4734" s="18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1:66" x14ac:dyDescent="0.25">
      <c r="A4735" s="10"/>
      <c r="B4735" s="10"/>
      <c r="C4735" s="10"/>
      <c r="D4735" s="18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1:66" x14ac:dyDescent="0.25">
      <c r="A4736" s="10"/>
      <c r="B4736" s="10"/>
      <c r="C4736" s="10"/>
      <c r="D4736" s="18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1:66" x14ac:dyDescent="0.25">
      <c r="A4737" s="10"/>
      <c r="B4737" s="10"/>
      <c r="C4737" s="10"/>
      <c r="D4737" s="18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1:66" x14ac:dyDescent="0.25">
      <c r="A4738" s="10"/>
      <c r="B4738" s="10"/>
      <c r="C4738" s="10"/>
      <c r="D4738" s="18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1:66" x14ac:dyDescent="0.25">
      <c r="A4739" s="10"/>
      <c r="B4739" s="10"/>
      <c r="C4739" s="10"/>
      <c r="D4739" s="18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1:66" x14ac:dyDescent="0.25">
      <c r="A4740" s="10"/>
      <c r="B4740" s="10"/>
      <c r="C4740" s="10"/>
      <c r="D4740" s="18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1:66" x14ac:dyDescent="0.25">
      <c r="A4741" s="10"/>
      <c r="B4741" s="10"/>
      <c r="C4741" s="10"/>
      <c r="D4741" s="18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1:66" x14ac:dyDescent="0.25">
      <c r="A4742" s="10"/>
      <c r="B4742" s="10"/>
      <c r="C4742" s="10"/>
      <c r="D4742" s="18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1:66" x14ac:dyDescent="0.25">
      <c r="A4743" s="10"/>
      <c r="B4743" s="10"/>
      <c r="C4743" s="10"/>
      <c r="D4743" s="18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1:66" x14ac:dyDescent="0.25">
      <c r="A4744" s="10"/>
      <c r="B4744" s="10"/>
      <c r="C4744" s="10"/>
      <c r="D4744" s="18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1:66" x14ac:dyDescent="0.25">
      <c r="A4745" s="10"/>
      <c r="B4745" s="10"/>
      <c r="C4745" s="10"/>
      <c r="D4745" s="18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1:66" x14ac:dyDescent="0.25">
      <c r="A4746" s="10"/>
      <c r="B4746" s="10"/>
      <c r="C4746" s="10"/>
      <c r="D4746" s="18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1:66" x14ac:dyDescent="0.25">
      <c r="A4747" s="10"/>
      <c r="B4747" s="10"/>
      <c r="C4747" s="10"/>
      <c r="D4747" s="18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1:66" x14ac:dyDescent="0.25">
      <c r="A4748" s="10"/>
      <c r="B4748" s="10"/>
      <c r="C4748" s="10"/>
      <c r="D4748" s="18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1:66" x14ac:dyDescent="0.25">
      <c r="A4749" s="10"/>
      <c r="B4749" s="10"/>
      <c r="C4749" s="10"/>
      <c r="D4749" s="18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1:66" x14ac:dyDescent="0.25">
      <c r="A4750" s="10"/>
      <c r="B4750" s="10"/>
      <c r="C4750" s="10"/>
      <c r="D4750" s="18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1:66" x14ac:dyDescent="0.25">
      <c r="A4751" s="10"/>
      <c r="B4751" s="10"/>
      <c r="C4751" s="10"/>
      <c r="D4751" s="18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1:66" x14ac:dyDescent="0.25">
      <c r="A4752" s="10"/>
      <c r="B4752" s="10"/>
      <c r="C4752" s="10"/>
      <c r="D4752" s="18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1:66" x14ac:dyDescent="0.25">
      <c r="A4753" s="10"/>
      <c r="B4753" s="10"/>
      <c r="C4753" s="10"/>
      <c r="D4753" s="18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1:66" x14ac:dyDescent="0.25">
      <c r="A4754" s="10"/>
      <c r="B4754" s="10"/>
      <c r="C4754" s="10"/>
      <c r="D4754" s="18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1:66" x14ac:dyDescent="0.25">
      <c r="A4755" s="10"/>
      <c r="B4755" s="10"/>
      <c r="C4755" s="10"/>
      <c r="D4755" s="18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1:66" x14ac:dyDescent="0.25">
      <c r="A4756" s="10"/>
      <c r="B4756" s="10"/>
      <c r="C4756" s="10"/>
      <c r="D4756" s="18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1:66" x14ac:dyDescent="0.25">
      <c r="A4757" s="10"/>
      <c r="B4757" s="10"/>
      <c r="C4757" s="10"/>
      <c r="D4757" s="18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1:66" x14ac:dyDescent="0.25">
      <c r="A4758" s="10"/>
      <c r="B4758" s="10"/>
      <c r="C4758" s="10"/>
      <c r="D4758" s="18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1:66" x14ac:dyDescent="0.25">
      <c r="A4759" s="10"/>
      <c r="B4759" s="10"/>
      <c r="C4759" s="10"/>
      <c r="D4759" s="18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1:66" x14ac:dyDescent="0.25">
      <c r="A4760" s="10"/>
      <c r="B4760" s="10"/>
      <c r="C4760" s="10"/>
      <c r="D4760" s="18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1:66" x14ac:dyDescent="0.25">
      <c r="A4761" s="10"/>
      <c r="B4761" s="10"/>
      <c r="C4761" s="10"/>
      <c r="D4761" s="18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1:66" x14ac:dyDescent="0.25">
      <c r="A4762" s="10"/>
      <c r="B4762" s="10"/>
      <c r="C4762" s="10"/>
      <c r="D4762" s="18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1:66" x14ac:dyDescent="0.25">
      <c r="A4763" s="10"/>
      <c r="B4763" s="10"/>
      <c r="C4763" s="10"/>
      <c r="D4763" s="18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1:66" x14ac:dyDescent="0.25">
      <c r="A4764" s="10"/>
      <c r="B4764" s="10"/>
      <c r="C4764" s="10"/>
      <c r="D4764" s="18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1:66" x14ac:dyDescent="0.25">
      <c r="A4765" s="10"/>
      <c r="B4765" s="10"/>
      <c r="C4765" s="10"/>
      <c r="D4765" s="18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1:66" x14ac:dyDescent="0.25">
      <c r="A4766" s="10"/>
      <c r="B4766" s="10"/>
      <c r="C4766" s="10"/>
      <c r="D4766" s="18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1:66" x14ac:dyDescent="0.25">
      <c r="A4767" s="10"/>
      <c r="B4767" s="10"/>
      <c r="C4767" s="10"/>
      <c r="D4767" s="18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1:66" x14ac:dyDescent="0.25">
      <c r="A4768" s="10"/>
      <c r="B4768" s="10"/>
      <c r="C4768" s="10"/>
      <c r="D4768" s="18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1:66" x14ac:dyDescent="0.25">
      <c r="A4769" s="10"/>
      <c r="B4769" s="10"/>
      <c r="C4769" s="10"/>
      <c r="D4769" s="18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1:66" x14ac:dyDescent="0.25">
      <c r="A4770" s="10"/>
      <c r="B4770" s="10"/>
      <c r="C4770" s="10"/>
      <c r="D4770" s="18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1:66" x14ac:dyDescent="0.25">
      <c r="A4771" s="10"/>
      <c r="B4771" s="10"/>
      <c r="C4771" s="10"/>
      <c r="D4771" s="18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1:66" x14ac:dyDescent="0.25">
      <c r="A4772" s="10"/>
      <c r="B4772" s="10"/>
      <c r="C4772" s="10"/>
      <c r="D4772" s="18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1:66" s="14" customFormat="1" x14ac:dyDescent="0.25">
      <c r="A4773" s="10"/>
      <c r="B4773" s="10"/>
      <c r="C4773" s="10"/>
      <c r="D4773" s="18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1:66" x14ac:dyDescent="0.25">
      <c r="A4774" s="10"/>
      <c r="B4774" s="10"/>
      <c r="C4774" s="10"/>
      <c r="D4774" s="18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1:66" x14ac:dyDescent="0.25">
      <c r="A4775" s="10"/>
      <c r="B4775" s="10"/>
      <c r="C4775" s="10"/>
      <c r="D4775" s="18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1:66" x14ac:dyDescent="0.25">
      <c r="A4776" s="10"/>
      <c r="B4776" s="10"/>
      <c r="C4776" s="10"/>
      <c r="D4776" s="18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1:66" x14ac:dyDescent="0.25">
      <c r="A4777" s="10"/>
      <c r="B4777" s="10"/>
      <c r="C4777" s="10"/>
      <c r="D4777" s="18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1:66" x14ac:dyDescent="0.25">
      <c r="A4778" s="10"/>
      <c r="B4778" s="10"/>
      <c r="C4778" s="10"/>
      <c r="D4778" s="18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1:66" x14ac:dyDescent="0.25">
      <c r="A4779" s="10"/>
      <c r="B4779" s="10"/>
      <c r="C4779" s="10"/>
      <c r="D4779" s="18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1:66" x14ac:dyDescent="0.25">
      <c r="A4780" s="10"/>
      <c r="B4780" s="10"/>
      <c r="C4780" s="10"/>
      <c r="D4780" s="18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1:66" x14ac:dyDescent="0.25">
      <c r="A4781" s="10"/>
      <c r="B4781" s="10"/>
      <c r="C4781" s="10"/>
      <c r="D4781" s="18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1:66" x14ac:dyDescent="0.25">
      <c r="A4782" s="10"/>
      <c r="B4782" s="10"/>
      <c r="C4782" s="10"/>
      <c r="D4782" s="18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1:66" x14ac:dyDescent="0.25">
      <c r="A4783" s="10"/>
      <c r="B4783" s="10"/>
      <c r="C4783" s="10"/>
      <c r="D4783" s="18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1:66" x14ac:dyDescent="0.25">
      <c r="A4784" s="10"/>
      <c r="B4784" s="10"/>
      <c r="C4784" s="10"/>
      <c r="D4784" s="18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1:66" x14ac:dyDescent="0.25">
      <c r="A4785" s="10"/>
      <c r="B4785" s="10"/>
      <c r="C4785" s="10"/>
      <c r="D4785" s="18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1:66" x14ac:dyDescent="0.25">
      <c r="A4786" s="10"/>
      <c r="B4786" s="10"/>
      <c r="C4786" s="10"/>
      <c r="D4786" s="18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1:66" x14ac:dyDescent="0.25">
      <c r="A4787" s="10"/>
      <c r="B4787" s="10"/>
      <c r="C4787" s="10"/>
      <c r="D4787" s="18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1:66" x14ac:dyDescent="0.25">
      <c r="A4788" s="10"/>
      <c r="B4788" s="10"/>
      <c r="C4788" s="10"/>
      <c r="D4788" s="18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1:66" x14ac:dyDescent="0.25">
      <c r="A4789" s="10"/>
      <c r="B4789" s="10"/>
      <c r="C4789" s="10"/>
      <c r="D4789" s="18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1:66" x14ac:dyDescent="0.25">
      <c r="A4790" s="10"/>
      <c r="B4790" s="10"/>
      <c r="C4790" s="10"/>
      <c r="D4790" s="18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1:66" x14ac:dyDescent="0.25">
      <c r="A4791" s="10"/>
      <c r="B4791" s="10"/>
      <c r="C4791" s="10"/>
      <c r="D4791" s="18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1:66" x14ac:dyDescent="0.25">
      <c r="A4792" s="10"/>
      <c r="B4792" s="10"/>
      <c r="C4792" s="10"/>
      <c r="D4792" s="18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1:66" x14ac:dyDescent="0.25">
      <c r="A4793" s="10"/>
      <c r="B4793" s="10"/>
      <c r="C4793" s="10"/>
      <c r="D4793" s="18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1:66" x14ac:dyDescent="0.25">
      <c r="A4794" s="10"/>
      <c r="B4794" s="10"/>
      <c r="C4794" s="10"/>
      <c r="D4794" s="18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1:66" x14ac:dyDescent="0.25">
      <c r="A4795" s="10"/>
      <c r="B4795" s="10"/>
      <c r="C4795" s="10"/>
      <c r="D4795" s="18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1:66" x14ac:dyDescent="0.25">
      <c r="A4796" s="10"/>
      <c r="B4796" s="10"/>
      <c r="C4796" s="10"/>
      <c r="D4796" s="18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1:66" x14ac:dyDescent="0.25">
      <c r="A4797" s="10"/>
      <c r="B4797" s="10"/>
      <c r="C4797" s="10"/>
      <c r="D4797" s="18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1:66" x14ac:dyDescent="0.25">
      <c r="A4798" s="10"/>
      <c r="B4798" s="10"/>
      <c r="C4798" s="10"/>
      <c r="D4798" s="18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1:66" x14ac:dyDescent="0.25">
      <c r="A4799" s="10"/>
      <c r="B4799" s="10"/>
      <c r="C4799" s="10"/>
      <c r="D4799" s="18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1:66" x14ac:dyDescent="0.25">
      <c r="A4800" s="10"/>
      <c r="B4800" s="10"/>
      <c r="C4800" s="10"/>
      <c r="D4800" s="18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1:66" x14ac:dyDescent="0.25">
      <c r="A4801" s="10"/>
      <c r="B4801" s="10"/>
      <c r="C4801" s="10"/>
      <c r="D4801" s="18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1:66" x14ac:dyDescent="0.25">
      <c r="A4802" s="10"/>
      <c r="B4802" s="10"/>
      <c r="C4802" s="10"/>
      <c r="D4802" s="18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1:66" x14ac:dyDescent="0.25">
      <c r="A4803" s="10"/>
      <c r="B4803" s="10"/>
      <c r="C4803" s="10"/>
      <c r="D4803" s="18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1:66" x14ac:dyDescent="0.25">
      <c r="A4804" s="10"/>
      <c r="B4804" s="10"/>
      <c r="C4804" s="10"/>
      <c r="D4804" s="18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1:66" x14ac:dyDescent="0.25">
      <c r="A4805" s="10"/>
      <c r="B4805" s="10"/>
      <c r="C4805" s="10"/>
      <c r="D4805" s="18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1:66" x14ac:dyDescent="0.25">
      <c r="A4806" s="10"/>
      <c r="B4806" s="10"/>
      <c r="C4806" s="10"/>
      <c r="D4806" s="18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1:66" x14ac:dyDescent="0.25">
      <c r="A4807" s="10"/>
      <c r="B4807" s="10"/>
      <c r="C4807" s="10"/>
      <c r="D4807" s="18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1:66" x14ac:dyDescent="0.25">
      <c r="A4808" s="10"/>
      <c r="B4808" s="10"/>
      <c r="C4808" s="10"/>
      <c r="D4808" s="18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1:66" x14ac:dyDescent="0.25">
      <c r="A4809" s="10"/>
      <c r="B4809" s="10"/>
      <c r="C4809" s="10"/>
      <c r="D4809" s="18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1:66" x14ac:dyDescent="0.25">
      <c r="A4810" s="10"/>
      <c r="B4810" s="10"/>
      <c r="C4810" s="10"/>
      <c r="D4810" s="18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1:66" x14ac:dyDescent="0.25">
      <c r="A4811" s="10"/>
      <c r="B4811" s="10"/>
      <c r="C4811" s="10"/>
      <c r="D4811" s="18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1:66" x14ac:dyDescent="0.25">
      <c r="A4812" s="10"/>
      <c r="B4812" s="10"/>
      <c r="C4812" s="10"/>
      <c r="D4812" s="18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1:66" x14ac:dyDescent="0.25">
      <c r="A4813" s="10"/>
      <c r="B4813" s="10"/>
      <c r="C4813" s="10"/>
      <c r="D4813" s="18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1:66" x14ac:dyDescent="0.25">
      <c r="A4814" s="10"/>
      <c r="B4814" s="10"/>
      <c r="C4814" s="10"/>
      <c r="D4814" s="18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1:66" x14ac:dyDescent="0.25">
      <c r="A4815" s="10"/>
      <c r="B4815" s="10"/>
      <c r="C4815" s="10"/>
      <c r="D4815" s="18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1:66" x14ac:dyDescent="0.25">
      <c r="A4816" s="10"/>
      <c r="B4816" s="10"/>
      <c r="C4816" s="10"/>
      <c r="D4816" s="18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1:66" x14ac:dyDescent="0.25">
      <c r="A4817" s="10"/>
      <c r="B4817" s="10"/>
      <c r="C4817" s="10"/>
      <c r="D4817" s="18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1:66" x14ac:dyDescent="0.25">
      <c r="A4818" s="10"/>
      <c r="B4818" s="10"/>
      <c r="C4818" s="10"/>
      <c r="D4818" s="18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1:66" x14ac:dyDescent="0.25">
      <c r="A4819" s="10"/>
      <c r="B4819" s="10"/>
      <c r="C4819" s="10"/>
      <c r="D4819" s="18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1:66" x14ac:dyDescent="0.25">
      <c r="A4820" s="10"/>
      <c r="B4820" s="10"/>
      <c r="C4820" s="10"/>
      <c r="D4820" s="18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1:66" x14ac:dyDescent="0.25">
      <c r="A4821" s="10"/>
      <c r="B4821" s="10"/>
      <c r="C4821" s="10"/>
      <c r="D4821" s="18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1:66" x14ac:dyDescent="0.25">
      <c r="A4822" s="10"/>
      <c r="B4822" s="10"/>
      <c r="C4822" s="10"/>
      <c r="D4822" s="18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1:66" x14ac:dyDescent="0.25">
      <c r="A4823" s="10"/>
      <c r="B4823" s="10"/>
      <c r="C4823" s="10"/>
      <c r="D4823" s="18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1:66" x14ac:dyDescent="0.25">
      <c r="A4824" s="10"/>
      <c r="B4824" s="10"/>
      <c r="C4824" s="10"/>
      <c r="D4824" s="18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1:66" x14ac:dyDescent="0.25">
      <c r="A4825" s="10"/>
      <c r="B4825" s="10"/>
      <c r="C4825" s="10"/>
      <c r="D4825" s="18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1:66" x14ac:dyDescent="0.25">
      <c r="A4826" s="10"/>
      <c r="B4826" s="10"/>
      <c r="C4826" s="10"/>
      <c r="D4826" s="18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1:66" x14ac:dyDescent="0.25">
      <c r="A4827" s="10"/>
      <c r="B4827" s="10"/>
      <c r="C4827" s="10"/>
      <c r="D4827" s="18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1:66" x14ac:dyDescent="0.25">
      <c r="A4828" s="10"/>
      <c r="B4828" s="10"/>
      <c r="C4828" s="10"/>
      <c r="D4828" s="18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1:66" x14ac:dyDescent="0.25">
      <c r="A4829" s="10"/>
      <c r="B4829" s="10"/>
      <c r="C4829" s="10"/>
      <c r="D4829" s="18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1:66" x14ac:dyDescent="0.25">
      <c r="A4830" s="10"/>
      <c r="B4830" s="10"/>
      <c r="C4830" s="10"/>
      <c r="D4830" s="18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1:66" x14ac:dyDescent="0.25">
      <c r="A4831" s="10"/>
      <c r="B4831" s="10"/>
      <c r="C4831" s="10"/>
      <c r="D4831" s="18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1:66" x14ac:dyDescent="0.25">
      <c r="A4832" s="10"/>
      <c r="B4832" s="10"/>
      <c r="C4832" s="10"/>
      <c r="D4832" s="18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1:66" x14ac:dyDescent="0.25">
      <c r="A4833" s="10"/>
      <c r="B4833" s="10"/>
      <c r="C4833" s="10"/>
      <c r="D4833" s="18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1:66" x14ac:dyDescent="0.25">
      <c r="A4834" s="10"/>
      <c r="B4834" s="10"/>
      <c r="C4834" s="10"/>
      <c r="D4834" s="18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1:66" x14ac:dyDescent="0.25">
      <c r="A4835" s="10"/>
      <c r="B4835" s="10"/>
      <c r="C4835" s="10"/>
      <c r="D4835" s="18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1:66" x14ac:dyDescent="0.25">
      <c r="A4836" s="10"/>
      <c r="B4836" s="10"/>
      <c r="C4836" s="10"/>
      <c r="D4836" s="18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1:66" x14ac:dyDescent="0.25">
      <c r="A4837" s="10"/>
      <c r="B4837" s="10"/>
      <c r="C4837" s="10"/>
      <c r="D4837" s="18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1:66" x14ac:dyDescent="0.25">
      <c r="A4838" s="10"/>
      <c r="B4838" s="10"/>
      <c r="C4838" s="10"/>
      <c r="D4838" s="18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1:66" x14ac:dyDescent="0.25">
      <c r="A4839" s="10"/>
      <c r="B4839" s="10"/>
      <c r="C4839" s="10"/>
      <c r="D4839" s="18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1:66" x14ac:dyDescent="0.25">
      <c r="A4840" s="10"/>
      <c r="B4840" s="10"/>
      <c r="C4840" s="10"/>
      <c r="D4840" s="18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1:66" x14ac:dyDescent="0.25">
      <c r="A4841" s="10"/>
      <c r="B4841" s="10"/>
      <c r="C4841" s="10"/>
      <c r="D4841" s="18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1:66" x14ac:dyDescent="0.25">
      <c r="A4842" s="10"/>
      <c r="B4842" s="10"/>
      <c r="C4842" s="10"/>
      <c r="D4842" s="18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1:66" x14ac:dyDescent="0.25">
      <c r="A4843" s="10"/>
      <c r="B4843" s="10"/>
      <c r="C4843" s="10"/>
      <c r="D4843" s="18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1:66" x14ac:dyDescent="0.25">
      <c r="A4844" s="10"/>
      <c r="B4844" s="10"/>
      <c r="C4844" s="10"/>
      <c r="D4844" s="18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1:66" x14ac:dyDescent="0.25">
      <c r="A4845" s="10"/>
      <c r="B4845" s="10"/>
      <c r="C4845" s="10"/>
      <c r="D4845" s="18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1:66" x14ac:dyDescent="0.25">
      <c r="A4846" s="10"/>
      <c r="B4846" s="10"/>
      <c r="C4846" s="10"/>
      <c r="D4846" s="18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1:66" x14ac:dyDescent="0.25">
      <c r="A4847" s="10"/>
      <c r="B4847" s="10"/>
      <c r="C4847" s="10"/>
      <c r="D4847" s="18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1:66" x14ac:dyDescent="0.25">
      <c r="A4848" s="10"/>
      <c r="B4848" s="10"/>
      <c r="C4848" s="10"/>
      <c r="D4848" s="18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1:66" x14ac:dyDescent="0.25">
      <c r="A4849" s="10"/>
      <c r="B4849" s="10"/>
      <c r="C4849" s="10"/>
      <c r="D4849" s="18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1:66" x14ac:dyDescent="0.25">
      <c r="A4850" s="10"/>
      <c r="B4850" s="10"/>
      <c r="C4850" s="10"/>
      <c r="D4850" s="18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1:66" x14ac:dyDescent="0.25">
      <c r="A4851" s="10"/>
      <c r="B4851" s="10"/>
      <c r="C4851" s="10"/>
      <c r="D4851" s="18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1:66" x14ac:dyDescent="0.25">
      <c r="A4852" s="10"/>
      <c r="B4852" s="10"/>
      <c r="C4852" s="10"/>
      <c r="D4852" s="18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1:66" x14ac:dyDescent="0.25">
      <c r="A4853" s="10"/>
      <c r="B4853" s="10"/>
      <c r="C4853" s="10"/>
      <c r="D4853" s="18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1:66" x14ac:dyDescent="0.25">
      <c r="A4854" s="10"/>
      <c r="B4854" s="10"/>
      <c r="C4854" s="10"/>
      <c r="D4854" s="18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1:66" x14ac:dyDescent="0.25">
      <c r="A4855" s="10"/>
      <c r="B4855" s="10"/>
      <c r="C4855" s="10"/>
      <c r="D4855" s="18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1:66" x14ac:dyDescent="0.25">
      <c r="A4856" s="10"/>
      <c r="B4856" s="10"/>
      <c r="C4856" s="10"/>
      <c r="D4856" s="18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1:66" x14ac:dyDescent="0.25">
      <c r="A4857" s="10"/>
      <c r="B4857" s="10"/>
      <c r="C4857" s="10"/>
      <c r="D4857" s="18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1:66" x14ac:dyDescent="0.25">
      <c r="A4858" s="10"/>
      <c r="B4858" s="10"/>
      <c r="C4858" s="10"/>
      <c r="D4858" s="18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1:66" x14ac:dyDescent="0.25">
      <c r="A4859" s="10"/>
      <c r="B4859" s="10"/>
      <c r="C4859" s="10"/>
      <c r="D4859" s="18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1:66" x14ac:dyDescent="0.25">
      <c r="A4860" s="10"/>
      <c r="B4860" s="10"/>
      <c r="C4860" s="10"/>
      <c r="D4860" s="18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1:66" x14ac:dyDescent="0.25">
      <c r="A4861" s="10"/>
      <c r="B4861" s="10"/>
      <c r="C4861" s="10"/>
      <c r="D4861" s="18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1:66" x14ac:dyDescent="0.25">
      <c r="A4862" s="10"/>
      <c r="B4862" s="10"/>
      <c r="C4862" s="10"/>
      <c r="D4862" s="18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1:66" x14ac:dyDescent="0.25">
      <c r="A4863" s="10"/>
      <c r="B4863" s="10"/>
      <c r="C4863" s="10"/>
      <c r="D4863" s="18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1:66" x14ac:dyDescent="0.25">
      <c r="A4864" s="10"/>
      <c r="B4864" s="10"/>
      <c r="C4864" s="10"/>
      <c r="D4864" s="18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1:66" x14ac:dyDescent="0.25">
      <c r="A4865" s="10"/>
      <c r="B4865" s="10"/>
      <c r="C4865" s="10"/>
      <c r="D4865" s="18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1:66" x14ac:dyDescent="0.25">
      <c r="A4866" s="10"/>
      <c r="B4866" s="10"/>
      <c r="C4866" s="10"/>
      <c r="D4866" s="18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1:66" x14ac:dyDescent="0.25">
      <c r="A4867" s="10"/>
      <c r="B4867" s="10"/>
      <c r="C4867" s="10"/>
      <c r="D4867" s="18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1:66" x14ac:dyDescent="0.25">
      <c r="A4868" s="10"/>
      <c r="B4868" s="10"/>
      <c r="C4868" s="10"/>
      <c r="D4868" s="18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1:66" x14ac:dyDescent="0.25">
      <c r="A4869" s="10"/>
      <c r="B4869" s="10"/>
      <c r="C4869" s="10"/>
      <c r="D4869" s="18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1:66" x14ac:dyDescent="0.25">
      <c r="A4870" s="10"/>
      <c r="B4870" s="10"/>
      <c r="C4870" s="10"/>
      <c r="D4870" s="18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1:66" x14ac:dyDescent="0.25">
      <c r="A4871" s="10"/>
      <c r="B4871" s="10"/>
      <c r="C4871" s="10"/>
      <c r="D4871" s="18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1:66" x14ac:dyDescent="0.25">
      <c r="A4872" s="10"/>
      <c r="B4872" s="10"/>
      <c r="C4872" s="10"/>
      <c r="D4872" s="18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1:66" x14ac:dyDescent="0.25">
      <c r="A4873" s="10"/>
      <c r="B4873" s="10"/>
      <c r="C4873" s="10"/>
      <c r="D4873" s="18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1:66" x14ac:dyDescent="0.25">
      <c r="A4874" s="10"/>
      <c r="B4874" s="10"/>
      <c r="C4874" s="10"/>
      <c r="D4874" s="18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1:66" x14ac:dyDescent="0.25">
      <c r="A4875" s="10"/>
      <c r="B4875" s="10"/>
      <c r="C4875" s="10"/>
      <c r="D4875" s="18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1:66" x14ac:dyDescent="0.25">
      <c r="A4876" s="10"/>
      <c r="B4876" s="10"/>
      <c r="C4876" s="10"/>
      <c r="D4876" s="18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1:66" x14ac:dyDescent="0.25">
      <c r="A4877" s="10"/>
      <c r="B4877" s="10"/>
      <c r="C4877" s="10"/>
      <c r="D4877" s="18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1:66" s="10" customFormat="1" x14ac:dyDescent="0.25">
      <c r="D4878" s="18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1:66" x14ac:dyDescent="0.25">
      <c r="A4879" s="10"/>
      <c r="B4879" s="10"/>
      <c r="C4879" s="10"/>
      <c r="D4879" s="18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1:66" x14ac:dyDescent="0.25">
      <c r="A4880" s="10"/>
      <c r="B4880" s="10"/>
      <c r="C4880" s="10"/>
      <c r="D4880" s="18"/>
      <c r="E4880" s="10"/>
      <c r="F4880" s="10"/>
      <c r="G4880" s="10"/>
      <c r="H4880" s="10"/>
      <c r="I4880" s="10"/>
      <c r="J4880" s="10"/>
      <c r="K4880" s="11"/>
      <c r="L4880" s="11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12"/>
      <c r="BG4880" s="12"/>
      <c r="BH4880" s="12"/>
      <c r="BI4880" s="12"/>
      <c r="BJ4880" s="13"/>
      <c r="BK4880" s="13"/>
      <c r="BL4880" s="13"/>
      <c r="BM4880" s="13"/>
      <c r="BN4880" s="13"/>
    </row>
    <row r="4881" spans="1:66" x14ac:dyDescent="0.25">
      <c r="A4881" s="10"/>
      <c r="B4881" s="10"/>
      <c r="C4881" s="10"/>
      <c r="D4881" s="18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1:66" x14ac:dyDescent="0.25">
      <c r="A4882" s="10"/>
      <c r="B4882" s="10"/>
      <c r="C4882" s="10"/>
      <c r="D4882" s="18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1:66" x14ac:dyDescent="0.25">
      <c r="A4883" s="10"/>
      <c r="B4883" s="10"/>
      <c r="C4883" s="10"/>
      <c r="D4883" s="18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1:66" x14ac:dyDescent="0.25">
      <c r="A4884" s="10"/>
      <c r="B4884" s="10"/>
      <c r="C4884" s="10"/>
      <c r="D4884" s="18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1:66" x14ac:dyDescent="0.25">
      <c r="A4885" s="10"/>
      <c r="B4885" s="10"/>
      <c r="C4885" s="10"/>
      <c r="D4885" s="18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1:66" x14ac:dyDescent="0.25">
      <c r="A4886" s="10"/>
      <c r="B4886" s="10"/>
      <c r="C4886" s="10"/>
      <c r="D4886" s="18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1:66" x14ac:dyDescent="0.25">
      <c r="A4887" s="10"/>
      <c r="B4887" s="10"/>
      <c r="C4887" s="10"/>
      <c r="D4887" s="18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1:66" x14ac:dyDescent="0.25">
      <c r="A4888" s="10"/>
      <c r="B4888" s="10"/>
      <c r="C4888" s="10"/>
      <c r="D4888" s="18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1:66" x14ac:dyDescent="0.25">
      <c r="A4889" s="10"/>
      <c r="B4889" s="10"/>
      <c r="C4889" s="10"/>
      <c r="D4889" s="18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1:66" x14ac:dyDescent="0.25">
      <c r="A4890" s="10"/>
      <c r="B4890" s="10"/>
      <c r="C4890" s="10"/>
      <c r="D4890" s="18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1:66" x14ac:dyDescent="0.25">
      <c r="A4891" s="10"/>
      <c r="B4891" s="10"/>
      <c r="C4891" s="10"/>
      <c r="D4891" s="18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1:66" x14ac:dyDescent="0.25">
      <c r="A4892" s="10"/>
      <c r="B4892" s="10"/>
      <c r="C4892" s="10"/>
      <c r="D4892" s="18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1:66" x14ac:dyDescent="0.25">
      <c r="A4893" s="10"/>
      <c r="B4893" s="10"/>
      <c r="C4893" s="10"/>
      <c r="D4893" s="18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1:66" x14ac:dyDescent="0.25">
      <c r="A4894" s="10"/>
      <c r="B4894" s="10"/>
      <c r="C4894" s="10"/>
      <c r="D4894" s="18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1:66" x14ac:dyDescent="0.25">
      <c r="A4895" s="10"/>
      <c r="B4895" s="10"/>
      <c r="C4895" s="10"/>
      <c r="D4895" s="18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1:66" x14ac:dyDescent="0.25">
      <c r="A4896" s="10"/>
      <c r="B4896" s="10"/>
      <c r="C4896" s="10"/>
      <c r="D4896" s="18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1:66" x14ac:dyDescent="0.25">
      <c r="A4897" s="10"/>
      <c r="B4897" s="10"/>
      <c r="C4897" s="10"/>
      <c r="D4897" s="18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1:66" x14ac:dyDescent="0.25">
      <c r="A4898" s="10"/>
      <c r="B4898" s="10"/>
      <c r="C4898" s="10"/>
      <c r="D4898" s="18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1:66" x14ac:dyDescent="0.25">
      <c r="A4899" s="10"/>
      <c r="B4899" s="10"/>
      <c r="C4899" s="10"/>
      <c r="D4899" s="18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1:66" x14ac:dyDescent="0.25">
      <c r="A4900" s="10"/>
      <c r="B4900" s="10"/>
      <c r="C4900" s="10"/>
      <c r="D4900" s="18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1:66" x14ac:dyDescent="0.25">
      <c r="A4901" s="10"/>
      <c r="B4901" s="10"/>
      <c r="C4901" s="10"/>
      <c r="D4901" s="18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1:66" x14ac:dyDescent="0.25">
      <c r="A4902" s="10"/>
      <c r="B4902" s="10"/>
      <c r="C4902" s="10"/>
      <c r="D4902" s="18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1:66" x14ac:dyDescent="0.25">
      <c r="A4903" s="10"/>
      <c r="B4903" s="10"/>
      <c r="C4903" s="10"/>
      <c r="D4903" s="18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1:66" x14ac:dyDescent="0.25">
      <c r="A4904" s="10"/>
      <c r="B4904" s="10"/>
      <c r="C4904" s="10"/>
      <c r="D4904" s="18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1:66" x14ac:dyDescent="0.25">
      <c r="A4905" s="10"/>
      <c r="B4905" s="10"/>
      <c r="C4905" s="10"/>
      <c r="D4905" s="18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1:66" x14ac:dyDescent="0.25">
      <c r="A4906" s="10"/>
      <c r="B4906" s="10"/>
      <c r="C4906" s="10"/>
      <c r="D4906" s="18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1:66" x14ac:dyDescent="0.25">
      <c r="A4907" s="10"/>
      <c r="B4907" s="10"/>
      <c r="C4907" s="10"/>
      <c r="D4907" s="18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1:66" x14ac:dyDescent="0.25">
      <c r="A4908" s="10"/>
      <c r="B4908" s="10"/>
      <c r="C4908" s="10"/>
      <c r="D4908" s="18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1:66" x14ac:dyDescent="0.25">
      <c r="A4909" s="10"/>
      <c r="B4909" s="10"/>
      <c r="C4909" s="10"/>
      <c r="D4909" s="18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1:66" x14ac:dyDescent="0.25">
      <c r="A4910" s="10"/>
      <c r="B4910" s="10"/>
      <c r="C4910" s="10"/>
      <c r="D4910" s="18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1:66" x14ac:dyDescent="0.25">
      <c r="A4911" s="10"/>
      <c r="B4911" s="10"/>
      <c r="C4911" s="10"/>
      <c r="D4911" s="18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1:66" x14ac:dyDescent="0.25">
      <c r="A4912" s="10"/>
      <c r="B4912" s="10"/>
      <c r="C4912" s="10"/>
      <c r="D4912" s="18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1:66" x14ac:dyDescent="0.25">
      <c r="A4913" s="10"/>
      <c r="B4913" s="10"/>
      <c r="C4913" s="10"/>
      <c r="D4913" s="18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1:66" x14ac:dyDescent="0.25">
      <c r="A4914" s="10"/>
      <c r="B4914" s="10"/>
      <c r="C4914" s="10"/>
      <c r="D4914" s="18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1:66" x14ac:dyDescent="0.25">
      <c r="A4915" s="10"/>
      <c r="B4915" s="10"/>
      <c r="C4915" s="10"/>
      <c r="D4915" s="18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1:66" x14ac:dyDescent="0.25">
      <c r="A4916" s="10"/>
      <c r="B4916" s="10"/>
      <c r="C4916" s="10"/>
      <c r="D4916" s="18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1:66" x14ac:dyDescent="0.25">
      <c r="A4917" s="10"/>
      <c r="B4917" s="10"/>
      <c r="C4917" s="10"/>
      <c r="D4917" s="18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1:66" x14ac:dyDescent="0.25">
      <c r="A4918" s="10"/>
      <c r="B4918" s="10"/>
      <c r="C4918" s="10"/>
      <c r="D4918" s="18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1:66" x14ac:dyDescent="0.25">
      <c r="A4919" s="10"/>
      <c r="B4919" s="10"/>
      <c r="C4919" s="10"/>
      <c r="D4919" s="18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1:66" x14ac:dyDescent="0.25">
      <c r="A4920" s="10"/>
      <c r="B4920" s="10"/>
      <c r="C4920" s="10"/>
      <c r="D4920" s="18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1:66" x14ac:dyDescent="0.25">
      <c r="A4921" s="10"/>
      <c r="B4921" s="10"/>
      <c r="C4921" s="10"/>
      <c r="D4921" s="18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1:66" x14ac:dyDescent="0.25">
      <c r="A4922" s="10"/>
      <c r="B4922" s="10"/>
      <c r="C4922" s="10"/>
      <c r="D4922" s="18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1:66" x14ac:dyDescent="0.25">
      <c r="A4923" s="10"/>
      <c r="B4923" s="10"/>
      <c r="C4923" s="10"/>
      <c r="D4923" s="18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1:66" x14ac:dyDescent="0.25">
      <c r="A4924" s="10"/>
      <c r="B4924" s="10"/>
      <c r="C4924" s="10"/>
      <c r="D4924" s="18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1:66" x14ac:dyDescent="0.25">
      <c r="A4925" s="10"/>
      <c r="B4925" s="10"/>
      <c r="C4925" s="10"/>
      <c r="D4925" s="18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1:66" x14ac:dyDescent="0.25">
      <c r="A4926" s="10"/>
      <c r="B4926" s="10"/>
      <c r="C4926" s="10"/>
      <c r="D4926" s="18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1:66" x14ac:dyDescent="0.25">
      <c r="A4927" s="10"/>
      <c r="B4927" s="10"/>
      <c r="C4927" s="10"/>
      <c r="D4927" s="18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1:66" x14ac:dyDescent="0.25">
      <c r="A4928" s="10"/>
      <c r="B4928" s="10"/>
      <c r="C4928" s="10"/>
      <c r="D4928" s="18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1:66" x14ac:dyDescent="0.25">
      <c r="A4929" s="10"/>
      <c r="B4929" s="10"/>
      <c r="C4929" s="10"/>
      <c r="D4929" s="18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1:66" x14ac:dyDescent="0.25">
      <c r="A4930" s="10"/>
      <c r="B4930" s="10"/>
      <c r="C4930" s="10"/>
      <c r="D4930" s="18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1:66" x14ac:dyDescent="0.25">
      <c r="A4931" s="10"/>
      <c r="B4931" s="10"/>
      <c r="C4931" s="10"/>
      <c r="D4931" s="18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1:66" x14ac:dyDescent="0.25">
      <c r="A4932" s="10"/>
      <c r="B4932" s="10"/>
      <c r="C4932" s="10"/>
      <c r="D4932" s="18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1:66" x14ac:dyDescent="0.25">
      <c r="A4933" s="10"/>
      <c r="B4933" s="10"/>
      <c r="C4933" s="10"/>
      <c r="D4933" s="18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1:66" x14ac:dyDescent="0.25">
      <c r="A4934" s="10"/>
      <c r="B4934" s="10"/>
      <c r="C4934" s="10"/>
      <c r="D4934" s="18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1:66" x14ac:dyDescent="0.25">
      <c r="A4935" s="10"/>
      <c r="B4935" s="10"/>
      <c r="C4935" s="10"/>
      <c r="D4935" s="18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1:66" x14ac:dyDescent="0.25">
      <c r="A4936" s="10"/>
      <c r="B4936" s="10"/>
      <c r="C4936" s="10"/>
      <c r="D4936" s="18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1:66" x14ac:dyDescent="0.25">
      <c r="A4937" s="10"/>
      <c r="B4937" s="10"/>
      <c r="C4937" s="10"/>
      <c r="D4937" s="18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1:66" x14ac:dyDescent="0.25">
      <c r="A4938" s="10"/>
      <c r="B4938" s="10"/>
      <c r="C4938" s="10"/>
      <c r="D4938" s="18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1:66" x14ac:dyDescent="0.25">
      <c r="A4939" s="10"/>
      <c r="B4939" s="10"/>
      <c r="C4939" s="10"/>
      <c r="D4939" s="18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1:66" x14ac:dyDescent="0.25">
      <c r="A4940" s="10"/>
      <c r="B4940" s="10"/>
      <c r="C4940" s="10"/>
      <c r="D4940" s="18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1:66" x14ac:dyDescent="0.25">
      <c r="A4941" s="10"/>
      <c r="B4941" s="10"/>
      <c r="C4941" s="10"/>
      <c r="D4941" s="18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1:66" x14ac:dyDescent="0.25">
      <c r="A4942" s="10"/>
      <c r="B4942" s="10"/>
      <c r="C4942" s="10"/>
      <c r="D4942" s="18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1:66" s="10" customFormat="1" x14ac:dyDescent="0.25">
      <c r="D4943" s="18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1:66" x14ac:dyDescent="0.25">
      <c r="A4944" s="10"/>
      <c r="B4944" s="10"/>
      <c r="C4944" s="10"/>
      <c r="D4944" s="18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1:66" s="14" customFormat="1" x14ac:dyDescent="0.25">
      <c r="A4945" s="10"/>
      <c r="B4945" s="10"/>
      <c r="C4945" s="10"/>
      <c r="D4945" s="18"/>
      <c r="E4945" s="10"/>
      <c r="F4945" s="10"/>
      <c r="G4945" s="10"/>
      <c r="H4945" s="10"/>
      <c r="I4945" s="10"/>
      <c r="J4945" s="10"/>
      <c r="K4945" s="11"/>
      <c r="L4945" s="11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12"/>
      <c r="BG4945" s="12"/>
      <c r="BH4945" s="12"/>
      <c r="BI4945" s="12"/>
      <c r="BJ4945" s="13"/>
      <c r="BK4945" s="13"/>
      <c r="BL4945" s="13"/>
      <c r="BM4945" s="13"/>
      <c r="BN4945" s="13"/>
    </row>
    <row r="4946" spans="1:66" x14ac:dyDescent="0.25">
      <c r="A4946" s="10"/>
      <c r="B4946" s="10"/>
      <c r="C4946" s="10"/>
      <c r="D4946" s="18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1:66" x14ac:dyDescent="0.25">
      <c r="A4947" s="10"/>
      <c r="B4947" s="10"/>
      <c r="C4947" s="10"/>
      <c r="D4947" s="18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1:66" x14ac:dyDescent="0.25">
      <c r="A4948" s="10"/>
      <c r="B4948" s="10"/>
      <c r="C4948" s="10"/>
      <c r="D4948" s="18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1:66" x14ac:dyDescent="0.25">
      <c r="A4949" s="10"/>
      <c r="B4949" s="10"/>
      <c r="C4949" s="10"/>
      <c r="D4949" s="18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1:66" x14ac:dyDescent="0.25">
      <c r="A4950" s="10"/>
      <c r="B4950" s="10"/>
      <c r="C4950" s="10"/>
      <c r="D4950" s="18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1:66" x14ac:dyDescent="0.25">
      <c r="A4951" s="10"/>
      <c r="B4951" s="10"/>
      <c r="C4951" s="10"/>
      <c r="D4951" s="18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1:66" x14ac:dyDescent="0.25">
      <c r="A4952" s="10"/>
      <c r="B4952" s="10"/>
      <c r="C4952" s="10"/>
      <c r="D4952" s="18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1:66" x14ac:dyDescent="0.25">
      <c r="A4953" s="10"/>
      <c r="B4953" s="10"/>
      <c r="C4953" s="10"/>
      <c r="D4953" s="18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1:66" x14ac:dyDescent="0.25">
      <c r="A4954" s="10"/>
      <c r="B4954" s="10"/>
      <c r="C4954" s="10"/>
      <c r="D4954" s="18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1:66" x14ac:dyDescent="0.25">
      <c r="A4955" s="10"/>
      <c r="B4955" s="10"/>
      <c r="C4955" s="10"/>
      <c r="D4955" s="18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1:66" x14ac:dyDescent="0.25">
      <c r="A4956" s="10"/>
      <c r="B4956" s="10"/>
      <c r="C4956" s="10"/>
      <c r="D4956" s="18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1:66" x14ac:dyDescent="0.25">
      <c r="A4957" s="10"/>
      <c r="B4957" s="10"/>
      <c r="C4957" s="10"/>
      <c r="D4957" s="18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1:66" x14ac:dyDescent="0.25">
      <c r="A4958" s="10"/>
      <c r="B4958" s="10"/>
      <c r="C4958" s="10"/>
      <c r="D4958" s="18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1:66" x14ac:dyDescent="0.25">
      <c r="A4959" s="10"/>
      <c r="B4959" s="10"/>
      <c r="C4959" s="10"/>
      <c r="D4959" s="18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1:66" x14ac:dyDescent="0.25">
      <c r="A4960" s="10"/>
      <c r="B4960" s="10"/>
      <c r="C4960" s="10"/>
      <c r="D4960" s="18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1:66" x14ac:dyDescent="0.25">
      <c r="A4961" s="10"/>
      <c r="B4961" s="10"/>
      <c r="C4961" s="10"/>
      <c r="D4961" s="18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1:66" x14ac:dyDescent="0.25">
      <c r="A4962" s="10"/>
      <c r="B4962" s="10"/>
      <c r="C4962" s="10"/>
      <c r="D4962" s="18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1:66" x14ac:dyDescent="0.25">
      <c r="A4963" s="10"/>
      <c r="B4963" s="10"/>
      <c r="C4963" s="10"/>
      <c r="D4963" s="18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1:66" x14ac:dyDescent="0.25">
      <c r="A4964" s="10"/>
      <c r="B4964" s="10"/>
      <c r="C4964" s="10"/>
      <c r="D4964" s="18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1:66" x14ac:dyDescent="0.25">
      <c r="A4965" s="10"/>
      <c r="B4965" s="10"/>
      <c r="C4965" s="10"/>
      <c r="D4965" s="18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1:66" x14ac:dyDescent="0.25">
      <c r="A4966" s="10"/>
      <c r="B4966" s="10"/>
      <c r="C4966" s="10"/>
      <c r="D4966" s="18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1:66" x14ac:dyDescent="0.25">
      <c r="A4967" s="10"/>
      <c r="B4967" s="10"/>
      <c r="C4967" s="10"/>
      <c r="D4967" s="18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1:66" x14ac:dyDescent="0.25">
      <c r="A4968" s="10"/>
      <c r="B4968" s="10"/>
      <c r="C4968" s="10"/>
      <c r="D4968" s="18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1:66" x14ac:dyDescent="0.25">
      <c r="A4969" s="10"/>
      <c r="B4969" s="10"/>
      <c r="C4969" s="10"/>
      <c r="D4969" s="18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1:66" x14ac:dyDescent="0.25">
      <c r="A4970" s="10"/>
      <c r="B4970" s="10"/>
      <c r="C4970" s="10"/>
      <c r="D4970" s="18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1:66" x14ac:dyDescent="0.25">
      <c r="A4971" s="10"/>
      <c r="B4971" s="10"/>
      <c r="C4971" s="10"/>
      <c r="D4971" s="18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1:66" x14ac:dyDescent="0.25">
      <c r="A4972" s="10"/>
      <c r="B4972" s="10"/>
      <c r="C4972" s="10"/>
      <c r="D4972" s="18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1:66" x14ac:dyDescent="0.25">
      <c r="A4973" s="10"/>
      <c r="B4973" s="10"/>
      <c r="C4973" s="10"/>
      <c r="D4973" s="18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1:66" x14ac:dyDescent="0.25">
      <c r="A4974" s="10"/>
      <c r="B4974" s="10"/>
      <c r="C4974" s="10"/>
      <c r="D4974" s="18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1:66" x14ac:dyDescent="0.25">
      <c r="A4975" s="10"/>
      <c r="B4975" s="10"/>
      <c r="C4975" s="10"/>
      <c r="D4975" s="18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1:66" x14ac:dyDescent="0.25">
      <c r="A4976" s="10"/>
      <c r="B4976" s="10"/>
      <c r="C4976" s="10"/>
      <c r="D4976" s="18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1:66" x14ac:dyDescent="0.25">
      <c r="A4977" s="10"/>
      <c r="B4977" s="10"/>
      <c r="C4977" s="10"/>
      <c r="D4977" s="18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1:66" x14ac:dyDescent="0.25">
      <c r="A4978" s="10"/>
      <c r="B4978" s="10"/>
      <c r="C4978" s="10"/>
      <c r="D4978" s="18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1:66" x14ac:dyDescent="0.25">
      <c r="A4979" s="10"/>
      <c r="B4979" s="10"/>
      <c r="C4979" s="10"/>
      <c r="D4979" s="18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1:66" x14ac:dyDescent="0.25">
      <c r="A4980" s="10"/>
      <c r="B4980" s="10"/>
      <c r="C4980" s="10"/>
      <c r="D4980" s="18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1:66" x14ac:dyDescent="0.25">
      <c r="A4981" s="10"/>
      <c r="B4981" s="10"/>
      <c r="C4981" s="10"/>
      <c r="D4981" s="18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1:66" x14ac:dyDescent="0.25">
      <c r="A4982" s="10"/>
      <c r="B4982" s="10"/>
      <c r="C4982" s="10"/>
      <c r="D4982" s="18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1:66" x14ac:dyDescent="0.25">
      <c r="A4983" s="10"/>
      <c r="B4983" s="10"/>
      <c r="C4983" s="10"/>
      <c r="D4983" s="18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1:66" x14ac:dyDescent="0.25">
      <c r="A4984" s="10"/>
      <c r="B4984" s="10"/>
      <c r="C4984" s="10"/>
      <c r="D4984" s="18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1:66" x14ac:dyDescent="0.25">
      <c r="A4985" s="10"/>
      <c r="B4985" s="10"/>
      <c r="C4985" s="10"/>
      <c r="D4985" s="18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1:66" x14ac:dyDescent="0.25">
      <c r="A4986" s="10"/>
      <c r="B4986" s="10"/>
      <c r="C4986" s="10"/>
      <c r="D4986" s="18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1:66" x14ac:dyDescent="0.25">
      <c r="A4987" s="10"/>
      <c r="B4987" s="10"/>
      <c r="C4987" s="10"/>
      <c r="D4987" s="18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1:66" x14ac:dyDescent="0.25">
      <c r="A4988" s="10"/>
      <c r="B4988" s="10"/>
      <c r="C4988" s="10"/>
      <c r="D4988" s="18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1:66" x14ac:dyDescent="0.25">
      <c r="A4989" s="10"/>
      <c r="B4989" s="10"/>
      <c r="C4989" s="10"/>
      <c r="D4989" s="18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1:66" x14ac:dyDescent="0.25">
      <c r="A4990" s="10"/>
      <c r="B4990" s="10"/>
      <c r="C4990" s="10"/>
      <c r="D4990" s="18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1:66" x14ac:dyDescent="0.25">
      <c r="A4991" s="10"/>
      <c r="B4991" s="10"/>
      <c r="C4991" s="10"/>
      <c r="D4991" s="18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1:66" x14ac:dyDescent="0.25">
      <c r="A4992" s="10"/>
      <c r="B4992" s="10"/>
      <c r="C4992" s="10"/>
      <c r="D4992" s="18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1:66" x14ac:dyDescent="0.25">
      <c r="A4993" s="10"/>
      <c r="B4993" s="10"/>
      <c r="C4993" s="10"/>
      <c r="D4993" s="18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1:66" x14ac:dyDescent="0.25">
      <c r="A4994" s="10"/>
      <c r="B4994" s="10"/>
      <c r="C4994" s="10"/>
      <c r="D4994" s="18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1:66" x14ac:dyDescent="0.25">
      <c r="A4995" s="10"/>
      <c r="B4995" s="10"/>
      <c r="C4995" s="10"/>
      <c r="D4995" s="18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1:66" x14ac:dyDescent="0.25">
      <c r="A4996" s="10"/>
      <c r="B4996" s="10"/>
      <c r="C4996" s="10"/>
      <c r="D4996" s="18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1:66" x14ac:dyDescent="0.25">
      <c r="A4997" s="10"/>
      <c r="B4997" s="10"/>
      <c r="C4997" s="10"/>
      <c r="D4997" s="18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1:66" x14ac:dyDescent="0.25">
      <c r="A4998" s="10"/>
      <c r="B4998" s="10"/>
      <c r="C4998" s="10"/>
      <c r="D4998" s="18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1:66" x14ac:dyDescent="0.25">
      <c r="A4999" s="10"/>
      <c r="B4999" s="10"/>
      <c r="C4999" s="10"/>
      <c r="D4999" s="18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1:66" x14ac:dyDescent="0.25">
      <c r="A5000" s="10"/>
      <c r="B5000" s="10"/>
      <c r="C5000" s="10"/>
      <c r="D5000" s="18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1:66" x14ac:dyDescent="0.25">
      <c r="A5001" s="10"/>
      <c r="B5001" s="10"/>
      <c r="C5001" s="10"/>
      <c r="D5001" s="18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1:66" x14ac:dyDescent="0.25">
      <c r="A5002" s="10"/>
      <c r="B5002" s="10"/>
      <c r="C5002" s="10"/>
      <c r="D5002" s="18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1:66" x14ac:dyDescent="0.25">
      <c r="A5003" s="10"/>
      <c r="B5003" s="10"/>
      <c r="C5003" s="10"/>
      <c r="D5003" s="18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1:66" x14ac:dyDescent="0.25">
      <c r="A5004" s="10"/>
      <c r="B5004" s="10"/>
      <c r="C5004" s="10"/>
      <c r="D5004" s="18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1:66" x14ac:dyDescent="0.25">
      <c r="A5005" s="10"/>
      <c r="B5005" s="10"/>
      <c r="C5005" s="10"/>
      <c r="D5005" s="18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1:66" x14ac:dyDescent="0.25">
      <c r="A5006" s="10"/>
      <c r="B5006" s="10"/>
      <c r="C5006" s="10"/>
      <c r="D5006" s="18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1:66" x14ac:dyDescent="0.25">
      <c r="A5007" s="10"/>
      <c r="B5007" s="10"/>
      <c r="C5007" s="10"/>
      <c r="D5007" s="18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1:66" x14ac:dyDescent="0.25">
      <c r="A5008" s="10"/>
      <c r="B5008" s="10"/>
      <c r="C5008" s="10"/>
      <c r="D5008" s="18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1:66" x14ac:dyDescent="0.25">
      <c r="A5009" s="10"/>
      <c r="B5009" s="10"/>
      <c r="C5009" s="10"/>
      <c r="D5009" s="18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1:66" x14ac:dyDescent="0.25">
      <c r="A5010" s="10"/>
      <c r="B5010" s="10"/>
      <c r="C5010" s="10"/>
      <c r="D5010" s="18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1:66" x14ac:dyDescent="0.25">
      <c r="A5011" s="10"/>
      <c r="B5011" s="10"/>
      <c r="C5011" s="10"/>
      <c r="D5011" s="18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1:66" x14ac:dyDescent="0.25">
      <c r="A5012" s="10"/>
      <c r="B5012" s="10"/>
      <c r="C5012" s="10"/>
      <c r="D5012" s="18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1:66" x14ac:dyDescent="0.25">
      <c r="A5013" s="10"/>
      <c r="B5013" s="10"/>
      <c r="C5013" s="10"/>
      <c r="D5013" s="18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1:66" x14ac:dyDescent="0.25">
      <c r="A5014" s="10"/>
      <c r="B5014" s="10"/>
      <c r="C5014" s="10"/>
      <c r="D5014" s="18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1:66" x14ac:dyDescent="0.25">
      <c r="A5015" s="10"/>
      <c r="B5015" s="10"/>
      <c r="C5015" s="10"/>
      <c r="D5015" s="18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1:66" x14ac:dyDescent="0.25">
      <c r="A5016" s="10"/>
      <c r="B5016" s="10"/>
      <c r="C5016" s="10"/>
      <c r="D5016" s="18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1:66" x14ac:dyDescent="0.25">
      <c r="A5017" s="10"/>
      <c r="B5017" s="10"/>
      <c r="C5017" s="10"/>
      <c r="D5017" s="18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1:66" x14ac:dyDescent="0.25">
      <c r="A5018" s="10"/>
      <c r="B5018" s="10"/>
      <c r="C5018" s="10"/>
      <c r="D5018" s="18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1:66" x14ac:dyDescent="0.25">
      <c r="A5019" s="10"/>
      <c r="B5019" s="10"/>
      <c r="C5019" s="10"/>
      <c r="D5019" s="18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1:66" x14ac:dyDescent="0.25">
      <c r="A5020" s="10"/>
      <c r="B5020" s="10"/>
      <c r="C5020" s="10"/>
      <c r="D5020" s="18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1:66" x14ac:dyDescent="0.25">
      <c r="A5021" s="10"/>
      <c r="B5021" s="10"/>
      <c r="C5021" s="10"/>
      <c r="D5021" s="18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1:66" x14ac:dyDescent="0.25">
      <c r="A5022" s="10"/>
      <c r="B5022" s="10"/>
      <c r="C5022" s="10"/>
      <c r="D5022" s="18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1:66" x14ac:dyDescent="0.25">
      <c r="A5023" s="10"/>
      <c r="B5023" s="10"/>
      <c r="C5023" s="10"/>
      <c r="D5023" s="18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1:66" x14ac:dyDescent="0.25">
      <c r="A5024" s="10"/>
      <c r="B5024" s="10"/>
      <c r="C5024" s="10"/>
      <c r="D5024" s="18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1:66" x14ac:dyDescent="0.25">
      <c r="A5025" s="10"/>
      <c r="B5025" s="10"/>
      <c r="C5025" s="10"/>
      <c r="D5025" s="18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1:66" x14ac:dyDescent="0.25">
      <c r="A5026" s="10"/>
      <c r="B5026" s="10"/>
      <c r="C5026" s="10"/>
      <c r="D5026" s="18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1:66" x14ac:dyDescent="0.25">
      <c r="A5027" s="10"/>
      <c r="B5027" s="10"/>
      <c r="C5027" s="10"/>
      <c r="D5027" s="18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1:66" x14ac:dyDescent="0.25">
      <c r="A5028" s="10"/>
      <c r="B5028" s="10"/>
      <c r="C5028" s="10"/>
      <c r="D5028" s="18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1:66" x14ac:dyDescent="0.25">
      <c r="A5029" s="10"/>
      <c r="B5029" s="10"/>
      <c r="C5029" s="10"/>
      <c r="D5029" s="18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1:66" x14ac:dyDescent="0.25">
      <c r="A5030" s="10"/>
      <c r="B5030" s="10"/>
      <c r="C5030" s="10"/>
      <c r="D5030" s="18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1:66" x14ac:dyDescent="0.25">
      <c r="A5031" s="10"/>
      <c r="B5031" s="10"/>
      <c r="C5031" s="10"/>
      <c r="D5031" s="18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1:66" x14ac:dyDescent="0.25">
      <c r="A5032" s="10"/>
      <c r="B5032" s="10"/>
      <c r="C5032" s="10"/>
      <c r="D5032" s="18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1:66" x14ac:dyDescent="0.25">
      <c r="A5033" s="10"/>
      <c r="B5033" s="10"/>
      <c r="C5033" s="10"/>
      <c r="D5033" s="18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1:66" x14ac:dyDescent="0.25">
      <c r="A5034" s="10"/>
      <c r="B5034" s="10"/>
      <c r="C5034" s="10"/>
      <c r="D5034" s="18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1:66" x14ac:dyDescent="0.25">
      <c r="A5035" s="10"/>
      <c r="B5035" s="10"/>
      <c r="C5035" s="10"/>
      <c r="D5035" s="18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1:66" x14ac:dyDescent="0.25">
      <c r="A5036" s="10"/>
      <c r="B5036" s="10"/>
      <c r="C5036" s="10"/>
      <c r="D5036" s="18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1:66" x14ac:dyDescent="0.25">
      <c r="A5037" s="10"/>
      <c r="B5037" s="10"/>
      <c r="C5037" s="10"/>
      <c r="D5037" s="18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1:66" x14ac:dyDescent="0.25">
      <c r="A5038" s="10"/>
      <c r="B5038" s="10"/>
      <c r="C5038" s="10"/>
      <c r="D5038" s="18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1:66" x14ac:dyDescent="0.25">
      <c r="A5039" s="10"/>
      <c r="B5039" s="10"/>
      <c r="C5039" s="10"/>
      <c r="D5039" s="18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1:66" x14ac:dyDescent="0.25">
      <c r="A5040" s="10"/>
      <c r="B5040" s="10"/>
      <c r="C5040" s="10"/>
      <c r="D5040" s="18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1:66" x14ac:dyDescent="0.25">
      <c r="A5041" s="10"/>
      <c r="B5041" s="10"/>
      <c r="C5041" s="10"/>
      <c r="D5041" s="18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1:66" x14ac:dyDescent="0.25">
      <c r="A5042" s="10"/>
      <c r="B5042" s="10"/>
      <c r="C5042" s="10"/>
      <c r="D5042" s="18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1:66" x14ac:dyDescent="0.25">
      <c r="A5043" s="10"/>
      <c r="B5043" s="10"/>
      <c r="C5043" s="10"/>
      <c r="D5043" s="18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1:66" x14ac:dyDescent="0.25">
      <c r="A5044" s="10"/>
      <c r="B5044" s="10"/>
      <c r="C5044" s="10"/>
      <c r="D5044" s="18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1:66" x14ac:dyDescent="0.25">
      <c r="A5045" s="10"/>
      <c r="B5045" s="10"/>
      <c r="C5045" s="10"/>
      <c r="D5045" s="18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1:66" x14ac:dyDescent="0.25">
      <c r="A5046" s="10"/>
      <c r="B5046" s="10"/>
      <c r="C5046" s="10"/>
      <c r="D5046" s="18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1:66" x14ac:dyDescent="0.25">
      <c r="A5047" s="10"/>
      <c r="B5047" s="10"/>
      <c r="C5047" s="10"/>
      <c r="D5047" s="18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1:66" x14ac:dyDescent="0.25">
      <c r="A5048" s="10"/>
      <c r="B5048" s="10"/>
      <c r="C5048" s="10"/>
      <c r="D5048" s="18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1:66" x14ac:dyDescent="0.25">
      <c r="A5049" s="10"/>
      <c r="B5049" s="10"/>
      <c r="C5049" s="10"/>
      <c r="D5049" s="18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1:66" x14ac:dyDescent="0.25">
      <c r="A5050" s="10"/>
      <c r="B5050" s="10"/>
      <c r="C5050" s="10"/>
      <c r="D5050" s="18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1:66" x14ac:dyDescent="0.25">
      <c r="A5051" s="10"/>
      <c r="B5051" s="10"/>
      <c r="C5051" s="10"/>
      <c r="D5051" s="18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1:66" x14ac:dyDescent="0.25">
      <c r="A5052" s="10"/>
      <c r="B5052" s="10"/>
      <c r="C5052" s="10"/>
      <c r="D5052" s="18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1:66" x14ac:dyDescent="0.25">
      <c r="A5053" s="10"/>
      <c r="B5053" s="10"/>
      <c r="C5053" s="10"/>
      <c r="D5053" s="18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1:66" x14ac:dyDescent="0.25">
      <c r="A5054" s="10"/>
      <c r="B5054" s="10"/>
      <c r="C5054" s="10"/>
      <c r="D5054" s="18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1:66" x14ac:dyDescent="0.25">
      <c r="A5055" s="10"/>
      <c r="B5055" s="10"/>
      <c r="C5055" s="10"/>
      <c r="D5055" s="18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1:66" x14ac:dyDescent="0.25">
      <c r="A5056" s="10"/>
      <c r="B5056" s="10"/>
      <c r="C5056" s="10"/>
      <c r="D5056" s="18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1:66" x14ac:dyDescent="0.25">
      <c r="A5057" s="10"/>
      <c r="B5057" s="10"/>
      <c r="C5057" s="10"/>
      <c r="D5057" s="18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1:66" x14ac:dyDescent="0.25">
      <c r="A5058" s="10"/>
      <c r="B5058" s="10"/>
      <c r="C5058" s="10"/>
      <c r="D5058" s="18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1:66" x14ac:dyDescent="0.25">
      <c r="A5059" s="10"/>
      <c r="B5059" s="10"/>
      <c r="C5059" s="10"/>
      <c r="D5059" s="18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1:66" x14ac:dyDescent="0.25">
      <c r="A5060" s="10"/>
      <c r="B5060" s="10"/>
      <c r="C5060" s="10"/>
      <c r="D5060" s="18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1:66" x14ac:dyDescent="0.25">
      <c r="A5061" s="10"/>
      <c r="B5061" s="10"/>
      <c r="C5061" s="10"/>
      <c r="D5061" s="18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1:66" x14ac:dyDescent="0.25">
      <c r="A5062" s="10"/>
      <c r="B5062" s="10"/>
      <c r="C5062" s="10"/>
      <c r="D5062" s="18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1:66" x14ac:dyDescent="0.25">
      <c r="A5063" s="10"/>
      <c r="B5063" s="10"/>
      <c r="C5063" s="10"/>
      <c r="D5063" s="18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1:66" x14ac:dyDescent="0.25">
      <c r="A5064" s="10"/>
      <c r="B5064" s="10"/>
      <c r="C5064" s="10"/>
      <c r="D5064" s="18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1:66" x14ac:dyDescent="0.25">
      <c r="A5065" s="10"/>
      <c r="B5065" s="10"/>
      <c r="C5065" s="10"/>
      <c r="D5065" s="18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1:66" x14ac:dyDescent="0.25">
      <c r="A5066" s="10"/>
      <c r="B5066" s="10"/>
      <c r="C5066" s="10"/>
      <c r="D5066" s="18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1:66" x14ac:dyDescent="0.25">
      <c r="A5067" s="10"/>
      <c r="B5067" s="10"/>
      <c r="C5067" s="10"/>
      <c r="D5067" s="18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1:66" x14ac:dyDescent="0.25">
      <c r="A5068" s="10"/>
      <c r="B5068" s="10"/>
      <c r="C5068" s="10"/>
      <c r="D5068" s="18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1:66" x14ac:dyDescent="0.25">
      <c r="A5069" s="10"/>
      <c r="B5069" s="10"/>
      <c r="C5069" s="10"/>
      <c r="D5069" s="18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1:66" x14ac:dyDescent="0.25">
      <c r="A5070" s="10"/>
      <c r="B5070" s="10"/>
      <c r="C5070" s="10"/>
      <c r="D5070" s="18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1:66" x14ac:dyDescent="0.25">
      <c r="A5071" s="10"/>
      <c r="B5071" s="10"/>
      <c r="C5071" s="10"/>
      <c r="D5071" s="18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1:66" x14ac:dyDescent="0.25">
      <c r="A5072" s="10"/>
      <c r="B5072" s="10"/>
      <c r="C5072" s="10"/>
      <c r="D5072" s="18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1:66" x14ac:dyDescent="0.25">
      <c r="A5073" s="10"/>
      <c r="B5073" s="10"/>
      <c r="C5073" s="10"/>
      <c r="D5073" s="18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1:66" x14ac:dyDescent="0.25">
      <c r="A5074" s="10"/>
      <c r="B5074" s="10"/>
      <c r="C5074" s="10"/>
      <c r="D5074" s="18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1:66" x14ac:dyDescent="0.25">
      <c r="A5075" s="10"/>
      <c r="B5075" s="10"/>
      <c r="C5075" s="10"/>
      <c r="D5075" s="18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1:66" x14ac:dyDescent="0.25">
      <c r="A5076" s="10"/>
      <c r="B5076" s="10"/>
      <c r="C5076" s="10"/>
      <c r="D5076" s="18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1:66" x14ac:dyDescent="0.25">
      <c r="A5077" s="10"/>
      <c r="B5077" s="10"/>
      <c r="C5077" s="10"/>
      <c r="D5077" s="18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1:66" x14ac:dyDescent="0.25">
      <c r="A5078" s="10"/>
      <c r="B5078" s="10"/>
      <c r="C5078" s="10"/>
      <c r="D5078" s="18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1:66" x14ac:dyDescent="0.25">
      <c r="A5079" s="10"/>
      <c r="B5079" s="10"/>
      <c r="C5079" s="10"/>
      <c r="D5079" s="18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1:66" x14ac:dyDescent="0.25">
      <c r="A5080" s="10"/>
      <c r="B5080" s="10"/>
      <c r="C5080" s="10"/>
      <c r="D5080" s="18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1:66" x14ac:dyDescent="0.25">
      <c r="A5081" s="10"/>
      <c r="B5081" s="10"/>
      <c r="C5081" s="10"/>
      <c r="D5081" s="18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1:66" x14ac:dyDescent="0.25">
      <c r="A5082" s="10"/>
      <c r="B5082" s="10"/>
      <c r="C5082" s="10"/>
      <c r="D5082" s="18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1:66" x14ac:dyDescent="0.25">
      <c r="A5083" s="10"/>
      <c r="B5083" s="10"/>
      <c r="C5083" s="10"/>
      <c r="D5083" s="18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1:66" x14ac:dyDescent="0.25">
      <c r="A5084" s="10"/>
      <c r="B5084" s="10"/>
      <c r="C5084" s="10"/>
      <c r="D5084" s="18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1:66" x14ac:dyDescent="0.25">
      <c r="A5085" s="10"/>
      <c r="B5085" s="10"/>
      <c r="C5085" s="10"/>
      <c r="D5085" s="18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1:66" x14ac:dyDescent="0.25">
      <c r="A5086" s="10"/>
      <c r="B5086" s="10"/>
      <c r="C5086" s="10"/>
      <c r="D5086" s="18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1:66" x14ac:dyDescent="0.25">
      <c r="A5087" s="10"/>
      <c r="B5087" s="10"/>
      <c r="C5087" s="10"/>
      <c r="D5087" s="18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1:66" x14ac:dyDescent="0.25">
      <c r="A5088" s="10"/>
      <c r="B5088" s="10"/>
      <c r="C5088" s="10"/>
      <c r="D5088" s="18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1:66" x14ac:dyDescent="0.25">
      <c r="A5089" s="10"/>
      <c r="B5089" s="10"/>
      <c r="C5089" s="10"/>
      <c r="D5089" s="18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1:66" x14ac:dyDescent="0.25">
      <c r="A5090" s="10"/>
      <c r="B5090" s="10"/>
      <c r="C5090" s="10"/>
      <c r="D5090" s="18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1:66" x14ac:dyDescent="0.25">
      <c r="A5091" s="10"/>
      <c r="B5091" s="10"/>
      <c r="C5091" s="10"/>
      <c r="D5091" s="18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1:66" x14ac:dyDescent="0.25">
      <c r="A5092" s="10"/>
      <c r="B5092" s="10"/>
      <c r="C5092" s="10"/>
      <c r="D5092" s="18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1:66" x14ac:dyDescent="0.25">
      <c r="A5093" s="10"/>
      <c r="B5093" s="10"/>
      <c r="C5093" s="10"/>
      <c r="D5093" s="18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1:66" x14ac:dyDescent="0.25">
      <c r="A5094" s="10"/>
      <c r="B5094" s="10"/>
      <c r="C5094" s="10"/>
      <c r="D5094" s="18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1:66" x14ac:dyDescent="0.25">
      <c r="A5095" s="10"/>
      <c r="B5095" s="10"/>
      <c r="C5095" s="10"/>
      <c r="D5095" s="18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1:66" x14ac:dyDescent="0.25">
      <c r="A5096" s="10"/>
      <c r="B5096" s="10"/>
      <c r="C5096" s="10"/>
      <c r="D5096" s="18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1:66" x14ac:dyDescent="0.25">
      <c r="A5097" s="10"/>
      <c r="B5097" s="10"/>
      <c r="C5097" s="10"/>
      <c r="D5097" s="18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1:66" x14ac:dyDescent="0.25">
      <c r="A5098" s="10"/>
      <c r="B5098" s="10"/>
      <c r="C5098" s="10"/>
      <c r="D5098" s="18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1:66" x14ac:dyDescent="0.25">
      <c r="A5099" s="10"/>
      <c r="B5099" s="10"/>
      <c r="C5099" s="10"/>
      <c r="D5099" s="18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1:66" x14ac:dyDescent="0.25">
      <c r="A5100" s="10"/>
      <c r="B5100" s="10"/>
      <c r="C5100" s="10"/>
      <c r="D5100" s="18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1:66" x14ac:dyDescent="0.25">
      <c r="A5101" s="10"/>
      <c r="B5101" s="10"/>
      <c r="C5101" s="10"/>
      <c r="D5101" s="18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1:66" x14ac:dyDescent="0.25">
      <c r="A5102" s="10"/>
      <c r="B5102" s="10"/>
      <c r="C5102" s="10"/>
      <c r="D5102" s="18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1:66" x14ac:dyDescent="0.25">
      <c r="A5103" s="10"/>
      <c r="B5103" s="10"/>
      <c r="C5103" s="10"/>
      <c r="D5103" s="18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1:66" x14ac:dyDescent="0.25">
      <c r="A5104" s="10"/>
      <c r="B5104" s="10"/>
      <c r="C5104" s="10"/>
      <c r="D5104" s="18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1:66" x14ac:dyDescent="0.25">
      <c r="A5105" s="10"/>
      <c r="B5105" s="10"/>
      <c r="C5105" s="10"/>
      <c r="D5105" s="18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1:66" x14ac:dyDescent="0.25">
      <c r="A5106" s="10"/>
      <c r="B5106" s="10"/>
      <c r="C5106" s="10"/>
      <c r="D5106" s="18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1:66" x14ac:dyDescent="0.25">
      <c r="A5107" s="10"/>
      <c r="B5107" s="10"/>
      <c r="C5107" s="10"/>
      <c r="D5107" s="18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1:66" x14ac:dyDescent="0.25">
      <c r="A5108" s="10"/>
      <c r="B5108" s="10"/>
      <c r="C5108" s="10"/>
      <c r="D5108" s="18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1:66" x14ac:dyDescent="0.25">
      <c r="A5109" s="10"/>
      <c r="B5109" s="10"/>
      <c r="C5109" s="10"/>
      <c r="D5109" s="18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1:66" x14ac:dyDescent="0.25">
      <c r="A5110" s="10"/>
      <c r="B5110" s="10"/>
      <c r="C5110" s="10"/>
      <c r="D5110" s="18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1:66" x14ac:dyDescent="0.25">
      <c r="A5111" s="10"/>
      <c r="B5111" s="10"/>
      <c r="C5111" s="10"/>
      <c r="D5111" s="18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1:66" x14ac:dyDescent="0.25">
      <c r="A5112" s="10"/>
      <c r="B5112" s="10"/>
      <c r="C5112" s="10"/>
      <c r="D5112" s="18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1:66" x14ac:dyDescent="0.25">
      <c r="A5113" s="10"/>
      <c r="B5113" s="10"/>
      <c r="C5113" s="10"/>
      <c r="D5113" s="18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1:66" x14ac:dyDescent="0.25">
      <c r="A5114" s="10"/>
      <c r="B5114" s="10"/>
      <c r="C5114" s="10"/>
      <c r="D5114" s="18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1:66" x14ac:dyDescent="0.25">
      <c r="A5115" s="10"/>
      <c r="B5115" s="10"/>
      <c r="C5115" s="10"/>
      <c r="D5115" s="18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1:66" x14ac:dyDescent="0.25">
      <c r="A5116" s="10"/>
      <c r="B5116" s="10"/>
      <c r="C5116" s="10"/>
      <c r="D5116" s="18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1:66" x14ac:dyDescent="0.25">
      <c r="A5117" s="10"/>
      <c r="B5117" s="10"/>
      <c r="C5117" s="10"/>
      <c r="D5117" s="18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1:66" x14ac:dyDescent="0.25">
      <c r="A5118" s="10"/>
      <c r="B5118" s="10"/>
      <c r="C5118" s="10"/>
      <c r="D5118" s="18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1:66" x14ac:dyDescent="0.25">
      <c r="A5119" s="10"/>
      <c r="B5119" s="10"/>
      <c r="C5119" s="10"/>
      <c r="D5119" s="18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1:66" x14ac:dyDescent="0.25">
      <c r="A5120" s="10"/>
      <c r="B5120" s="10"/>
      <c r="C5120" s="10"/>
      <c r="D5120" s="18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1:66" x14ac:dyDescent="0.25">
      <c r="A5121" s="10"/>
      <c r="B5121" s="10"/>
      <c r="C5121" s="10"/>
      <c r="D5121" s="18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1:66" x14ac:dyDescent="0.25">
      <c r="A5122" s="10"/>
      <c r="B5122" s="10"/>
      <c r="C5122" s="10"/>
      <c r="D5122" s="18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1:66" x14ac:dyDescent="0.25">
      <c r="A5123" s="10"/>
      <c r="B5123" s="10"/>
      <c r="C5123" s="10"/>
      <c r="D5123" s="18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1:66" x14ac:dyDescent="0.25">
      <c r="A5124" s="10"/>
      <c r="B5124" s="10"/>
      <c r="C5124" s="10"/>
      <c r="D5124" s="18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1:66" x14ac:dyDescent="0.25">
      <c r="A5125" s="10"/>
      <c r="B5125" s="10"/>
      <c r="C5125" s="10"/>
      <c r="D5125" s="18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1:66" x14ac:dyDescent="0.25">
      <c r="A5126" s="10"/>
      <c r="B5126" s="10"/>
      <c r="C5126" s="10"/>
      <c r="D5126" s="18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1:66" s="14" customFormat="1" x14ac:dyDescent="0.25">
      <c r="A5127" s="10"/>
      <c r="B5127" s="10"/>
      <c r="C5127" s="10"/>
      <c r="D5127" s="18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1:66" x14ac:dyDescent="0.25">
      <c r="A5128" s="10"/>
      <c r="B5128" s="10"/>
      <c r="C5128" s="10"/>
      <c r="D5128" s="18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1:66" x14ac:dyDescent="0.25">
      <c r="A5129" s="10"/>
      <c r="B5129" s="10"/>
      <c r="C5129" s="10"/>
      <c r="D5129" s="18"/>
      <c r="E5129" s="10"/>
      <c r="F5129" s="10"/>
      <c r="G5129" s="10"/>
      <c r="H5129" s="10"/>
      <c r="I5129" s="10"/>
      <c r="J5129" s="10"/>
      <c r="K5129" s="11"/>
      <c r="L5129" s="11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12"/>
      <c r="BG5129" s="12"/>
      <c r="BH5129" s="12"/>
      <c r="BI5129" s="12"/>
      <c r="BJ5129" s="13"/>
      <c r="BK5129" s="13"/>
      <c r="BL5129" s="13"/>
      <c r="BM5129" s="13"/>
      <c r="BN5129" s="13"/>
    </row>
    <row r="5130" spans="1:66" x14ac:dyDescent="0.25">
      <c r="A5130" s="10"/>
      <c r="B5130" s="10"/>
      <c r="C5130" s="10"/>
      <c r="D5130" s="18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1:66" x14ac:dyDescent="0.25">
      <c r="A5131" s="10"/>
      <c r="B5131" s="10"/>
      <c r="C5131" s="10"/>
      <c r="D5131" s="18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1:66" x14ac:dyDescent="0.25">
      <c r="A5132" s="10"/>
      <c r="B5132" s="10"/>
      <c r="C5132" s="10"/>
      <c r="D5132" s="18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1:66" x14ac:dyDescent="0.25">
      <c r="A5133" s="10"/>
      <c r="B5133" s="10"/>
      <c r="C5133" s="10"/>
      <c r="D5133" s="18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1:66" x14ac:dyDescent="0.25">
      <c r="A5134" s="10"/>
      <c r="B5134" s="10"/>
      <c r="C5134" s="10"/>
      <c r="D5134" s="18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1:66" x14ac:dyDescent="0.25">
      <c r="A5135" s="10"/>
      <c r="B5135" s="10"/>
      <c r="C5135" s="10"/>
      <c r="D5135" s="18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1:66" x14ac:dyDescent="0.25">
      <c r="A5136" s="10"/>
      <c r="B5136" s="10"/>
      <c r="C5136" s="10"/>
      <c r="D5136" s="18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1:66" s="14" customFormat="1" x14ac:dyDescent="0.25">
      <c r="A5137" s="10"/>
      <c r="B5137" s="10"/>
      <c r="C5137" s="10"/>
      <c r="D5137" s="18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1:66" x14ac:dyDescent="0.25">
      <c r="A5138" s="10"/>
      <c r="B5138" s="10"/>
      <c r="C5138" s="10"/>
      <c r="D5138" s="10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1:66" x14ac:dyDescent="0.25">
      <c r="A5139" s="10"/>
      <c r="B5139" s="10"/>
      <c r="C5139" s="10"/>
      <c r="D5139" s="10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1:66" x14ac:dyDescent="0.25">
      <c r="A5140" s="10"/>
      <c r="B5140" s="10"/>
      <c r="C5140" s="10"/>
      <c r="D5140" s="10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1:66" x14ac:dyDescent="0.25">
      <c r="A5141" s="10"/>
      <c r="B5141" s="10"/>
      <c r="C5141" s="10"/>
      <c r="D5141" s="10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1:66" x14ac:dyDescent="0.25">
      <c r="A5142" s="10"/>
      <c r="B5142" s="10"/>
      <c r="C5142" s="10"/>
      <c r="D5142" s="10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1:66" x14ac:dyDescent="0.25">
      <c r="A5143" s="10"/>
      <c r="B5143" s="10"/>
      <c r="C5143" s="10"/>
      <c r="D5143" s="10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1:66" x14ac:dyDescent="0.25">
      <c r="A5144" s="10"/>
      <c r="B5144" s="10"/>
      <c r="C5144" s="10"/>
      <c r="D5144" s="10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1:66" x14ac:dyDescent="0.25">
      <c r="A5145" s="10"/>
      <c r="B5145" s="10"/>
      <c r="C5145" s="10"/>
      <c r="D5145" s="10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1:66" x14ac:dyDescent="0.25">
      <c r="A5146" s="10"/>
      <c r="B5146" s="10"/>
      <c r="C5146" s="10"/>
      <c r="D5146" s="10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1:66" x14ac:dyDescent="0.25">
      <c r="A5147" s="10"/>
      <c r="B5147" s="10"/>
      <c r="C5147" s="10"/>
      <c r="D5147" s="10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1:66" x14ac:dyDescent="0.25">
      <c r="A5148" s="10"/>
      <c r="B5148" s="10"/>
      <c r="C5148" s="10"/>
      <c r="D5148" s="10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1:66" x14ac:dyDescent="0.25">
      <c r="A5149" s="10"/>
      <c r="B5149" s="10"/>
      <c r="C5149" s="10"/>
      <c r="D5149" s="10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1:66" x14ac:dyDescent="0.25">
      <c r="A5150" s="10"/>
      <c r="B5150" s="10"/>
      <c r="C5150" s="10"/>
      <c r="D5150" s="10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1:66" x14ac:dyDescent="0.25">
      <c r="A5151" s="10"/>
      <c r="B5151" s="10"/>
      <c r="C5151" s="10"/>
      <c r="D5151" s="10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1:66" x14ac:dyDescent="0.25">
      <c r="A5152" s="10"/>
      <c r="B5152" s="10"/>
      <c r="C5152" s="10"/>
      <c r="D5152" s="10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1:66" x14ac:dyDescent="0.25">
      <c r="A5153" s="10"/>
      <c r="B5153" s="10"/>
      <c r="C5153" s="10"/>
      <c r="D5153" s="10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1:66" x14ac:dyDescent="0.25">
      <c r="A5154" s="10"/>
      <c r="B5154" s="10"/>
      <c r="C5154" s="10"/>
      <c r="D5154" s="10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1:66" x14ac:dyDescent="0.25">
      <c r="A5155" s="10"/>
      <c r="B5155" s="10"/>
      <c r="C5155" s="10"/>
      <c r="D5155" s="10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1:66" x14ac:dyDescent="0.25">
      <c r="A5156" s="10"/>
      <c r="B5156" s="10"/>
      <c r="C5156" s="10"/>
      <c r="D5156" s="10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1:66" x14ac:dyDescent="0.25">
      <c r="A5157" s="10"/>
      <c r="B5157" s="10"/>
      <c r="C5157" s="10"/>
      <c r="D5157" s="10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1:66" x14ac:dyDescent="0.25">
      <c r="A5158" s="10"/>
      <c r="B5158" s="10"/>
      <c r="C5158" s="10"/>
      <c r="D5158" s="10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1:66" x14ac:dyDescent="0.25">
      <c r="A5159" s="10"/>
      <c r="B5159" s="10"/>
      <c r="C5159" s="10"/>
      <c r="D5159" s="10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1:66" x14ac:dyDescent="0.25">
      <c r="A5160" s="10"/>
      <c r="B5160" s="10"/>
      <c r="C5160" s="10"/>
      <c r="D5160" s="10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1:66" x14ac:dyDescent="0.25">
      <c r="A5161" s="10"/>
      <c r="B5161" s="10"/>
      <c r="C5161" s="10"/>
      <c r="D5161" s="10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1:66" x14ac:dyDescent="0.25">
      <c r="A5162" s="10"/>
      <c r="B5162" s="10"/>
      <c r="C5162" s="10"/>
      <c r="D5162" s="10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1:66" x14ac:dyDescent="0.25">
      <c r="A5163" s="10"/>
      <c r="B5163" s="10"/>
      <c r="C5163" s="10"/>
      <c r="D5163" s="10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1:66" x14ac:dyDescent="0.25">
      <c r="A5164" s="10"/>
      <c r="B5164" s="10"/>
      <c r="C5164" s="10"/>
      <c r="D5164" s="10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1:66" s="10" customFormat="1" x14ac:dyDescent="0.25"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1:66" x14ac:dyDescent="0.25">
      <c r="A5166" s="10"/>
      <c r="B5166" s="10"/>
      <c r="C5166" s="10"/>
      <c r="D5166" s="10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1:66" x14ac:dyDescent="0.25">
      <c r="A5167" s="10"/>
      <c r="B5167" s="10"/>
      <c r="C5167" s="10"/>
      <c r="D5167" s="10"/>
      <c r="E5167" s="10"/>
      <c r="F5167" s="10"/>
      <c r="G5167" s="10"/>
      <c r="H5167" s="10"/>
      <c r="I5167" s="10"/>
      <c r="J5167" s="10"/>
      <c r="K5167" s="11"/>
      <c r="L5167" s="11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12"/>
      <c r="BG5167" s="12"/>
      <c r="BH5167" s="12"/>
      <c r="BI5167" s="12"/>
      <c r="BJ5167" s="13"/>
      <c r="BK5167" s="13"/>
      <c r="BL5167" s="13"/>
      <c r="BM5167" s="13"/>
      <c r="BN5167" s="13"/>
    </row>
    <row r="5168" spans="1:66" x14ac:dyDescent="0.25">
      <c r="A5168" s="10"/>
      <c r="B5168" s="10"/>
      <c r="C5168" s="10"/>
      <c r="D5168" s="10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1:66" x14ac:dyDescent="0.25">
      <c r="A5169" s="10"/>
      <c r="B5169" s="10"/>
      <c r="C5169" s="10"/>
      <c r="D5169" s="10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1:66" x14ac:dyDescent="0.25">
      <c r="A5170" s="10"/>
      <c r="B5170" s="10"/>
      <c r="C5170" s="10"/>
      <c r="D5170" s="1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1:66" x14ac:dyDescent="0.25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1:66" x14ac:dyDescent="0.25">
      <c r="A5172" s="10"/>
      <c r="B5172" s="10"/>
      <c r="C5172" s="10"/>
      <c r="D5172" s="10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1:66" x14ac:dyDescent="0.25">
      <c r="A5173" s="10"/>
      <c r="B5173" s="10"/>
      <c r="C5173" s="10"/>
      <c r="D5173" s="10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1:66" x14ac:dyDescent="0.25">
      <c r="A5174" s="10"/>
      <c r="B5174" s="10"/>
      <c r="C5174" s="10"/>
      <c r="D5174" s="10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1:66" x14ac:dyDescent="0.25">
      <c r="A5175" s="10"/>
      <c r="B5175" s="10"/>
      <c r="C5175" s="10"/>
      <c r="D5175" s="10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1:66" x14ac:dyDescent="0.25">
      <c r="A5176" s="10"/>
      <c r="B5176" s="10"/>
      <c r="C5176" s="10"/>
      <c r="D5176" s="10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1:66" x14ac:dyDescent="0.25">
      <c r="A5177" s="10"/>
      <c r="B5177" s="10"/>
      <c r="C5177" s="10"/>
      <c r="D5177" s="10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1:66" x14ac:dyDescent="0.25">
      <c r="A5178" s="10"/>
      <c r="B5178" s="10"/>
      <c r="C5178" s="10"/>
      <c r="D5178" s="10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1:66" x14ac:dyDescent="0.25">
      <c r="A5179" s="10"/>
      <c r="B5179" s="10"/>
      <c r="C5179" s="10"/>
      <c r="D5179" s="10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1:66" x14ac:dyDescent="0.25">
      <c r="A5180" s="10"/>
      <c r="B5180" s="10"/>
      <c r="C5180" s="10"/>
      <c r="D5180" s="1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1:66" x14ac:dyDescent="0.25">
      <c r="A5181" s="10"/>
      <c r="B5181" s="10"/>
      <c r="C5181" s="10"/>
      <c r="D5181" s="10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1:66" x14ac:dyDescent="0.25">
      <c r="A5182" s="10"/>
      <c r="B5182" s="10"/>
      <c r="C5182" s="10"/>
      <c r="D5182" s="10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1:66" x14ac:dyDescent="0.25">
      <c r="A5183" s="10"/>
      <c r="B5183" s="10"/>
      <c r="C5183" s="10"/>
      <c r="D5183" s="10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1:66" x14ac:dyDescent="0.25">
      <c r="A5184" s="10"/>
      <c r="B5184" s="10"/>
      <c r="C5184" s="10"/>
      <c r="D5184" s="10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1:66" x14ac:dyDescent="0.25">
      <c r="A5185" s="10"/>
      <c r="B5185" s="10"/>
      <c r="C5185" s="10"/>
      <c r="D5185" s="10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1:66" x14ac:dyDescent="0.25">
      <c r="A5186" s="10"/>
      <c r="B5186" s="10"/>
      <c r="C5186" s="10"/>
      <c r="D5186" s="10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1:66" x14ac:dyDescent="0.25">
      <c r="A5187" s="10"/>
      <c r="B5187" s="10"/>
      <c r="C5187" s="10"/>
      <c r="D5187" s="10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1:66" x14ac:dyDescent="0.25">
      <c r="A5188" s="10"/>
      <c r="B5188" s="10"/>
      <c r="C5188" s="10"/>
      <c r="D5188" s="10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1:66" x14ac:dyDescent="0.25">
      <c r="A5189" s="10"/>
      <c r="B5189" s="10"/>
      <c r="C5189" s="10"/>
      <c r="D5189" s="10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1:66" x14ac:dyDescent="0.25">
      <c r="A5190" s="10"/>
      <c r="B5190" s="10"/>
      <c r="C5190" s="10"/>
      <c r="D5190" s="1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1:66" x14ac:dyDescent="0.25">
      <c r="A5191" s="10"/>
      <c r="B5191" s="10"/>
      <c r="C5191" s="10"/>
      <c r="D5191" s="10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1:66" x14ac:dyDescent="0.25">
      <c r="A5192" s="10"/>
      <c r="B5192" s="10"/>
      <c r="C5192" s="10"/>
      <c r="D5192" s="10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1:66" x14ac:dyDescent="0.25">
      <c r="A5193" s="10"/>
      <c r="B5193" s="10"/>
      <c r="C5193" s="10"/>
      <c r="D5193" s="10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1:66" x14ac:dyDescent="0.25">
      <c r="A5194" s="10"/>
      <c r="B5194" s="10"/>
      <c r="C5194" s="10"/>
      <c r="D5194" s="10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1:66" x14ac:dyDescent="0.25">
      <c r="A5195" s="10"/>
      <c r="B5195" s="10"/>
      <c r="C5195" s="10"/>
      <c r="D5195" s="10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1:66" x14ac:dyDescent="0.25">
      <c r="A5196" s="10"/>
      <c r="B5196" s="10"/>
      <c r="C5196" s="10"/>
      <c r="D5196" s="10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1:66" x14ac:dyDescent="0.25">
      <c r="A5197" s="10"/>
      <c r="B5197" s="10"/>
      <c r="C5197" s="10"/>
      <c r="D5197" s="10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1:66" x14ac:dyDescent="0.25">
      <c r="A5198" s="10"/>
      <c r="B5198" s="10"/>
      <c r="C5198" s="10"/>
      <c r="D5198" s="10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1:66" x14ac:dyDescent="0.25">
      <c r="A5199" s="10"/>
      <c r="B5199" s="10"/>
      <c r="C5199" s="10"/>
      <c r="D5199" s="10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1:66" x14ac:dyDescent="0.25">
      <c r="A5200" s="10"/>
      <c r="B5200" s="10"/>
      <c r="C5200" s="10"/>
      <c r="D5200" s="1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1:66" x14ac:dyDescent="0.25">
      <c r="A5201" s="10"/>
      <c r="B5201" s="10"/>
      <c r="C5201" s="10"/>
      <c r="D5201" s="10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1:66" x14ac:dyDescent="0.25">
      <c r="A5202" s="10"/>
      <c r="B5202" s="10"/>
      <c r="C5202" s="10"/>
      <c r="D5202" s="10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1:66" x14ac:dyDescent="0.25">
      <c r="A5203" s="10"/>
      <c r="B5203" s="10"/>
      <c r="C5203" s="10"/>
      <c r="D5203" s="10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1:66" x14ac:dyDescent="0.25">
      <c r="A5204" s="10"/>
      <c r="B5204" s="10"/>
      <c r="C5204" s="10"/>
      <c r="D5204" s="10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1:66" x14ac:dyDescent="0.25">
      <c r="A5205" s="10"/>
      <c r="B5205" s="10"/>
      <c r="C5205" s="10"/>
      <c r="D5205" s="10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1:66" x14ac:dyDescent="0.25">
      <c r="A5206" s="10"/>
      <c r="B5206" s="10"/>
      <c r="C5206" s="10"/>
      <c r="D5206" s="10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1:66" x14ac:dyDescent="0.25">
      <c r="A5207" s="10"/>
      <c r="B5207" s="10"/>
      <c r="C5207" s="10"/>
      <c r="D5207" s="10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1:66" x14ac:dyDescent="0.25">
      <c r="A5208" s="10"/>
      <c r="B5208" s="10"/>
      <c r="C5208" s="10"/>
      <c r="D5208" s="10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1:66" x14ac:dyDescent="0.25">
      <c r="A5209" s="10"/>
      <c r="B5209" s="10"/>
      <c r="C5209" s="10"/>
      <c r="D5209" s="10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1:66" x14ac:dyDescent="0.25">
      <c r="A5210" s="10"/>
      <c r="B5210" s="10"/>
      <c r="C5210" s="10"/>
      <c r="D5210" s="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1:66" x14ac:dyDescent="0.25">
      <c r="A5211" s="10"/>
      <c r="B5211" s="10"/>
      <c r="C5211" s="10"/>
      <c r="D5211" s="10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1:66" x14ac:dyDescent="0.25">
      <c r="A5212" s="10"/>
      <c r="B5212" s="10"/>
      <c r="C5212" s="10"/>
      <c r="D5212" s="10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1:66" x14ac:dyDescent="0.25">
      <c r="A5213" s="10"/>
      <c r="B5213" s="10"/>
      <c r="C5213" s="10"/>
      <c r="D5213" s="10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1:66" x14ac:dyDescent="0.25">
      <c r="A5214" s="10"/>
      <c r="B5214" s="10"/>
      <c r="C5214" s="10"/>
      <c r="D5214" s="10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1:66" x14ac:dyDescent="0.25">
      <c r="A5215" s="10"/>
      <c r="B5215" s="10"/>
      <c r="C5215" s="10"/>
      <c r="D5215" s="10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1:66" x14ac:dyDescent="0.25">
      <c r="A5216" s="10"/>
      <c r="B5216" s="10"/>
      <c r="C5216" s="10"/>
      <c r="D5216" s="10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1:66" x14ac:dyDescent="0.25">
      <c r="A5217" s="10"/>
      <c r="B5217" s="10"/>
      <c r="C5217" s="10"/>
      <c r="D5217" s="10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1:66" x14ac:dyDescent="0.25">
      <c r="A5218" s="10"/>
      <c r="B5218" s="10"/>
      <c r="C5218" s="10"/>
      <c r="D5218" s="10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1:66" x14ac:dyDescent="0.25">
      <c r="A5219" s="10"/>
      <c r="B5219" s="10"/>
      <c r="C5219" s="10"/>
      <c r="D5219" s="10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1:66" x14ac:dyDescent="0.25">
      <c r="A5220" s="10"/>
      <c r="B5220" s="10"/>
      <c r="C5220" s="10"/>
      <c r="D5220" s="1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1:66" x14ac:dyDescent="0.25">
      <c r="A5221" s="10"/>
      <c r="B5221" s="10"/>
      <c r="C5221" s="10"/>
      <c r="D5221" s="10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1:66" x14ac:dyDescent="0.25">
      <c r="A5222" s="10"/>
      <c r="B5222" s="10"/>
      <c r="C5222" s="10"/>
      <c r="D5222" s="10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1:66" x14ac:dyDescent="0.25">
      <c r="A5223" s="10"/>
      <c r="B5223" s="10"/>
      <c r="C5223" s="10"/>
      <c r="D5223" s="10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1:66" x14ac:dyDescent="0.25">
      <c r="A5224" s="10"/>
      <c r="B5224" s="10"/>
      <c r="C5224" s="10"/>
      <c r="D5224" s="10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1:66" x14ac:dyDescent="0.25">
      <c r="A5225" s="10"/>
      <c r="B5225" s="10"/>
      <c r="C5225" s="10"/>
      <c r="D5225" s="10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1:66" x14ac:dyDescent="0.25">
      <c r="A5226" s="10"/>
      <c r="B5226" s="10"/>
      <c r="C5226" s="10"/>
      <c r="D5226" s="10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1:66" x14ac:dyDescent="0.25">
      <c r="A5227" s="10"/>
      <c r="B5227" s="10"/>
      <c r="C5227" s="10"/>
      <c r="D5227" s="10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1:66" x14ac:dyDescent="0.25">
      <c r="A5228" s="10"/>
      <c r="B5228" s="10"/>
      <c r="C5228" s="10"/>
      <c r="D5228" s="10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1:66" x14ac:dyDescent="0.25">
      <c r="A5229" s="10"/>
      <c r="B5229" s="10"/>
      <c r="C5229" s="10"/>
      <c r="D5229" s="10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1:66" x14ac:dyDescent="0.25">
      <c r="A5230" s="10"/>
      <c r="B5230" s="10"/>
      <c r="C5230" s="10"/>
      <c r="D5230" s="1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1:66" x14ac:dyDescent="0.25">
      <c r="A5231" s="10"/>
      <c r="B5231" s="10"/>
      <c r="C5231" s="10"/>
      <c r="D5231" s="10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1:66" x14ac:dyDescent="0.25">
      <c r="A5232" s="10"/>
      <c r="B5232" s="10"/>
      <c r="C5232" s="10"/>
      <c r="D5232" s="10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1:66" x14ac:dyDescent="0.25">
      <c r="A5233" s="10"/>
      <c r="B5233" s="10"/>
      <c r="C5233" s="10"/>
      <c r="D5233" s="10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1:66" x14ac:dyDescent="0.25">
      <c r="A5234" s="10"/>
      <c r="B5234" s="10"/>
      <c r="C5234" s="10"/>
      <c r="D5234" s="10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1:66" x14ac:dyDescent="0.25">
      <c r="A5235" s="10"/>
      <c r="B5235" s="10"/>
      <c r="C5235" s="10"/>
      <c r="D5235" s="10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1:66" x14ac:dyDescent="0.25">
      <c r="A5236" s="10"/>
      <c r="B5236" s="10"/>
      <c r="C5236" s="10"/>
      <c r="D5236" s="10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1:66" x14ac:dyDescent="0.25">
      <c r="A5237" s="10"/>
      <c r="B5237" s="10"/>
      <c r="C5237" s="10"/>
      <c r="D5237" s="10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1:66" x14ac:dyDescent="0.25">
      <c r="A5238" s="10"/>
      <c r="B5238" s="10"/>
      <c r="C5238" s="10"/>
      <c r="D5238" s="10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1:66" x14ac:dyDescent="0.25">
      <c r="A5239" s="10"/>
      <c r="B5239" s="10"/>
      <c r="C5239" s="10"/>
      <c r="D5239" s="10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1:66" x14ac:dyDescent="0.25">
      <c r="A5240" s="10"/>
      <c r="B5240" s="10"/>
      <c r="C5240" s="10"/>
      <c r="D5240" s="1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1:66" x14ac:dyDescent="0.25">
      <c r="A5241" s="10"/>
      <c r="B5241" s="10"/>
      <c r="C5241" s="10"/>
      <c r="D5241" s="10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1:66" x14ac:dyDescent="0.25">
      <c r="A5242" s="10"/>
      <c r="B5242" s="10"/>
      <c r="C5242" s="10"/>
      <c r="D5242" s="10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1:66" x14ac:dyDescent="0.25">
      <c r="A5243" s="10"/>
      <c r="B5243" s="10"/>
      <c r="C5243" s="10"/>
      <c r="D5243" s="10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1:66" x14ac:dyDescent="0.25">
      <c r="A5244" s="10"/>
      <c r="B5244" s="10"/>
      <c r="C5244" s="10"/>
      <c r="D5244" s="10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1:66" x14ac:dyDescent="0.25">
      <c r="A5245" s="10"/>
      <c r="B5245" s="10"/>
      <c r="C5245" s="10"/>
      <c r="D5245" s="10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1:66" x14ac:dyDescent="0.25">
      <c r="A5246" s="10"/>
      <c r="B5246" s="10"/>
      <c r="C5246" s="10"/>
      <c r="D5246" s="10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1:66" x14ac:dyDescent="0.25">
      <c r="A5247" s="10"/>
      <c r="B5247" s="10"/>
      <c r="C5247" s="10"/>
      <c r="D5247" s="10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1:66" x14ac:dyDescent="0.25">
      <c r="A5248" s="10"/>
      <c r="B5248" s="10"/>
      <c r="C5248" s="10"/>
      <c r="D5248" s="10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1:66" x14ac:dyDescent="0.25">
      <c r="A5249" s="10"/>
      <c r="B5249" s="10"/>
      <c r="C5249" s="10"/>
      <c r="D5249" s="10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1:66" x14ac:dyDescent="0.25">
      <c r="A5250" s="10"/>
      <c r="B5250" s="10"/>
      <c r="C5250" s="10"/>
      <c r="D5250" s="1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1:66" x14ac:dyDescent="0.25">
      <c r="A5251" s="10"/>
      <c r="B5251" s="10"/>
      <c r="C5251" s="10"/>
      <c r="D5251" s="10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1:66" x14ac:dyDescent="0.25">
      <c r="A5252" s="10"/>
      <c r="B5252" s="10"/>
      <c r="C5252" s="10"/>
      <c r="D5252" s="10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1:66" x14ac:dyDescent="0.25">
      <c r="A5253" s="10"/>
      <c r="B5253" s="10"/>
      <c r="C5253" s="10"/>
      <c r="D5253" s="10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1:66" x14ac:dyDescent="0.25">
      <c r="A5254" s="10"/>
      <c r="B5254" s="10"/>
      <c r="C5254" s="10"/>
      <c r="D5254" s="10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1:66" x14ac:dyDescent="0.25">
      <c r="A5255" s="10"/>
      <c r="B5255" s="10"/>
      <c r="C5255" s="10"/>
      <c r="D5255" s="10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1:66" x14ac:dyDescent="0.25">
      <c r="A5256" s="10"/>
      <c r="B5256" s="10"/>
      <c r="C5256" s="10"/>
      <c r="D5256" s="10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1:66" x14ac:dyDescent="0.25">
      <c r="A5257" s="10"/>
      <c r="B5257" s="10"/>
      <c r="C5257" s="10"/>
      <c r="D5257" s="10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1:66" x14ac:dyDescent="0.25">
      <c r="A5258" s="10"/>
      <c r="B5258" s="10"/>
      <c r="C5258" s="10"/>
      <c r="D5258" s="10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1:66" x14ac:dyDescent="0.25">
      <c r="A5259" s="10"/>
      <c r="B5259" s="10"/>
      <c r="C5259" s="10"/>
      <c r="D5259" s="10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1:66" x14ac:dyDescent="0.25">
      <c r="A5260" s="10"/>
      <c r="B5260" s="10"/>
      <c r="C5260" s="10"/>
      <c r="D5260" s="1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1:66" x14ac:dyDescent="0.25">
      <c r="A5261" s="10"/>
      <c r="B5261" s="10"/>
      <c r="C5261" s="10"/>
      <c r="D5261" s="10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1:66" x14ac:dyDescent="0.25">
      <c r="A5262" s="10"/>
      <c r="B5262" s="10"/>
      <c r="C5262" s="10"/>
      <c r="D5262" s="10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1:66" x14ac:dyDescent="0.25">
      <c r="A5263" s="10"/>
      <c r="B5263" s="10"/>
      <c r="C5263" s="10"/>
      <c r="D5263" s="10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1:66" x14ac:dyDescent="0.25">
      <c r="A5264" s="10"/>
      <c r="B5264" s="10"/>
      <c r="C5264" s="10"/>
      <c r="D5264" s="10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1:66" x14ac:dyDescent="0.25">
      <c r="A5265" s="10"/>
      <c r="B5265" s="10"/>
      <c r="C5265" s="10"/>
      <c r="D5265" s="10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1:66" x14ac:dyDescent="0.25">
      <c r="A5266" s="10"/>
      <c r="B5266" s="10"/>
      <c r="C5266" s="10"/>
      <c r="D5266" s="10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1:66" x14ac:dyDescent="0.25">
      <c r="A5267" s="10"/>
      <c r="B5267" s="10"/>
      <c r="C5267" s="10"/>
      <c r="D5267" s="10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1:66" x14ac:dyDescent="0.25">
      <c r="A5268" s="10"/>
      <c r="B5268" s="10"/>
      <c r="C5268" s="10"/>
      <c r="D5268" s="10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1:66" x14ac:dyDescent="0.25">
      <c r="A5269" s="10"/>
      <c r="B5269" s="10"/>
      <c r="C5269" s="10"/>
      <c r="D5269" s="10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1:66" x14ac:dyDescent="0.25">
      <c r="A5270" s="10"/>
      <c r="B5270" s="10"/>
      <c r="C5270" s="10"/>
      <c r="D5270" s="1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1:66" x14ac:dyDescent="0.25">
      <c r="A5271" s="10"/>
      <c r="B5271" s="10"/>
      <c r="C5271" s="10"/>
      <c r="D5271" s="10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1:66" x14ac:dyDescent="0.25">
      <c r="A5272" s="10"/>
      <c r="B5272" s="10"/>
      <c r="C5272" s="10"/>
      <c r="D5272" s="10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1:66" x14ac:dyDescent="0.25">
      <c r="A5273" s="10"/>
      <c r="B5273" s="10"/>
      <c r="C5273" s="10"/>
      <c r="D5273" s="10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1:66" x14ac:dyDescent="0.25">
      <c r="A5274" s="10"/>
      <c r="B5274" s="10"/>
      <c r="C5274" s="10"/>
      <c r="D5274" s="10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1:66" x14ac:dyDescent="0.25">
      <c r="A5275" s="10"/>
      <c r="B5275" s="10"/>
      <c r="C5275" s="10"/>
      <c r="D5275" s="10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1:66" x14ac:dyDescent="0.25">
      <c r="A5276" s="10"/>
      <c r="B5276" s="10"/>
      <c r="C5276" s="10"/>
      <c r="D5276" s="10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1:66" x14ac:dyDescent="0.25">
      <c r="A5277" s="10"/>
      <c r="B5277" s="10"/>
      <c r="C5277" s="10"/>
      <c r="D5277" s="10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1:66" x14ac:dyDescent="0.25">
      <c r="A5278" s="10"/>
      <c r="B5278" s="10"/>
      <c r="C5278" s="10"/>
      <c r="D5278" s="10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1:66" x14ac:dyDescent="0.25">
      <c r="A5279" s="10"/>
      <c r="B5279" s="10"/>
      <c r="C5279" s="10"/>
      <c r="D5279" s="10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1:66" x14ac:dyDescent="0.25">
      <c r="A5280" s="10"/>
      <c r="B5280" s="10"/>
      <c r="C5280" s="10"/>
      <c r="D5280" s="1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1:66" x14ac:dyDescent="0.25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1:66" x14ac:dyDescent="0.25">
      <c r="A5282" s="10"/>
      <c r="B5282" s="10"/>
      <c r="C5282" s="10"/>
      <c r="D5282" s="10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1:66" x14ac:dyDescent="0.25">
      <c r="A5283" s="10"/>
      <c r="B5283" s="10"/>
      <c r="C5283" s="10"/>
      <c r="D5283" s="10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1:66" x14ac:dyDescent="0.25">
      <c r="A5284" s="10"/>
      <c r="B5284" s="10"/>
      <c r="C5284" s="10"/>
      <c r="D5284" s="10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1:66" x14ac:dyDescent="0.25">
      <c r="A5285" s="10"/>
      <c r="B5285" s="10"/>
      <c r="C5285" s="10"/>
      <c r="D5285" s="10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1:66" x14ac:dyDescent="0.25">
      <c r="A5286" s="10"/>
      <c r="B5286" s="10"/>
      <c r="C5286" s="10"/>
      <c r="D5286" s="10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1:66" x14ac:dyDescent="0.25">
      <c r="A5287" s="10"/>
      <c r="B5287" s="10"/>
      <c r="C5287" s="10"/>
      <c r="D5287" s="10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1:66" x14ac:dyDescent="0.25">
      <c r="A5288" s="10"/>
      <c r="B5288" s="10"/>
      <c r="C5288" s="10"/>
      <c r="D5288" s="10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1:66" x14ac:dyDescent="0.25">
      <c r="A5289" s="10"/>
      <c r="B5289" s="10"/>
      <c r="C5289" s="10"/>
      <c r="D5289" s="10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1:66" x14ac:dyDescent="0.25">
      <c r="A5290" s="10"/>
      <c r="B5290" s="10"/>
      <c r="C5290" s="10"/>
      <c r="D5290" s="1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1:66" x14ac:dyDescent="0.25">
      <c r="A5291" s="10"/>
      <c r="B5291" s="10"/>
      <c r="C5291" s="10"/>
      <c r="D5291" s="10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1:66" x14ac:dyDescent="0.25">
      <c r="A5292" s="10"/>
      <c r="B5292" s="10"/>
      <c r="C5292" s="10"/>
      <c r="D5292" s="10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1:66" x14ac:dyDescent="0.25">
      <c r="A5293" s="10"/>
      <c r="B5293" s="10"/>
      <c r="C5293" s="10"/>
      <c r="D5293" s="10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1:66" x14ac:dyDescent="0.25">
      <c r="A5294" s="10"/>
      <c r="B5294" s="10"/>
      <c r="C5294" s="10"/>
      <c r="D5294" s="10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1:66" x14ac:dyDescent="0.25">
      <c r="A5295" s="10"/>
      <c r="B5295" s="10"/>
      <c r="C5295" s="10"/>
      <c r="D5295" s="10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1:66" x14ac:dyDescent="0.25">
      <c r="A5296" s="10"/>
      <c r="B5296" s="10"/>
      <c r="C5296" s="10"/>
      <c r="D5296" s="10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1:66" x14ac:dyDescent="0.25">
      <c r="A5297" s="10"/>
      <c r="B5297" s="10"/>
      <c r="C5297" s="10"/>
      <c r="D5297" s="10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1:66" x14ac:dyDescent="0.25">
      <c r="A5298" s="10"/>
      <c r="B5298" s="10"/>
      <c r="C5298" s="10"/>
      <c r="D5298" s="10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1:66" x14ac:dyDescent="0.25">
      <c r="A5299" s="10"/>
      <c r="B5299" s="10"/>
      <c r="C5299" s="10"/>
      <c r="D5299" s="10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1:66" x14ac:dyDescent="0.25">
      <c r="A5300" s="10"/>
      <c r="B5300" s="10"/>
      <c r="C5300" s="10"/>
      <c r="D5300" s="1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1:66" x14ac:dyDescent="0.25">
      <c r="A5301" s="10"/>
      <c r="B5301" s="10"/>
      <c r="C5301" s="10"/>
      <c r="D5301" s="10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1:66" x14ac:dyDescent="0.25">
      <c r="A5302" s="10"/>
      <c r="B5302" s="10"/>
      <c r="C5302" s="10"/>
      <c r="D5302" s="10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1:66" x14ac:dyDescent="0.25">
      <c r="A5303" s="10"/>
      <c r="B5303" s="10"/>
      <c r="C5303" s="10"/>
      <c r="D5303" s="10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1:66" x14ac:dyDescent="0.25">
      <c r="A5304" s="10"/>
      <c r="B5304" s="10"/>
      <c r="C5304" s="10"/>
      <c r="D5304" s="10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1:66" x14ac:dyDescent="0.25">
      <c r="A5305" s="10"/>
      <c r="B5305" s="10"/>
      <c r="C5305" s="10"/>
      <c r="D5305" s="10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1:66" x14ac:dyDescent="0.25">
      <c r="A5306" s="10"/>
      <c r="B5306" s="10"/>
      <c r="C5306" s="10"/>
      <c r="D5306" s="10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1:66" x14ac:dyDescent="0.25">
      <c r="A5307" s="10"/>
      <c r="B5307" s="10"/>
      <c r="C5307" s="10"/>
      <c r="D5307" s="10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1:66" x14ac:dyDescent="0.25">
      <c r="A5308" s="10"/>
      <c r="B5308" s="10"/>
      <c r="C5308" s="10"/>
      <c r="D5308" s="10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1:66" x14ac:dyDescent="0.25">
      <c r="A5309" s="10"/>
      <c r="B5309" s="10"/>
      <c r="C5309" s="10"/>
      <c r="D5309" s="10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1:66" x14ac:dyDescent="0.25">
      <c r="A5310" s="10"/>
      <c r="B5310" s="10"/>
      <c r="C5310" s="10"/>
      <c r="D5310" s="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1:66" x14ac:dyDescent="0.25">
      <c r="A5311" s="10"/>
      <c r="B5311" s="10"/>
      <c r="C5311" s="10"/>
      <c r="D5311" s="10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1:66" x14ac:dyDescent="0.25">
      <c r="A5312" s="10"/>
      <c r="B5312" s="10"/>
      <c r="C5312" s="10"/>
      <c r="D5312" s="10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1:66" x14ac:dyDescent="0.25">
      <c r="A5313" s="10"/>
      <c r="B5313" s="10"/>
      <c r="C5313" s="10"/>
      <c r="D5313" s="10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1:66" x14ac:dyDescent="0.25">
      <c r="A5314" s="10"/>
      <c r="B5314" s="10"/>
      <c r="C5314" s="10"/>
      <c r="D5314" s="10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1:66" x14ac:dyDescent="0.25">
      <c r="A5315" s="10"/>
      <c r="B5315" s="10"/>
      <c r="C5315" s="10"/>
      <c r="D5315" s="10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1:66" x14ac:dyDescent="0.25">
      <c r="A5316" s="10"/>
      <c r="B5316" s="10"/>
      <c r="C5316" s="10"/>
      <c r="D5316" s="10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1:66" x14ac:dyDescent="0.25">
      <c r="A5317" s="10"/>
      <c r="B5317" s="10"/>
      <c r="C5317" s="10"/>
      <c r="D5317" s="10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1:66" x14ac:dyDescent="0.25">
      <c r="A5318" s="10"/>
      <c r="B5318" s="10"/>
      <c r="C5318" s="10"/>
      <c r="D5318" s="10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1:66" x14ac:dyDescent="0.25">
      <c r="A5319" s="10"/>
      <c r="B5319" s="10"/>
      <c r="C5319" s="10"/>
      <c r="D5319" s="10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1:66" x14ac:dyDescent="0.25">
      <c r="A5320" s="10"/>
      <c r="B5320" s="10"/>
      <c r="C5320" s="10"/>
      <c r="D5320" s="1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1:66" x14ac:dyDescent="0.25">
      <c r="A5321" s="10"/>
      <c r="B5321" s="10"/>
      <c r="C5321" s="10"/>
      <c r="D5321" s="10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1:66" x14ac:dyDescent="0.25">
      <c r="A5322" s="10"/>
      <c r="B5322" s="10"/>
      <c r="C5322" s="10"/>
      <c r="D5322" s="10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1:66" x14ac:dyDescent="0.25">
      <c r="A5323" s="10"/>
      <c r="B5323" s="10"/>
      <c r="C5323" s="10"/>
      <c r="D5323" s="10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1:66" x14ac:dyDescent="0.25">
      <c r="A5324" s="10"/>
      <c r="B5324" s="10"/>
      <c r="C5324" s="10"/>
      <c r="D5324" s="10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1:66" x14ac:dyDescent="0.25">
      <c r="A5325" s="10"/>
      <c r="B5325" s="10"/>
      <c r="C5325" s="10"/>
      <c r="D5325" s="10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1:66" x14ac:dyDescent="0.25">
      <c r="A5326" s="10"/>
      <c r="B5326" s="10"/>
      <c r="C5326" s="10"/>
      <c r="D5326" s="10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1:66" x14ac:dyDescent="0.25">
      <c r="A5327" s="10"/>
      <c r="B5327" s="10"/>
      <c r="C5327" s="10"/>
      <c r="D5327" s="10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1:66" x14ac:dyDescent="0.25">
      <c r="A5328" s="10"/>
      <c r="B5328" s="10"/>
      <c r="C5328" s="10"/>
      <c r="D5328" s="10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1:66" s="14" customFormat="1" x14ac:dyDescent="0.25">
      <c r="A5329" s="10"/>
      <c r="B5329" s="10"/>
      <c r="C5329" s="10"/>
      <c r="D5329" s="10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1:66" x14ac:dyDescent="0.25">
      <c r="A5330" s="10"/>
      <c r="B5330" s="10"/>
      <c r="C5330" s="10"/>
      <c r="D5330" s="1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1:66" x14ac:dyDescent="0.25">
      <c r="A5331" s="10"/>
      <c r="B5331" s="10"/>
      <c r="C5331" s="10"/>
      <c r="D5331" s="10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1:66" x14ac:dyDescent="0.25">
      <c r="A5332" s="10"/>
      <c r="B5332" s="10"/>
      <c r="C5332" s="10"/>
      <c r="D5332" s="10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1:66" x14ac:dyDescent="0.25">
      <c r="A5333" s="10"/>
      <c r="B5333" s="10"/>
      <c r="C5333" s="10"/>
      <c r="D5333" s="10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1:66" x14ac:dyDescent="0.25">
      <c r="A5334" s="10"/>
      <c r="B5334" s="10"/>
      <c r="C5334" s="10"/>
      <c r="D5334" s="10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1:66" x14ac:dyDescent="0.25">
      <c r="A5335" s="10"/>
      <c r="B5335" s="10"/>
      <c r="C5335" s="10"/>
      <c r="D5335" s="10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1:66" x14ac:dyDescent="0.25">
      <c r="A5336" s="10"/>
      <c r="B5336" s="10"/>
      <c r="C5336" s="10"/>
      <c r="D5336" s="10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1:66" x14ac:dyDescent="0.25">
      <c r="A5337" s="10"/>
      <c r="B5337" s="10"/>
      <c r="C5337" s="10"/>
      <c r="D5337" s="10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1:66" x14ac:dyDescent="0.25">
      <c r="A5338" s="10"/>
      <c r="B5338" s="10"/>
      <c r="C5338" s="10"/>
      <c r="D5338" s="10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1:66" x14ac:dyDescent="0.25">
      <c r="A5339" s="10"/>
      <c r="B5339" s="10"/>
      <c r="C5339" s="10"/>
      <c r="D5339" s="10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1:66" x14ac:dyDescent="0.25">
      <c r="A5340" s="10"/>
      <c r="B5340" s="10"/>
      <c r="C5340" s="10"/>
      <c r="D5340" s="1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1:66" x14ac:dyDescent="0.25">
      <c r="A5341" s="10"/>
      <c r="B5341" s="10"/>
      <c r="C5341" s="10"/>
      <c r="D5341" s="10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1:66" x14ac:dyDescent="0.25">
      <c r="A5342" s="10"/>
      <c r="B5342" s="10"/>
      <c r="C5342" s="10"/>
      <c r="D5342" s="10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1:66" x14ac:dyDescent="0.25">
      <c r="A5343" s="10"/>
      <c r="B5343" s="10"/>
      <c r="C5343" s="10"/>
      <c r="D5343" s="10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1:66" x14ac:dyDescent="0.25">
      <c r="A5344" s="10"/>
      <c r="B5344" s="10"/>
      <c r="C5344" s="10"/>
      <c r="D5344" s="10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1:66" x14ac:dyDescent="0.25">
      <c r="A5345" s="10"/>
      <c r="B5345" s="10"/>
      <c r="C5345" s="10"/>
      <c r="D5345" s="10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1:66" x14ac:dyDescent="0.25">
      <c r="A5346" s="10"/>
      <c r="B5346" s="10"/>
      <c r="C5346" s="10"/>
      <c r="D5346" s="10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1:66" x14ac:dyDescent="0.25">
      <c r="A5347" s="10"/>
      <c r="B5347" s="10"/>
      <c r="C5347" s="10"/>
      <c r="D5347" s="10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1:66" x14ac:dyDescent="0.25">
      <c r="A5348" s="10"/>
      <c r="B5348" s="10"/>
      <c r="C5348" s="10"/>
      <c r="D5348" s="10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1:66" x14ac:dyDescent="0.25">
      <c r="A5349" s="10"/>
      <c r="B5349" s="10"/>
      <c r="C5349" s="10"/>
      <c r="D5349" s="10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1:66" x14ac:dyDescent="0.25">
      <c r="A5350" s="10"/>
      <c r="B5350" s="10"/>
      <c r="C5350" s="10"/>
      <c r="D5350" s="1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1:66" x14ac:dyDescent="0.25">
      <c r="A5351" s="10"/>
      <c r="B5351" s="10"/>
      <c r="C5351" s="10"/>
      <c r="D5351" s="10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1:66" x14ac:dyDescent="0.25">
      <c r="A5352" s="10"/>
      <c r="B5352" s="10"/>
      <c r="C5352" s="10"/>
      <c r="D5352" s="10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1:66" x14ac:dyDescent="0.25">
      <c r="A5353" s="10"/>
      <c r="B5353" s="10"/>
      <c r="C5353" s="10"/>
      <c r="D5353" s="10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1:66" x14ac:dyDescent="0.25">
      <c r="A5354" s="10"/>
      <c r="B5354" s="10"/>
      <c r="C5354" s="10"/>
      <c r="D5354" s="10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1:66" x14ac:dyDescent="0.25">
      <c r="A5355" s="10"/>
      <c r="B5355" s="10"/>
      <c r="C5355" s="10"/>
      <c r="D5355" s="10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1:66" x14ac:dyDescent="0.25">
      <c r="A5356" s="10"/>
      <c r="B5356" s="10"/>
      <c r="C5356" s="10"/>
      <c r="D5356" s="10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1:66" x14ac:dyDescent="0.25">
      <c r="A5357" s="10"/>
      <c r="B5357" s="10"/>
      <c r="C5357" s="10"/>
      <c r="D5357" s="10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1:66" x14ac:dyDescent="0.25">
      <c r="A5358" s="10"/>
      <c r="B5358" s="10"/>
      <c r="C5358" s="10"/>
      <c r="D5358" s="10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1:66" x14ac:dyDescent="0.25">
      <c r="A5359" s="10"/>
      <c r="B5359" s="10"/>
      <c r="C5359" s="10"/>
      <c r="D5359" s="10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1:66" x14ac:dyDescent="0.25">
      <c r="A5360" s="10"/>
      <c r="B5360" s="10"/>
      <c r="C5360" s="10"/>
      <c r="D5360" s="1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1:66" x14ac:dyDescent="0.25">
      <c r="A5361" s="10"/>
      <c r="B5361" s="10"/>
      <c r="C5361" s="10"/>
      <c r="D5361" s="10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1:66" x14ac:dyDescent="0.25">
      <c r="A5362" s="10"/>
      <c r="B5362" s="10"/>
      <c r="C5362" s="10"/>
      <c r="D5362" s="10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1:66" s="10" customFormat="1" x14ac:dyDescent="0.25"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1:66" x14ac:dyDescent="0.25">
      <c r="A5364" s="10"/>
      <c r="B5364" s="10"/>
      <c r="C5364" s="10"/>
      <c r="D5364" s="10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1:66" x14ac:dyDescent="0.25">
      <c r="A5365" s="10"/>
      <c r="B5365" s="10"/>
      <c r="C5365" s="10"/>
      <c r="D5365" s="10"/>
      <c r="E5365" s="10"/>
      <c r="F5365" s="10"/>
      <c r="G5365" s="10"/>
      <c r="H5365" s="10"/>
      <c r="I5365" s="10"/>
      <c r="J5365" s="10"/>
      <c r="K5365" s="11"/>
      <c r="L5365" s="11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12"/>
      <c r="BG5365" s="12"/>
      <c r="BH5365" s="12"/>
      <c r="BI5365" s="12"/>
      <c r="BJ5365" s="13"/>
      <c r="BK5365" s="13"/>
      <c r="BL5365" s="13"/>
      <c r="BM5365" s="13"/>
      <c r="BN5365" s="13"/>
    </row>
    <row r="5366" spans="1:66" x14ac:dyDescent="0.25">
      <c r="A5366" s="10"/>
      <c r="B5366" s="10"/>
      <c r="C5366" s="10"/>
      <c r="D5366" s="10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1:66" x14ac:dyDescent="0.25">
      <c r="A5367" s="10"/>
      <c r="B5367" s="10"/>
      <c r="C5367" s="10"/>
      <c r="D5367" s="10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1:66" x14ac:dyDescent="0.25">
      <c r="A5368" s="10"/>
      <c r="B5368" s="10"/>
      <c r="C5368" s="10"/>
      <c r="D5368" s="10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1:66" x14ac:dyDescent="0.25">
      <c r="A5369" s="10"/>
      <c r="B5369" s="10"/>
      <c r="C5369" s="10"/>
      <c r="D5369" s="10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1:66" x14ac:dyDescent="0.25">
      <c r="A5370" s="10"/>
      <c r="B5370" s="10"/>
      <c r="C5370" s="10"/>
      <c r="D5370" s="1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1:66" x14ac:dyDescent="0.25">
      <c r="A5371" s="10"/>
      <c r="B5371" s="10"/>
      <c r="C5371" s="10"/>
      <c r="D5371" s="10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1:66" x14ac:dyDescent="0.25">
      <c r="A5372" s="10"/>
      <c r="B5372" s="10"/>
      <c r="C5372" s="10"/>
      <c r="D5372" s="10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1:66" x14ac:dyDescent="0.25">
      <c r="A5373" s="10"/>
      <c r="B5373" s="10"/>
      <c r="C5373" s="10"/>
      <c r="D5373" s="10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1:66" x14ac:dyDescent="0.25">
      <c r="A5374" s="10"/>
      <c r="B5374" s="10"/>
      <c r="C5374" s="10"/>
      <c r="D5374" s="10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1:66" x14ac:dyDescent="0.25">
      <c r="A5375" s="10"/>
      <c r="B5375" s="10"/>
      <c r="C5375" s="10"/>
      <c r="D5375" s="10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1:66" x14ac:dyDescent="0.25">
      <c r="A5376" s="10"/>
      <c r="B5376" s="10"/>
      <c r="C5376" s="10"/>
      <c r="D5376" s="10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1:66" x14ac:dyDescent="0.25">
      <c r="A5377" s="10"/>
      <c r="B5377" s="10"/>
      <c r="C5377" s="10"/>
      <c r="D5377" s="10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1:66" x14ac:dyDescent="0.25">
      <c r="A5378" s="10"/>
      <c r="B5378" s="10"/>
      <c r="C5378" s="10"/>
      <c r="D5378" s="10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1:66" x14ac:dyDescent="0.25">
      <c r="A5379" s="10"/>
      <c r="B5379" s="10"/>
      <c r="C5379" s="10"/>
      <c r="D5379" s="10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1:66" x14ac:dyDescent="0.25">
      <c r="A5380" s="10"/>
      <c r="B5380" s="10"/>
      <c r="C5380" s="10"/>
      <c r="D5380" s="1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1:66" x14ac:dyDescent="0.25">
      <c r="A5381" s="10"/>
      <c r="B5381" s="10"/>
      <c r="C5381" s="10"/>
      <c r="D5381" s="10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1:66" x14ac:dyDescent="0.25">
      <c r="A5382" s="10"/>
      <c r="B5382" s="10"/>
      <c r="C5382" s="10"/>
      <c r="D5382" s="10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1:66" x14ac:dyDescent="0.25">
      <c r="A5383" s="10"/>
      <c r="B5383" s="10"/>
      <c r="C5383" s="10"/>
      <c r="D5383" s="10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1:66" x14ac:dyDescent="0.25">
      <c r="A5384" s="10"/>
      <c r="B5384" s="10"/>
      <c r="C5384" s="10"/>
      <c r="D5384" s="10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1:66" x14ac:dyDescent="0.25">
      <c r="A5385" s="10"/>
      <c r="B5385" s="10"/>
      <c r="C5385" s="10"/>
      <c r="D5385" s="10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1:66" x14ac:dyDescent="0.25">
      <c r="A5386" s="10"/>
      <c r="B5386" s="10"/>
      <c r="C5386" s="10"/>
      <c r="D5386" s="10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1:66" x14ac:dyDescent="0.25">
      <c r="A5387" s="10"/>
      <c r="B5387" s="10"/>
      <c r="C5387" s="10"/>
      <c r="D5387" s="10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1:66" x14ac:dyDescent="0.25">
      <c r="A5388" s="10"/>
      <c r="B5388" s="10"/>
      <c r="C5388" s="10"/>
      <c r="D5388" s="10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1:66" x14ac:dyDescent="0.25">
      <c r="A5389" s="10"/>
      <c r="B5389" s="10"/>
      <c r="C5389" s="10"/>
      <c r="D5389" s="10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1:66" x14ac:dyDescent="0.25">
      <c r="A5390" s="10"/>
      <c r="B5390" s="10"/>
      <c r="C5390" s="10"/>
      <c r="D5390" s="1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1:66" x14ac:dyDescent="0.25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1:66" x14ac:dyDescent="0.25">
      <c r="A5392" s="10"/>
      <c r="B5392" s="10"/>
      <c r="C5392" s="10"/>
      <c r="D5392" s="10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1:66" x14ac:dyDescent="0.25">
      <c r="A5393" s="10"/>
      <c r="B5393" s="10"/>
      <c r="C5393" s="10"/>
      <c r="D5393" s="10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1:66" x14ac:dyDescent="0.25">
      <c r="A5394" s="10"/>
      <c r="B5394" s="10"/>
      <c r="C5394" s="10"/>
      <c r="D5394" s="10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1:66" x14ac:dyDescent="0.25">
      <c r="A5395" s="10"/>
      <c r="B5395" s="10"/>
      <c r="C5395" s="10"/>
      <c r="D5395" s="10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1:66" x14ac:dyDescent="0.25">
      <c r="A5396" s="10"/>
      <c r="B5396" s="10"/>
      <c r="C5396" s="10"/>
      <c r="D5396" s="10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1:66" x14ac:dyDescent="0.25">
      <c r="A5397" s="10"/>
      <c r="B5397" s="10"/>
      <c r="C5397" s="10"/>
      <c r="D5397" s="10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1:66" x14ac:dyDescent="0.25">
      <c r="A5398" s="10"/>
      <c r="B5398" s="10"/>
      <c r="C5398" s="10"/>
      <c r="D5398" s="10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1:66" x14ac:dyDescent="0.25">
      <c r="A5399" s="10"/>
      <c r="B5399" s="10"/>
      <c r="C5399" s="10"/>
      <c r="D5399" s="10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1:66" x14ac:dyDescent="0.25">
      <c r="A5400" s="10"/>
      <c r="B5400" s="10"/>
      <c r="C5400" s="10"/>
      <c r="D5400" s="1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1:66" x14ac:dyDescent="0.25">
      <c r="A5401" s="10"/>
      <c r="B5401" s="10"/>
      <c r="C5401" s="10"/>
      <c r="D5401" s="10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1:66" x14ac:dyDescent="0.25">
      <c r="A5402" s="10"/>
      <c r="B5402" s="10"/>
      <c r="C5402" s="10"/>
      <c r="D5402" s="10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1:66" x14ac:dyDescent="0.25">
      <c r="A5403" s="10"/>
      <c r="B5403" s="10"/>
      <c r="C5403" s="10"/>
      <c r="D5403" s="10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1:66" x14ac:dyDescent="0.25">
      <c r="A5404" s="10"/>
      <c r="B5404" s="10"/>
      <c r="C5404" s="10"/>
      <c r="D5404" s="10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1:66" x14ac:dyDescent="0.25">
      <c r="A5405" s="10"/>
      <c r="B5405" s="10"/>
      <c r="C5405" s="10"/>
      <c r="D5405" s="10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1:66" x14ac:dyDescent="0.25">
      <c r="A5406" s="10"/>
      <c r="B5406" s="10"/>
      <c r="C5406" s="10"/>
      <c r="D5406" s="10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1:66" x14ac:dyDescent="0.25">
      <c r="A5407" s="10"/>
      <c r="B5407" s="10"/>
      <c r="C5407" s="10"/>
      <c r="D5407" s="10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1:66" x14ac:dyDescent="0.25">
      <c r="A5408" s="10"/>
      <c r="B5408" s="10"/>
      <c r="C5408" s="10"/>
      <c r="D5408" s="10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1:66" x14ac:dyDescent="0.25">
      <c r="A5409" s="10"/>
      <c r="B5409" s="10"/>
      <c r="C5409" s="10"/>
      <c r="D5409" s="10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1:66" x14ac:dyDescent="0.25">
      <c r="A5410" s="10"/>
      <c r="B5410" s="10"/>
      <c r="C5410" s="10"/>
      <c r="D5410" s="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1:66" x14ac:dyDescent="0.25">
      <c r="A5411" s="10"/>
      <c r="B5411" s="10"/>
      <c r="C5411" s="10"/>
      <c r="D5411" s="10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1:66" x14ac:dyDescent="0.25">
      <c r="A5412" s="10"/>
      <c r="B5412" s="10"/>
      <c r="C5412" s="10"/>
      <c r="D5412" s="10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1:66" x14ac:dyDescent="0.25">
      <c r="A5413" s="10"/>
      <c r="B5413" s="10"/>
      <c r="C5413" s="10"/>
      <c r="D5413" s="10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1:66" x14ac:dyDescent="0.25">
      <c r="A5414" s="10"/>
      <c r="B5414" s="10"/>
      <c r="C5414" s="10"/>
      <c r="D5414" s="10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1:66" x14ac:dyDescent="0.25">
      <c r="A5415" s="10"/>
      <c r="B5415" s="10"/>
      <c r="C5415" s="10"/>
      <c r="D5415" s="10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1:66" x14ac:dyDescent="0.25">
      <c r="A5416" s="10"/>
      <c r="B5416" s="10"/>
      <c r="C5416" s="10"/>
      <c r="D5416" s="10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1:66" x14ac:dyDescent="0.25">
      <c r="A5417" s="10"/>
      <c r="B5417" s="10"/>
      <c r="C5417" s="10"/>
      <c r="D5417" s="10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1:66" x14ac:dyDescent="0.25">
      <c r="A5418" s="10"/>
      <c r="B5418" s="10"/>
      <c r="C5418" s="10"/>
      <c r="D5418" s="10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1:66" x14ac:dyDescent="0.25">
      <c r="A5419" s="10"/>
      <c r="B5419" s="10"/>
      <c r="C5419" s="10"/>
      <c r="D5419" s="10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1:66" x14ac:dyDescent="0.25">
      <c r="A5420" s="10"/>
      <c r="B5420" s="10"/>
      <c r="C5420" s="10"/>
      <c r="D5420" s="1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1:66" x14ac:dyDescent="0.25">
      <c r="A5421" s="10"/>
      <c r="B5421" s="10"/>
      <c r="C5421" s="10"/>
      <c r="D5421" s="10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1:66" x14ac:dyDescent="0.25">
      <c r="A5422" s="10"/>
      <c r="B5422" s="10"/>
      <c r="C5422" s="10"/>
      <c r="D5422" s="10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1:66" x14ac:dyDescent="0.25">
      <c r="A5423" s="10"/>
      <c r="B5423" s="10"/>
      <c r="C5423" s="10"/>
      <c r="D5423" s="10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1:66" s="14" customFormat="1" x14ac:dyDescent="0.25">
      <c r="A5424" s="10"/>
      <c r="B5424" s="10"/>
      <c r="C5424" s="10"/>
      <c r="D5424" s="10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1:66" x14ac:dyDescent="0.25">
      <c r="A5425" s="10"/>
      <c r="B5425" s="10"/>
      <c r="C5425" s="10"/>
      <c r="D5425" s="10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1:66" x14ac:dyDescent="0.25">
      <c r="A5426" s="10"/>
      <c r="B5426" s="10"/>
      <c r="C5426" s="10"/>
      <c r="D5426" s="10"/>
      <c r="E5426" s="10"/>
      <c r="F5426" s="10"/>
      <c r="G5426" s="10"/>
      <c r="H5426" s="10"/>
      <c r="I5426" s="10"/>
      <c r="J5426" s="10"/>
      <c r="K5426" s="11"/>
      <c r="L5426" s="11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12"/>
      <c r="BG5426" s="12"/>
      <c r="BH5426" s="12"/>
      <c r="BI5426" s="12"/>
      <c r="BJ5426" s="13"/>
      <c r="BK5426" s="13"/>
      <c r="BL5426" s="13"/>
      <c r="BM5426" s="13"/>
      <c r="BN5426" s="13"/>
    </row>
    <row r="5427" spans="1:66" x14ac:dyDescent="0.25">
      <c r="A5427" s="10"/>
      <c r="B5427" s="10"/>
      <c r="C5427" s="10"/>
      <c r="D5427" s="10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1:66" x14ac:dyDescent="0.25">
      <c r="A5428" s="10"/>
      <c r="B5428" s="10"/>
      <c r="C5428" s="10"/>
      <c r="D5428" s="10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1:66" x14ac:dyDescent="0.25">
      <c r="A5429" s="10"/>
      <c r="B5429" s="10"/>
      <c r="C5429" s="10"/>
      <c r="D5429" s="10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1:66" x14ac:dyDescent="0.25">
      <c r="A5430" s="10"/>
      <c r="B5430" s="10"/>
      <c r="C5430" s="10"/>
      <c r="D5430" s="1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1:66" x14ac:dyDescent="0.25">
      <c r="A5431" s="10"/>
      <c r="B5431" s="10"/>
      <c r="C5431" s="10"/>
      <c r="D5431" s="10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1:66" x14ac:dyDescent="0.25">
      <c r="A5432" s="10"/>
      <c r="B5432" s="10"/>
      <c r="C5432" s="10"/>
      <c r="D5432" s="10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1:66" x14ac:dyDescent="0.25">
      <c r="A5433" s="10"/>
      <c r="B5433" s="10"/>
      <c r="C5433" s="10"/>
      <c r="D5433" s="10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1:66" x14ac:dyDescent="0.25">
      <c r="A5434" s="10"/>
      <c r="B5434" s="10"/>
      <c r="C5434" s="10"/>
      <c r="D5434" s="10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1:66" x14ac:dyDescent="0.25">
      <c r="A5435" s="10"/>
      <c r="B5435" s="10"/>
      <c r="C5435" s="10"/>
      <c r="D5435" s="10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1:66" x14ac:dyDescent="0.25">
      <c r="A5436" s="10"/>
      <c r="B5436" s="10"/>
      <c r="C5436" s="10"/>
      <c r="D5436" s="10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1:66" x14ac:dyDescent="0.25">
      <c r="A5437" s="10"/>
      <c r="B5437" s="10"/>
      <c r="C5437" s="10"/>
      <c r="D5437" s="10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1:66" x14ac:dyDescent="0.25">
      <c r="A5438" s="10"/>
      <c r="B5438" s="10"/>
      <c r="C5438" s="10"/>
      <c r="D5438" s="10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1:66" x14ac:dyDescent="0.25">
      <c r="A5439" s="10"/>
      <c r="B5439" s="10"/>
      <c r="C5439" s="10"/>
      <c r="D5439" s="10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1:66" x14ac:dyDescent="0.25">
      <c r="A5440" s="10"/>
      <c r="B5440" s="10"/>
      <c r="C5440" s="10"/>
      <c r="D5440" s="1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1:66" x14ac:dyDescent="0.25">
      <c r="A5441" s="10"/>
      <c r="B5441" s="10"/>
      <c r="C5441" s="10"/>
      <c r="D5441" s="10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1:66" x14ac:dyDescent="0.25">
      <c r="A5442" s="10"/>
      <c r="B5442" s="10"/>
      <c r="C5442" s="10"/>
      <c r="D5442" s="10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1:66" x14ac:dyDescent="0.25">
      <c r="A5443" s="10"/>
      <c r="B5443" s="10"/>
      <c r="C5443" s="10"/>
      <c r="D5443" s="10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1:66" x14ac:dyDescent="0.25">
      <c r="A5444" s="10"/>
      <c r="B5444" s="10"/>
      <c r="C5444" s="10"/>
      <c r="D5444" s="10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1:66" x14ac:dyDescent="0.25">
      <c r="A5445" s="10"/>
      <c r="B5445" s="10"/>
      <c r="C5445" s="10"/>
      <c r="D5445" s="10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1:66" x14ac:dyDescent="0.25">
      <c r="A5446" s="10"/>
      <c r="B5446" s="10"/>
      <c r="C5446" s="10"/>
      <c r="D5446" s="10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1:66" x14ac:dyDescent="0.25">
      <c r="A5447" s="10"/>
      <c r="B5447" s="10"/>
      <c r="C5447" s="10"/>
      <c r="D5447" s="10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1:66" x14ac:dyDescent="0.25">
      <c r="A5448" s="10"/>
      <c r="B5448" s="10"/>
      <c r="C5448" s="10"/>
      <c r="D5448" s="10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1:66" x14ac:dyDescent="0.25">
      <c r="A5449" s="10"/>
      <c r="B5449" s="10"/>
      <c r="C5449" s="10"/>
      <c r="D5449" s="10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1:66" x14ac:dyDescent="0.25">
      <c r="A5450" s="10"/>
      <c r="B5450" s="10"/>
      <c r="C5450" s="10"/>
      <c r="D5450" s="1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1:66" x14ac:dyDescent="0.25">
      <c r="A5451" s="10"/>
      <c r="B5451" s="10"/>
      <c r="C5451" s="10"/>
      <c r="D5451" s="10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1:66" x14ac:dyDescent="0.25">
      <c r="A5452" s="10"/>
      <c r="B5452" s="10"/>
      <c r="C5452" s="10"/>
      <c r="D5452" s="10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1:66" x14ac:dyDescent="0.25">
      <c r="A5453" s="10"/>
      <c r="B5453" s="10"/>
      <c r="C5453" s="10"/>
      <c r="D5453" s="10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1:66" x14ac:dyDescent="0.25">
      <c r="A5454" s="10"/>
      <c r="B5454" s="10"/>
      <c r="C5454" s="10"/>
      <c r="D5454" s="10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1:66" x14ac:dyDescent="0.25">
      <c r="A5455" s="10"/>
      <c r="B5455" s="10"/>
      <c r="C5455" s="10"/>
      <c r="D5455" s="10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1:66" x14ac:dyDescent="0.25">
      <c r="A5456" s="10"/>
      <c r="B5456" s="10"/>
      <c r="C5456" s="10"/>
      <c r="D5456" s="10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1:66" x14ac:dyDescent="0.25">
      <c r="A5457" s="10"/>
      <c r="B5457" s="10"/>
      <c r="C5457" s="10"/>
      <c r="D5457" s="10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1:66" x14ac:dyDescent="0.25">
      <c r="A5458" s="10"/>
      <c r="B5458" s="10"/>
      <c r="C5458" s="10"/>
      <c r="D5458" s="10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1:66" x14ac:dyDescent="0.25">
      <c r="A5459" s="10"/>
      <c r="B5459" s="10"/>
      <c r="C5459" s="10"/>
      <c r="D5459" s="10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1:66" x14ac:dyDescent="0.25">
      <c r="A5460" s="10"/>
      <c r="B5460" s="10"/>
      <c r="C5460" s="10"/>
      <c r="D5460" s="1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1:66" x14ac:dyDescent="0.25">
      <c r="A5461" s="10"/>
      <c r="B5461" s="10"/>
      <c r="C5461" s="10"/>
      <c r="D5461" s="10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1:66" x14ac:dyDescent="0.25">
      <c r="A5462" s="10"/>
      <c r="B5462" s="10"/>
      <c r="C5462" s="10"/>
      <c r="D5462" s="10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1:66" x14ac:dyDescent="0.25">
      <c r="A5463" s="10"/>
      <c r="B5463" s="10"/>
      <c r="C5463" s="10"/>
      <c r="D5463" s="10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1:66" x14ac:dyDescent="0.25">
      <c r="A5464" s="10"/>
      <c r="B5464" s="10"/>
      <c r="C5464" s="10"/>
      <c r="D5464" s="10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1:66" x14ac:dyDescent="0.25">
      <c r="A5465" s="10"/>
      <c r="B5465" s="10"/>
      <c r="C5465" s="10"/>
      <c r="D5465" s="10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1:66" x14ac:dyDescent="0.25">
      <c r="A5466" s="10"/>
      <c r="B5466" s="10"/>
      <c r="C5466" s="10"/>
      <c r="D5466" s="10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1:66" x14ac:dyDescent="0.25">
      <c r="A5467" s="10"/>
      <c r="B5467" s="10"/>
      <c r="C5467" s="10"/>
      <c r="D5467" s="10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1:66" x14ac:dyDescent="0.25">
      <c r="A5468" s="10"/>
      <c r="B5468" s="10"/>
      <c r="C5468" s="10"/>
      <c r="D5468" s="10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1:66" x14ac:dyDescent="0.25">
      <c r="A5469" s="10"/>
      <c r="B5469" s="10"/>
      <c r="C5469" s="10"/>
      <c r="D5469" s="10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1:66" x14ac:dyDescent="0.25">
      <c r="A5470" s="10"/>
      <c r="B5470" s="10"/>
      <c r="C5470" s="10"/>
      <c r="D5470" s="1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1:66" x14ac:dyDescent="0.25">
      <c r="A5471" s="10"/>
      <c r="B5471" s="10"/>
      <c r="C5471" s="10"/>
      <c r="D5471" s="10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1:66" x14ac:dyDescent="0.25">
      <c r="A5472" s="10"/>
      <c r="B5472" s="10"/>
      <c r="C5472" s="10"/>
      <c r="D5472" s="10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1:66" x14ac:dyDescent="0.25">
      <c r="A5473" s="10"/>
      <c r="B5473" s="10"/>
      <c r="C5473" s="10"/>
      <c r="D5473" s="10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1:66" x14ac:dyDescent="0.25">
      <c r="A5474" s="10"/>
      <c r="B5474" s="10"/>
      <c r="C5474" s="10"/>
      <c r="D5474" s="10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1:66" x14ac:dyDescent="0.25">
      <c r="A5475" s="10"/>
      <c r="B5475" s="10"/>
      <c r="C5475" s="10"/>
      <c r="D5475" s="10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1:66" x14ac:dyDescent="0.25">
      <c r="A5476" s="10"/>
      <c r="B5476" s="10"/>
      <c r="C5476" s="10"/>
      <c r="D5476" s="10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1:66" x14ac:dyDescent="0.25">
      <c r="A5477" s="10"/>
      <c r="B5477" s="10"/>
      <c r="C5477" s="10"/>
      <c r="D5477" s="10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1:66" x14ac:dyDescent="0.25">
      <c r="A5478" s="10"/>
      <c r="B5478" s="10"/>
      <c r="C5478" s="10"/>
      <c r="D5478" s="10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1:66" x14ac:dyDescent="0.25">
      <c r="A5479" s="10"/>
      <c r="B5479" s="10"/>
      <c r="C5479" s="10"/>
      <c r="D5479" s="10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1:66" x14ac:dyDescent="0.25">
      <c r="A5480" s="10"/>
      <c r="B5480" s="10"/>
      <c r="C5480" s="10"/>
      <c r="D5480" s="1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1:66" x14ac:dyDescent="0.25">
      <c r="A5481" s="10"/>
      <c r="B5481" s="10"/>
      <c r="C5481" s="10"/>
      <c r="D5481" s="10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1:66" x14ac:dyDescent="0.25">
      <c r="A5482" s="10"/>
      <c r="B5482" s="10"/>
      <c r="C5482" s="10"/>
      <c r="D5482" s="10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1:66" x14ac:dyDescent="0.25">
      <c r="A5483" s="10"/>
      <c r="B5483" s="10"/>
      <c r="C5483" s="10"/>
      <c r="D5483" s="10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1:66" x14ac:dyDescent="0.25">
      <c r="A5484" s="10"/>
      <c r="B5484" s="10"/>
      <c r="C5484" s="10"/>
      <c r="D5484" s="10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1:66" x14ac:dyDescent="0.25">
      <c r="A5485" s="10"/>
      <c r="B5485" s="10"/>
      <c r="C5485" s="10"/>
      <c r="D5485" s="10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1:66" x14ac:dyDescent="0.25">
      <c r="A5486" s="10"/>
      <c r="B5486" s="10"/>
      <c r="C5486" s="10"/>
      <c r="D5486" s="10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1:66" x14ac:dyDescent="0.25">
      <c r="A5487" s="10"/>
      <c r="B5487" s="10"/>
      <c r="C5487" s="10"/>
      <c r="D5487" s="10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1:66" x14ac:dyDescent="0.25">
      <c r="A5488" s="10"/>
      <c r="B5488" s="10"/>
      <c r="C5488" s="10"/>
      <c r="D5488" s="10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1:66" x14ac:dyDescent="0.25">
      <c r="A5489" s="10"/>
      <c r="B5489" s="10"/>
      <c r="C5489" s="10"/>
      <c r="D5489" s="10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1:66" x14ac:dyDescent="0.25">
      <c r="A5490" s="10"/>
      <c r="B5490" s="10"/>
      <c r="C5490" s="10"/>
      <c r="D5490" s="1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1:66" x14ac:dyDescent="0.25">
      <c r="A5491" s="10"/>
      <c r="B5491" s="10"/>
      <c r="C5491" s="10"/>
      <c r="D5491" s="10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1:66" x14ac:dyDescent="0.25">
      <c r="A5492" s="10"/>
      <c r="B5492" s="10"/>
      <c r="C5492" s="10"/>
      <c r="D5492" s="10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1:66" x14ac:dyDescent="0.25">
      <c r="A5493" s="10"/>
      <c r="B5493" s="10"/>
      <c r="C5493" s="10"/>
      <c r="D5493" s="10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1:66" x14ac:dyDescent="0.25">
      <c r="A5494" s="10"/>
      <c r="B5494" s="10"/>
      <c r="C5494" s="10"/>
      <c r="D5494" s="10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1:66" x14ac:dyDescent="0.25">
      <c r="A5495" s="10"/>
      <c r="B5495" s="10"/>
      <c r="C5495" s="10"/>
      <c r="D5495" s="10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1:66" x14ac:dyDescent="0.25">
      <c r="A5496" s="10"/>
      <c r="B5496" s="10"/>
      <c r="C5496" s="10"/>
      <c r="D5496" s="10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1:66" x14ac:dyDescent="0.25">
      <c r="A5497" s="10"/>
      <c r="B5497" s="10"/>
      <c r="C5497" s="10"/>
      <c r="D5497" s="10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1:66" x14ac:dyDescent="0.25">
      <c r="A5498" s="10"/>
      <c r="B5498" s="10"/>
      <c r="C5498" s="10"/>
      <c r="D5498" s="10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1:66" x14ac:dyDescent="0.25">
      <c r="A5499" s="10"/>
      <c r="B5499" s="10"/>
      <c r="C5499" s="10"/>
      <c r="D5499" s="10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1:66" x14ac:dyDescent="0.25">
      <c r="A5500" s="10"/>
      <c r="B5500" s="10"/>
      <c r="C5500" s="10"/>
      <c r="D5500" s="1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1:66" x14ac:dyDescent="0.25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1:66" x14ac:dyDescent="0.25">
      <c r="A5502" s="10"/>
      <c r="B5502" s="10"/>
      <c r="C5502" s="10"/>
      <c r="D5502" s="10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1:66" x14ac:dyDescent="0.25">
      <c r="A5503" s="10"/>
      <c r="B5503" s="10"/>
      <c r="C5503" s="10"/>
      <c r="D5503" s="10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1:66" x14ac:dyDescent="0.25">
      <c r="A5504" s="10"/>
      <c r="B5504" s="10"/>
      <c r="C5504" s="10"/>
      <c r="D5504" s="10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1:66" x14ac:dyDescent="0.25">
      <c r="A5505" s="10"/>
      <c r="B5505" s="10"/>
      <c r="C5505" s="10"/>
      <c r="D5505" s="10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1:66" x14ac:dyDescent="0.25">
      <c r="A5506" s="10"/>
      <c r="B5506" s="10"/>
      <c r="C5506" s="10"/>
      <c r="D5506" s="10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1:66" x14ac:dyDescent="0.25">
      <c r="A5507" s="10"/>
      <c r="B5507" s="10"/>
      <c r="C5507" s="10"/>
      <c r="D5507" s="10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1:66" x14ac:dyDescent="0.25">
      <c r="A5508" s="10"/>
      <c r="B5508" s="10"/>
      <c r="C5508" s="10"/>
      <c r="D5508" s="10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1:66" x14ac:dyDescent="0.25">
      <c r="A5509" s="10"/>
      <c r="B5509" s="10"/>
      <c r="C5509" s="10"/>
      <c r="D5509" s="10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1:66" x14ac:dyDescent="0.25">
      <c r="A5510" s="10"/>
      <c r="B5510" s="10"/>
      <c r="C5510" s="10"/>
      <c r="D5510" s="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1:66" x14ac:dyDescent="0.25">
      <c r="A5511" s="10"/>
      <c r="B5511" s="10"/>
      <c r="C5511" s="10"/>
      <c r="D5511" s="10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1:66" x14ac:dyDescent="0.25">
      <c r="A5512" s="10"/>
      <c r="B5512" s="10"/>
      <c r="C5512" s="10"/>
      <c r="D5512" s="10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1:66" x14ac:dyDescent="0.25">
      <c r="A5513" s="10"/>
      <c r="B5513" s="10"/>
      <c r="C5513" s="10"/>
      <c r="D5513" s="10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1:66" x14ac:dyDescent="0.25">
      <c r="A5514" s="10"/>
      <c r="B5514" s="10"/>
      <c r="C5514" s="10"/>
      <c r="D5514" s="10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1:66" x14ac:dyDescent="0.25">
      <c r="A5515" s="10"/>
      <c r="B5515" s="10"/>
      <c r="C5515" s="10"/>
      <c r="D5515" s="10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1:66" x14ac:dyDescent="0.25">
      <c r="A5516" s="10"/>
      <c r="B5516" s="10"/>
      <c r="C5516" s="10"/>
      <c r="D5516" s="10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1:66" x14ac:dyDescent="0.25">
      <c r="A5517" s="10"/>
      <c r="B5517" s="10"/>
      <c r="C5517" s="10"/>
      <c r="D5517" s="10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1:66" x14ac:dyDescent="0.25">
      <c r="A5518" s="10"/>
      <c r="B5518" s="10"/>
      <c r="C5518" s="10"/>
      <c r="D5518" s="10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1:66" x14ac:dyDescent="0.25">
      <c r="A5519" s="10"/>
      <c r="B5519" s="10"/>
      <c r="C5519" s="10"/>
      <c r="D5519" s="10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1:66" x14ac:dyDescent="0.25">
      <c r="A5520" s="10"/>
      <c r="B5520" s="10"/>
      <c r="C5520" s="10"/>
      <c r="D5520" s="1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1:66" x14ac:dyDescent="0.25">
      <c r="A5521" s="10"/>
      <c r="B5521" s="10"/>
      <c r="C5521" s="10"/>
      <c r="D5521" s="10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1:66" x14ac:dyDescent="0.25">
      <c r="A5522" s="10"/>
      <c r="B5522" s="10"/>
      <c r="C5522" s="10"/>
      <c r="D5522" s="10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1:66" x14ac:dyDescent="0.25">
      <c r="A5523" s="10"/>
      <c r="B5523" s="10"/>
      <c r="C5523" s="10"/>
      <c r="D5523" s="10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1:66" x14ac:dyDescent="0.25">
      <c r="A5524" s="10"/>
      <c r="B5524" s="10"/>
      <c r="C5524" s="10"/>
      <c r="D5524" s="10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1:66" s="14" customFormat="1" x14ac:dyDescent="0.25">
      <c r="A5525" s="10"/>
      <c r="B5525" s="10"/>
      <c r="C5525" s="10"/>
      <c r="D5525" s="10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1:66" x14ac:dyDescent="0.25">
      <c r="A5526" s="10"/>
      <c r="B5526" s="10"/>
      <c r="C5526" s="10"/>
      <c r="D5526" s="10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1:66" x14ac:dyDescent="0.25">
      <c r="A5527" s="10"/>
      <c r="B5527" s="10"/>
      <c r="C5527" s="10"/>
      <c r="D5527" s="10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1:66" x14ac:dyDescent="0.25">
      <c r="A5528" s="10"/>
      <c r="B5528" s="10"/>
      <c r="C5528" s="10"/>
      <c r="D5528" s="10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1:66" x14ac:dyDescent="0.25">
      <c r="A5529" s="10"/>
      <c r="B5529" s="10"/>
      <c r="C5529" s="10"/>
      <c r="D5529" s="10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1:66" x14ac:dyDescent="0.25">
      <c r="A5530" s="10"/>
      <c r="B5530" s="10"/>
      <c r="C5530" s="10"/>
      <c r="D5530" s="1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1:66" x14ac:dyDescent="0.25">
      <c r="A5531" s="10"/>
      <c r="B5531" s="10"/>
      <c r="C5531" s="10"/>
      <c r="D5531" s="10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1:66" x14ac:dyDescent="0.25">
      <c r="A5532" s="10"/>
      <c r="B5532" s="10"/>
      <c r="C5532" s="10"/>
      <c r="D5532" s="10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1:66" x14ac:dyDescent="0.25">
      <c r="A5533" s="10"/>
      <c r="B5533" s="10"/>
      <c r="C5533" s="10"/>
      <c r="D5533" s="10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1:66" x14ac:dyDescent="0.25">
      <c r="A5534" s="10"/>
      <c r="B5534" s="10"/>
      <c r="C5534" s="10"/>
      <c r="D5534" s="10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1:66" x14ac:dyDescent="0.25">
      <c r="A5535" s="10"/>
      <c r="B5535" s="10"/>
      <c r="C5535" s="10"/>
      <c r="D5535" s="10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1:66" x14ac:dyDescent="0.25">
      <c r="A5536" s="10"/>
      <c r="B5536" s="10"/>
      <c r="C5536" s="10"/>
      <c r="D5536" s="10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1:66" x14ac:dyDescent="0.25">
      <c r="A5537" s="10"/>
      <c r="B5537" s="10"/>
      <c r="C5537" s="10"/>
      <c r="D5537" s="10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1:66" x14ac:dyDescent="0.25">
      <c r="A5538" s="10"/>
      <c r="B5538" s="10"/>
      <c r="C5538" s="10"/>
      <c r="D5538" s="10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1:66" x14ac:dyDescent="0.25">
      <c r="A5539" s="10"/>
      <c r="B5539" s="10"/>
      <c r="C5539" s="10"/>
      <c r="D5539" s="10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1:66" x14ac:dyDescent="0.25">
      <c r="A5540" s="10"/>
      <c r="B5540" s="10"/>
      <c r="C5540" s="10"/>
      <c r="D5540" s="1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1:66" x14ac:dyDescent="0.25">
      <c r="A5541" s="10"/>
      <c r="B5541" s="10"/>
      <c r="C5541" s="10"/>
      <c r="D5541" s="10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1:66" x14ac:dyDescent="0.25">
      <c r="A5542" s="10"/>
      <c r="B5542" s="10"/>
      <c r="C5542" s="10"/>
      <c r="D5542" s="10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1:66" x14ac:dyDescent="0.25">
      <c r="A5543" s="10"/>
      <c r="B5543" s="10"/>
      <c r="C5543" s="10"/>
      <c r="D5543" s="10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1:66" x14ac:dyDescent="0.25">
      <c r="A5544" s="10"/>
      <c r="B5544" s="10"/>
      <c r="C5544" s="10"/>
      <c r="D5544" s="10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1:66" x14ac:dyDescent="0.25">
      <c r="A5545" s="10"/>
      <c r="B5545" s="10"/>
      <c r="C5545" s="10"/>
      <c r="D5545" s="10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1:66" x14ac:dyDescent="0.25">
      <c r="A5546" s="10"/>
      <c r="B5546" s="10"/>
      <c r="C5546" s="10"/>
      <c r="D5546" s="10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1:66" x14ac:dyDescent="0.25">
      <c r="A5547" s="10"/>
      <c r="B5547" s="10"/>
      <c r="C5547" s="10"/>
      <c r="D5547" s="10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1:66" x14ac:dyDescent="0.25">
      <c r="A5548" s="10"/>
      <c r="B5548" s="10"/>
      <c r="C5548" s="10"/>
      <c r="D5548" s="10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1:66" x14ac:dyDescent="0.25">
      <c r="A5549" s="10"/>
      <c r="B5549" s="10"/>
      <c r="C5549" s="10"/>
      <c r="D5549" s="10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1:66" x14ac:dyDescent="0.25">
      <c r="A5550" s="10"/>
      <c r="B5550" s="10"/>
      <c r="C5550" s="10"/>
      <c r="D5550" s="1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1:66" x14ac:dyDescent="0.25">
      <c r="A5551" s="10"/>
      <c r="B5551" s="10"/>
      <c r="C5551" s="10"/>
      <c r="D5551" s="10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1:66" x14ac:dyDescent="0.25">
      <c r="A5552" s="10"/>
      <c r="B5552" s="10"/>
      <c r="C5552" s="10"/>
      <c r="D5552" s="10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1:66" x14ac:dyDescent="0.25">
      <c r="A5553" s="10"/>
      <c r="B5553" s="10"/>
      <c r="C5553" s="10"/>
      <c r="D5553" s="10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1:66" x14ac:dyDescent="0.25">
      <c r="A5554" s="10"/>
      <c r="B5554" s="10"/>
      <c r="C5554" s="10"/>
      <c r="D5554" s="10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1:66" x14ac:dyDescent="0.25">
      <c r="A5555" s="10"/>
      <c r="B5555" s="10"/>
      <c r="C5555" s="10"/>
      <c r="D5555" s="10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1:66" x14ac:dyDescent="0.25">
      <c r="A5556" s="10"/>
      <c r="B5556" s="10"/>
      <c r="C5556" s="10"/>
      <c r="D5556" s="10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1:66" x14ac:dyDescent="0.25">
      <c r="A5557" s="10"/>
      <c r="B5557" s="10"/>
      <c r="C5557" s="10"/>
      <c r="D5557" s="10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1:66" x14ac:dyDescent="0.25">
      <c r="A5558" s="10"/>
      <c r="B5558" s="10"/>
      <c r="C5558" s="10"/>
      <c r="D5558" s="10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1:66" x14ac:dyDescent="0.25">
      <c r="A5559" s="10"/>
      <c r="B5559" s="10"/>
      <c r="C5559" s="10"/>
      <c r="D5559" s="10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1:66" x14ac:dyDescent="0.25">
      <c r="A5560" s="10"/>
      <c r="B5560" s="10"/>
      <c r="C5560" s="10"/>
      <c r="D5560" s="1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1:66" x14ac:dyDescent="0.25">
      <c r="A5561" s="10"/>
      <c r="B5561" s="10"/>
      <c r="C5561" s="10"/>
      <c r="D5561" s="10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1:66" x14ac:dyDescent="0.25">
      <c r="A5562" s="10"/>
      <c r="B5562" s="10"/>
      <c r="C5562" s="10"/>
      <c r="D5562" s="10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1:66" x14ac:dyDescent="0.25">
      <c r="A5563" s="10"/>
      <c r="B5563" s="10"/>
      <c r="C5563" s="10"/>
      <c r="D5563" s="10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1:66" x14ac:dyDescent="0.25">
      <c r="A5564" s="10"/>
      <c r="B5564" s="10"/>
      <c r="C5564" s="10"/>
      <c r="D5564" s="10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1:66" x14ac:dyDescent="0.25">
      <c r="A5565" s="10"/>
      <c r="B5565" s="10"/>
      <c r="C5565" s="10"/>
      <c r="D5565" s="10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1:66" x14ac:dyDescent="0.25">
      <c r="A5566" s="10"/>
      <c r="B5566" s="10"/>
      <c r="C5566" s="10"/>
      <c r="D5566" s="10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1:66" x14ac:dyDescent="0.25">
      <c r="A5567" s="10"/>
      <c r="B5567" s="10"/>
      <c r="C5567" s="10"/>
      <c r="D5567" s="10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1:66" x14ac:dyDescent="0.25">
      <c r="A5568" s="10"/>
      <c r="B5568" s="10"/>
      <c r="C5568" s="10"/>
      <c r="D5568" s="10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1:66" x14ac:dyDescent="0.25">
      <c r="A5569" s="10"/>
      <c r="B5569" s="10"/>
      <c r="C5569" s="10"/>
      <c r="D5569" s="10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1:66" x14ac:dyDescent="0.25">
      <c r="A5570" s="10"/>
      <c r="B5570" s="10"/>
      <c r="C5570" s="10"/>
      <c r="D5570" s="1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1:66" x14ac:dyDescent="0.25">
      <c r="A5571" s="10"/>
      <c r="B5571" s="10"/>
      <c r="C5571" s="10"/>
      <c r="D5571" s="10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1:66" x14ac:dyDescent="0.25">
      <c r="A5572" s="10"/>
      <c r="B5572" s="10"/>
      <c r="C5572" s="10"/>
      <c r="D5572" s="10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1:66" x14ac:dyDescent="0.25">
      <c r="A5573" s="10"/>
      <c r="B5573" s="10"/>
      <c r="C5573" s="10"/>
      <c r="D5573" s="10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1:66" x14ac:dyDescent="0.25">
      <c r="A5574" s="10"/>
      <c r="B5574" s="10"/>
      <c r="C5574" s="10"/>
      <c r="D5574" s="10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1:66" x14ac:dyDescent="0.25">
      <c r="A5575" s="10"/>
      <c r="B5575" s="10"/>
      <c r="C5575" s="10"/>
      <c r="D5575" s="10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1:66" x14ac:dyDescent="0.25">
      <c r="A5576" s="10"/>
      <c r="B5576" s="10"/>
      <c r="C5576" s="10"/>
      <c r="D5576" s="10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1:66" x14ac:dyDescent="0.25">
      <c r="A5577" s="10"/>
      <c r="B5577" s="10"/>
      <c r="C5577" s="10"/>
      <c r="D5577" s="10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1:66" x14ac:dyDescent="0.25">
      <c r="A5578" s="10"/>
      <c r="B5578" s="10"/>
      <c r="C5578" s="10"/>
      <c r="D5578" s="10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1:66" x14ac:dyDescent="0.25">
      <c r="A5579" s="10"/>
      <c r="B5579" s="10"/>
      <c r="C5579" s="10"/>
      <c r="D5579" s="10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1:66" x14ac:dyDescent="0.25">
      <c r="A5580" s="10"/>
      <c r="B5580" s="10"/>
      <c r="C5580" s="10"/>
      <c r="D5580" s="1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1:66" x14ac:dyDescent="0.25">
      <c r="A5581" s="10"/>
      <c r="B5581" s="10"/>
      <c r="C5581" s="10"/>
      <c r="D5581" s="10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1:66" x14ac:dyDescent="0.25">
      <c r="A5582" s="10"/>
      <c r="B5582" s="10"/>
      <c r="C5582" s="10"/>
      <c r="D5582" s="10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1:66" x14ac:dyDescent="0.25">
      <c r="A5583" s="10"/>
      <c r="B5583" s="10"/>
      <c r="C5583" s="10"/>
      <c r="D5583" s="10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1:66" x14ac:dyDescent="0.25">
      <c r="A5584" s="10"/>
      <c r="B5584" s="10"/>
      <c r="C5584" s="10"/>
      <c r="D5584" s="10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1:66" x14ac:dyDescent="0.25">
      <c r="A5585" s="10"/>
      <c r="B5585" s="10"/>
      <c r="C5585" s="10"/>
      <c r="D5585" s="10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1:66" x14ac:dyDescent="0.25">
      <c r="A5586" s="10"/>
      <c r="B5586" s="10"/>
      <c r="C5586" s="10"/>
      <c r="D5586" s="10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1:66" x14ac:dyDescent="0.25">
      <c r="A5587" s="10"/>
      <c r="B5587" s="10"/>
      <c r="C5587" s="10"/>
      <c r="D5587" s="10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1:66" x14ac:dyDescent="0.25">
      <c r="A5588" s="10"/>
      <c r="B5588" s="10"/>
      <c r="C5588" s="10"/>
      <c r="D5588" s="10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1:66" x14ac:dyDescent="0.25">
      <c r="A5589" s="10"/>
      <c r="B5589" s="10"/>
      <c r="C5589" s="10"/>
      <c r="D5589" s="10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1:66" x14ac:dyDescent="0.25">
      <c r="A5590" s="10"/>
      <c r="B5590" s="10"/>
      <c r="C5590" s="10"/>
      <c r="D5590" s="1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1:66" x14ac:dyDescent="0.25">
      <c r="A5591" s="10"/>
      <c r="B5591" s="10"/>
      <c r="C5591" s="10"/>
      <c r="D5591" s="10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1:66" x14ac:dyDescent="0.25">
      <c r="A5592" s="10"/>
      <c r="B5592" s="10"/>
      <c r="C5592" s="10"/>
      <c r="D5592" s="10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1:66" x14ac:dyDescent="0.25">
      <c r="A5593" s="10"/>
      <c r="B5593" s="10"/>
      <c r="C5593" s="10"/>
      <c r="D5593" s="10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1:66" x14ac:dyDescent="0.25">
      <c r="A5594" s="10"/>
      <c r="B5594" s="10"/>
      <c r="C5594" s="10"/>
      <c r="D5594" s="10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1:66" x14ac:dyDescent="0.25">
      <c r="A5595" s="10"/>
      <c r="B5595" s="10"/>
      <c r="C5595" s="10"/>
      <c r="D5595" s="10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1:66" x14ac:dyDescent="0.25">
      <c r="A5596" s="10"/>
      <c r="B5596" s="10"/>
      <c r="C5596" s="10"/>
      <c r="D5596" s="10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1:66" x14ac:dyDescent="0.25">
      <c r="A5597" s="10"/>
      <c r="B5597" s="10"/>
      <c r="C5597" s="10"/>
      <c r="D5597" s="10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1:66" x14ac:dyDescent="0.25">
      <c r="A5598" s="10"/>
      <c r="B5598" s="10"/>
      <c r="C5598" s="10"/>
      <c r="D5598" s="10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1:66" x14ac:dyDescent="0.25">
      <c r="A5599" s="10"/>
      <c r="B5599" s="10"/>
      <c r="C5599" s="10"/>
      <c r="D5599" s="10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1:66" x14ac:dyDescent="0.25">
      <c r="A5600" s="10"/>
      <c r="B5600" s="10"/>
      <c r="C5600" s="10"/>
      <c r="D5600" s="1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1:66" x14ac:dyDescent="0.25">
      <c r="A5601" s="10"/>
      <c r="B5601" s="10"/>
      <c r="C5601" s="10"/>
      <c r="D5601" s="10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1:66" x14ac:dyDescent="0.25">
      <c r="A5602" s="10"/>
      <c r="B5602" s="10"/>
      <c r="C5602" s="10"/>
      <c r="D5602" s="10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1:66" x14ac:dyDescent="0.25">
      <c r="A5603" s="10"/>
      <c r="B5603" s="10"/>
      <c r="C5603" s="10"/>
      <c r="D5603" s="10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1:66" x14ac:dyDescent="0.25">
      <c r="A5604" s="10"/>
      <c r="B5604" s="10"/>
      <c r="C5604" s="10"/>
      <c r="D5604" s="10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1:66" x14ac:dyDescent="0.25">
      <c r="A5605" s="10"/>
      <c r="B5605" s="10"/>
      <c r="C5605" s="10"/>
      <c r="D5605" s="10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1:66" x14ac:dyDescent="0.25">
      <c r="A5606" s="10"/>
      <c r="B5606" s="10"/>
      <c r="C5606" s="10"/>
      <c r="D5606" s="10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1:66" x14ac:dyDescent="0.25">
      <c r="A5607" s="10"/>
      <c r="B5607" s="10"/>
      <c r="C5607" s="10"/>
      <c r="D5607" s="10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1:66" x14ac:dyDescent="0.25">
      <c r="A5608" s="10"/>
      <c r="B5608" s="10"/>
      <c r="C5608" s="10"/>
      <c r="D5608" s="10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1:66" x14ac:dyDescent="0.25">
      <c r="A5609" s="10"/>
      <c r="B5609" s="10"/>
      <c r="C5609" s="10"/>
      <c r="D5609" s="10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1:66" x14ac:dyDescent="0.25">
      <c r="A5610" s="10"/>
      <c r="B5610" s="10"/>
      <c r="C5610" s="10"/>
      <c r="D5610" s="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1:66" x14ac:dyDescent="0.25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1:66" x14ac:dyDescent="0.25">
      <c r="A5612" s="10"/>
      <c r="B5612" s="10"/>
      <c r="C5612" s="10"/>
      <c r="D5612" s="10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1:66" x14ac:dyDescent="0.25">
      <c r="A5613" s="10"/>
      <c r="B5613" s="10"/>
      <c r="C5613" s="10"/>
      <c r="D5613" s="10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1:66" x14ac:dyDescent="0.25">
      <c r="A5614" s="10"/>
      <c r="B5614" s="10"/>
      <c r="C5614" s="10"/>
      <c r="D5614" s="10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1:66" x14ac:dyDescent="0.25">
      <c r="A5615" s="10"/>
      <c r="B5615" s="10"/>
      <c r="C5615" s="10"/>
      <c r="D5615" s="10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1:66" x14ac:dyDescent="0.25">
      <c r="A5616" s="10"/>
      <c r="B5616" s="10"/>
      <c r="C5616" s="10"/>
      <c r="D5616" s="10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1:66" x14ac:dyDescent="0.25">
      <c r="A5617" s="10"/>
      <c r="B5617" s="10"/>
      <c r="C5617" s="10"/>
      <c r="D5617" s="10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1:66" x14ac:dyDescent="0.25">
      <c r="A5618" s="10"/>
      <c r="B5618" s="10"/>
      <c r="C5618" s="10"/>
      <c r="D5618" s="10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1:66" x14ac:dyDescent="0.25">
      <c r="A5619" s="10"/>
      <c r="B5619" s="10"/>
      <c r="C5619" s="10"/>
      <c r="D5619" s="10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1:66" x14ac:dyDescent="0.25">
      <c r="A5620" s="10"/>
      <c r="B5620" s="10"/>
      <c r="C5620" s="10"/>
      <c r="D5620" s="1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1:66" x14ac:dyDescent="0.25">
      <c r="A5621" s="10"/>
      <c r="B5621" s="10"/>
      <c r="C5621" s="10"/>
      <c r="D5621" s="10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1:66" x14ac:dyDescent="0.25">
      <c r="A5622" s="10"/>
      <c r="B5622" s="10"/>
      <c r="C5622" s="10"/>
      <c r="D5622" s="10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1:66" s="14" customFormat="1" x14ac:dyDescent="0.25">
      <c r="A5623" s="10"/>
      <c r="B5623" s="10"/>
      <c r="C5623" s="10"/>
      <c r="D5623" s="10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1:66" x14ac:dyDescent="0.25">
      <c r="A5624" s="10"/>
      <c r="B5624" s="10"/>
      <c r="C5624" s="10"/>
      <c r="D5624" s="10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1:66" x14ac:dyDescent="0.25">
      <c r="A5625" s="10"/>
      <c r="B5625" s="10"/>
      <c r="C5625" s="10"/>
      <c r="D5625" s="10"/>
      <c r="E5625" s="10"/>
      <c r="F5625" s="10"/>
      <c r="G5625" s="10"/>
      <c r="H5625" s="10"/>
      <c r="I5625" s="10"/>
      <c r="J5625" s="10"/>
      <c r="K5625" s="11"/>
      <c r="L5625" s="11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12"/>
      <c r="BG5625" s="12"/>
      <c r="BH5625" s="12"/>
      <c r="BI5625" s="12"/>
      <c r="BJ5625" s="13"/>
      <c r="BK5625" s="13"/>
      <c r="BL5625" s="13"/>
      <c r="BM5625" s="13"/>
      <c r="BN5625" s="13"/>
    </row>
    <row r="5626" spans="1:66" x14ac:dyDescent="0.25">
      <c r="A5626" s="10"/>
      <c r="B5626" s="10"/>
      <c r="C5626" s="10"/>
      <c r="D5626" s="10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1:66" x14ac:dyDescent="0.25">
      <c r="A5627" s="10"/>
      <c r="B5627" s="10"/>
      <c r="C5627" s="10"/>
      <c r="D5627" s="10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1:66" x14ac:dyDescent="0.25">
      <c r="A5628" s="10"/>
      <c r="B5628" s="10"/>
      <c r="C5628" s="10"/>
      <c r="D5628" s="10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1:66" x14ac:dyDescent="0.25">
      <c r="A5629" s="10"/>
      <c r="B5629" s="10"/>
      <c r="C5629" s="10"/>
      <c r="D5629" s="10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1:66" x14ac:dyDescent="0.25">
      <c r="A5630" s="10"/>
      <c r="B5630" s="10"/>
      <c r="C5630" s="10"/>
      <c r="D5630" s="10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1:66" x14ac:dyDescent="0.25">
      <c r="A5631" s="10"/>
      <c r="B5631" s="10"/>
      <c r="C5631" s="10"/>
      <c r="D5631" s="10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1:66" x14ac:dyDescent="0.25">
      <c r="A5632" s="10"/>
      <c r="B5632" s="10"/>
      <c r="C5632" s="10"/>
      <c r="D5632" s="10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1:66" x14ac:dyDescent="0.25">
      <c r="A5633" s="10"/>
      <c r="B5633" s="10"/>
      <c r="C5633" s="10"/>
      <c r="D5633" s="10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1:66" x14ac:dyDescent="0.25">
      <c r="A5634" s="10"/>
      <c r="B5634" s="10"/>
      <c r="C5634" s="10"/>
      <c r="D5634" s="10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1:66" x14ac:dyDescent="0.25">
      <c r="A5635" s="10"/>
      <c r="B5635" s="10"/>
      <c r="C5635" s="10"/>
      <c r="D5635" s="10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1:66" x14ac:dyDescent="0.25">
      <c r="A5636" s="10"/>
      <c r="B5636" s="10"/>
      <c r="C5636" s="10"/>
      <c r="D5636" s="10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1:66" x14ac:dyDescent="0.25">
      <c r="A5637" s="10"/>
      <c r="B5637" s="10"/>
      <c r="C5637" s="10"/>
      <c r="D5637" s="10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1:66" x14ac:dyDescent="0.25">
      <c r="A5638" s="10"/>
      <c r="B5638" s="10"/>
      <c r="C5638" s="10"/>
      <c r="D5638" s="10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1:66" x14ac:dyDescent="0.25">
      <c r="A5639" s="10"/>
      <c r="B5639" s="10"/>
      <c r="C5639" s="10"/>
      <c r="D5639" s="10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1:66" x14ac:dyDescent="0.25">
      <c r="A5640" s="10"/>
      <c r="B5640" s="10"/>
      <c r="C5640" s="10"/>
      <c r="D5640" s="10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1:66" x14ac:dyDescent="0.25">
      <c r="A5641" s="10"/>
      <c r="B5641" s="10"/>
      <c r="C5641" s="10"/>
      <c r="D5641" s="10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1:66" x14ac:dyDescent="0.25">
      <c r="A5642" s="10"/>
      <c r="B5642" s="10"/>
      <c r="C5642" s="10"/>
      <c r="D5642" s="10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1:66" x14ac:dyDescent="0.25">
      <c r="A5643" s="10"/>
      <c r="B5643" s="10"/>
      <c r="C5643" s="10"/>
      <c r="D5643" s="10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1:66" x14ac:dyDescent="0.25">
      <c r="A5644" s="10"/>
      <c r="B5644" s="10"/>
      <c r="C5644" s="10"/>
      <c r="D5644" s="10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1:66" s="14" customFormat="1" x14ac:dyDescent="0.25">
      <c r="A5645" s="10"/>
      <c r="B5645" s="10"/>
      <c r="C5645" s="10"/>
      <c r="D5645" s="10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1:66" x14ac:dyDescent="0.25">
      <c r="A5646" s="10"/>
      <c r="B5646" s="10"/>
      <c r="C5646" s="10"/>
      <c r="D5646" s="10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1:66" x14ac:dyDescent="0.25">
      <c r="A5647" s="10"/>
      <c r="B5647" s="10"/>
      <c r="C5647" s="10"/>
      <c r="D5647" s="10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1:66" x14ac:dyDescent="0.25">
      <c r="A5648" s="10"/>
      <c r="B5648" s="10"/>
      <c r="C5648" s="10"/>
      <c r="D5648" s="10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1:66" x14ac:dyDescent="0.25">
      <c r="A5649" s="10"/>
      <c r="B5649" s="10"/>
      <c r="C5649" s="10"/>
      <c r="D5649" s="10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1:66" x14ac:dyDescent="0.25">
      <c r="A5650" s="10"/>
      <c r="B5650" s="10"/>
      <c r="C5650" s="10"/>
      <c r="D5650" s="10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1:66" x14ac:dyDescent="0.25">
      <c r="A5651" s="10"/>
      <c r="B5651" s="10"/>
      <c r="C5651" s="10"/>
      <c r="D5651" s="10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1:66" x14ac:dyDescent="0.25">
      <c r="A5652" s="10"/>
      <c r="B5652" s="10"/>
      <c r="C5652" s="10"/>
      <c r="D5652" s="10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1:66" x14ac:dyDescent="0.25">
      <c r="A5653" s="10"/>
      <c r="B5653" s="10"/>
      <c r="C5653" s="10"/>
      <c r="D5653" s="10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1:66" x14ac:dyDescent="0.25">
      <c r="A5654" s="10"/>
      <c r="B5654" s="10"/>
      <c r="C5654" s="10"/>
      <c r="D5654" s="10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1:66" x14ac:dyDescent="0.25">
      <c r="A5655" s="10"/>
      <c r="B5655" s="10"/>
      <c r="C5655" s="10"/>
      <c r="D5655" s="10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1:66" x14ac:dyDescent="0.25">
      <c r="A5656" s="10"/>
      <c r="B5656" s="10"/>
      <c r="C5656" s="10"/>
      <c r="D5656" s="10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1:66" x14ac:dyDescent="0.25">
      <c r="A5657" s="10"/>
      <c r="B5657" s="10"/>
      <c r="C5657" s="10"/>
      <c r="D5657" s="10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1:66" x14ac:dyDescent="0.25">
      <c r="A5658" s="10"/>
      <c r="B5658" s="10"/>
      <c r="C5658" s="10"/>
      <c r="D5658" s="10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1:66" x14ac:dyDescent="0.25">
      <c r="A5659" s="10"/>
      <c r="B5659" s="10"/>
      <c r="C5659" s="10"/>
      <c r="D5659" s="10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1:66" x14ac:dyDescent="0.25">
      <c r="A5660" s="10"/>
      <c r="B5660" s="10"/>
      <c r="C5660" s="10"/>
      <c r="D5660" s="10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1:66" x14ac:dyDescent="0.25">
      <c r="A5661" s="10"/>
      <c r="B5661" s="10"/>
      <c r="C5661" s="10"/>
      <c r="D5661" s="10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1:66" x14ac:dyDescent="0.25">
      <c r="A5662" s="10"/>
      <c r="B5662" s="10"/>
      <c r="C5662" s="10"/>
      <c r="D5662" s="10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1:66" x14ac:dyDescent="0.25">
      <c r="A5663" s="10"/>
      <c r="B5663" s="10"/>
      <c r="C5663" s="10"/>
      <c r="D5663" s="10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1:66" x14ac:dyDescent="0.25">
      <c r="A5664" s="10"/>
      <c r="B5664" s="10"/>
      <c r="C5664" s="10"/>
      <c r="D5664" s="10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1:66" s="10" customFormat="1" x14ac:dyDescent="0.25"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1:66" x14ac:dyDescent="0.25">
      <c r="A5666" s="10"/>
      <c r="B5666" s="10"/>
      <c r="C5666" s="10"/>
      <c r="D5666" s="10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1:66" x14ac:dyDescent="0.25">
      <c r="A5667" s="10"/>
      <c r="B5667" s="10"/>
      <c r="C5667" s="10"/>
      <c r="D5667" s="10"/>
      <c r="E5667" s="10"/>
      <c r="F5667" s="10"/>
      <c r="G5667" s="10"/>
      <c r="H5667" s="10"/>
      <c r="I5667" s="10"/>
      <c r="J5667" s="10"/>
      <c r="K5667" s="11"/>
      <c r="L5667" s="11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12"/>
      <c r="BG5667" s="12"/>
      <c r="BH5667" s="12"/>
      <c r="BI5667" s="12"/>
      <c r="BJ5667" s="13"/>
      <c r="BK5667" s="13"/>
      <c r="BL5667" s="13"/>
      <c r="BM5667" s="13"/>
      <c r="BN5667" s="13"/>
    </row>
    <row r="5668" spans="1:66" x14ac:dyDescent="0.25">
      <c r="A5668" s="10"/>
      <c r="B5668" s="10"/>
      <c r="C5668" s="10"/>
      <c r="D5668" s="10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1:66" x14ac:dyDescent="0.25">
      <c r="A5669" s="10"/>
      <c r="B5669" s="10"/>
      <c r="C5669" s="10"/>
      <c r="D5669" s="10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1:66" x14ac:dyDescent="0.25">
      <c r="A5670" s="10"/>
      <c r="B5670" s="10"/>
      <c r="C5670" s="10"/>
      <c r="D5670" s="10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1:66" x14ac:dyDescent="0.25">
      <c r="A5671" s="10"/>
      <c r="B5671" s="10"/>
      <c r="C5671" s="10"/>
      <c r="D5671" s="10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1:66" x14ac:dyDescent="0.25">
      <c r="A5672" s="10"/>
      <c r="B5672" s="10"/>
      <c r="C5672" s="10"/>
      <c r="D5672" s="10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1:66" x14ac:dyDescent="0.25">
      <c r="A5673" s="10"/>
      <c r="B5673" s="10"/>
      <c r="C5673" s="10"/>
      <c r="D5673" s="10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1:66" x14ac:dyDescent="0.25">
      <c r="A5674" s="10"/>
      <c r="B5674" s="10"/>
      <c r="C5674" s="10"/>
      <c r="D5674" s="10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1:66" x14ac:dyDescent="0.25">
      <c r="A5675" s="10"/>
      <c r="B5675" s="10"/>
      <c r="C5675" s="10"/>
      <c r="D5675" s="10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1:66" x14ac:dyDescent="0.25">
      <c r="A5676" s="10"/>
      <c r="B5676" s="10"/>
      <c r="C5676" s="10"/>
      <c r="D5676" s="10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1:66" x14ac:dyDescent="0.25">
      <c r="A5677" s="10"/>
      <c r="B5677" s="10"/>
      <c r="C5677" s="10"/>
      <c r="D5677" s="10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1:66" x14ac:dyDescent="0.25">
      <c r="A5678" s="10"/>
      <c r="B5678" s="10"/>
      <c r="C5678" s="10"/>
      <c r="D5678" s="10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1:66" x14ac:dyDescent="0.25">
      <c r="A5679" s="10"/>
      <c r="B5679" s="10"/>
      <c r="C5679" s="10"/>
      <c r="D5679" s="10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1:66" x14ac:dyDescent="0.25">
      <c r="A5680" s="10"/>
      <c r="B5680" s="10"/>
      <c r="C5680" s="10"/>
      <c r="D5680" s="10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1:66" x14ac:dyDescent="0.25">
      <c r="A5681" s="10"/>
      <c r="B5681" s="10"/>
      <c r="C5681" s="10"/>
      <c r="D5681" s="10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1:66" x14ac:dyDescent="0.25">
      <c r="A5682" s="10"/>
      <c r="B5682" s="10"/>
      <c r="C5682" s="10"/>
      <c r="D5682" s="10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1:66" x14ac:dyDescent="0.25">
      <c r="A5683" s="10"/>
      <c r="B5683" s="10"/>
      <c r="C5683" s="10"/>
      <c r="D5683" s="10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1:66" x14ac:dyDescent="0.25">
      <c r="A5684" s="10"/>
      <c r="B5684" s="10"/>
      <c r="C5684" s="10"/>
      <c r="D5684" s="10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1:66" x14ac:dyDescent="0.25">
      <c r="A5685" s="10"/>
      <c r="B5685" s="10"/>
      <c r="C5685" s="10"/>
      <c r="D5685" s="10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1:66" x14ac:dyDescent="0.25">
      <c r="A5686" s="10"/>
      <c r="B5686" s="10"/>
      <c r="C5686" s="10"/>
      <c r="D5686" s="10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1:66" x14ac:dyDescent="0.25">
      <c r="A5687" s="10"/>
      <c r="B5687" s="10"/>
      <c r="C5687" s="10"/>
      <c r="D5687" s="10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1:66" x14ac:dyDescent="0.25">
      <c r="A5688" s="10"/>
      <c r="B5688" s="10"/>
      <c r="C5688" s="10"/>
      <c r="D5688" s="10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1:66" x14ac:dyDescent="0.25">
      <c r="A5689" s="10"/>
      <c r="B5689" s="10"/>
      <c r="C5689" s="10"/>
      <c r="D5689" s="10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1:66" x14ac:dyDescent="0.25">
      <c r="A5690" s="10"/>
      <c r="B5690" s="10"/>
      <c r="C5690" s="10"/>
      <c r="D5690" s="10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1:66" x14ac:dyDescent="0.25">
      <c r="A5691" s="10"/>
      <c r="B5691" s="10"/>
      <c r="C5691" s="10"/>
      <c r="D5691" s="10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1:66" x14ac:dyDescent="0.25">
      <c r="A5692" s="10"/>
      <c r="B5692" s="10"/>
      <c r="C5692" s="10"/>
      <c r="D5692" s="10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1:66" x14ac:dyDescent="0.25">
      <c r="A5693" s="10"/>
      <c r="B5693" s="10"/>
      <c r="C5693" s="10"/>
      <c r="D5693" s="10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1:66" x14ac:dyDescent="0.25">
      <c r="A5694" s="10"/>
      <c r="B5694" s="10"/>
      <c r="C5694" s="10"/>
      <c r="D5694" s="10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1:66" x14ac:dyDescent="0.25">
      <c r="A5695" s="10"/>
      <c r="B5695" s="10"/>
      <c r="C5695" s="10"/>
      <c r="D5695" s="10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1:66" x14ac:dyDescent="0.25">
      <c r="A5696" s="10"/>
      <c r="B5696" s="10"/>
      <c r="C5696" s="10"/>
      <c r="D5696" s="10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1:66" x14ac:dyDescent="0.25">
      <c r="A5697" s="10"/>
      <c r="B5697" s="10"/>
      <c r="C5697" s="10"/>
      <c r="D5697" s="10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1:66" x14ac:dyDescent="0.25">
      <c r="A5698" s="10"/>
      <c r="B5698" s="10"/>
      <c r="C5698" s="10"/>
      <c r="D5698" s="10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1:66" x14ac:dyDescent="0.25">
      <c r="A5699" s="10"/>
      <c r="B5699" s="10"/>
      <c r="C5699" s="10"/>
      <c r="D5699" s="10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1:66" x14ac:dyDescent="0.25">
      <c r="A5700" s="10"/>
      <c r="B5700" s="10"/>
      <c r="C5700" s="10"/>
      <c r="D5700" s="10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1:66" x14ac:dyDescent="0.25">
      <c r="A5701" s="10"/>
      <c r="B5701" s="10"/>
      <c r="C5701" s="10"/>
      <c r="D5701" s="10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1:66" x14ac:dyDescent="0.25">
      <c r="A5702" s="10"/>
      <c r="B5702" s="10"/>
      <c r="C5702" s="10"/>
      <c r="D5702" s="10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1:66" x14ac:dyDescent="0.25">
      <c r="A5703" s="10"/>
      <c r="B5703" s="10"/>
      <c r="C5703" s="10"/>
      <c r="D5703" s="10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1:66" x14ac:dyDescent="0.25">
      <c r="A5704" s="10"/>
      <c r="B5704" s="10"/>
      <c r="C5704" s="10"/>
      <c r="D5704" s="10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1:66" x14ac:dyDescent="0.25">
      <c r="A5705" s="10"/>
      <c r="B5705" s="10"/>
      <c r="C5705" s="10"/>
      <c r="D5705" s="10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1:66" x14ac:dyDescent="0.25">
      <c r="A5706" s="10"/>
      <c r="B5706" s="10"/>
      <c r="C5706" s="10"/>
      <c r="D5706" s="10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1:66" x14ac:dyDescent="0.25">
      <c r="A5707" s="10"/>
      <c r="B5707" s="10"/>
      <c r="C5707" s="10"/>
      <c r="D5707" s="10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1:66" x14ac:dyDescent="0.25">
      <c r="A5708" s="10"/>
      <c r="B5708" s="10"/>
      <c r="C5708" s="10"/>
      <c r="D5708" s="10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1:66" x14ac:dyDescent="0.25">
      <c r="A5709" s="10"/>
      <c r="B5709" s="10"/>
      <c r="C5709" s="10"/>
      <c r="D5709" s="10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1:66" x14ac:dyDescent="0.25">
      <c r="A5710" s="10"/>
      <c r="B5710" s="10"/>
      <c r="C5710" s="10"/>
      <c r="D5710" s="10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1:66" x14ac:dyDescent="0.25">
      <c r="A5711" s="10"/>
      <c r="B5711" s="10"/>
      <c r="C5711" s="10"/>
      <c r="D5711" s="10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1:66" x14ac:dyDescent="0.25">
      <c r="A5712" s="10"/>
      <c r="B5712" s="10"/>
      <c r="C5712" s="10"/>
      <c r="D5712" s="10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1:66" x14ac:dyDescent="0.25">
      <c r="A5713" s="10"/>
      <c r="B5713" s="10"/>
      <c r="C5713" s="10"/>
      <c r="D5713" s="10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1:66" x14ac:dyDescent="0.25">
      <c r="A5714" s="10"/>
      <c r="B5714" s="10"/>
      <c r="C5714" s="10"/>
      <c r="D5714" s="10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1:66" x14ac:dyDescent="0.25">
      <c r="A5715" s="10"/>
      <c r="B5715" s="10"/>
      <c r="C5715" s="10"/>
      <c r="D5715" s="10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1:66" x14ac:dyDescent="0.25">
      <c r="A5716" s="10"/>
      <c r="B5716" s="10"/>
      <c r="C5716" s="10"/>
      <c r="D5716" s="10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1:66" x14ac:dyDescent="0.25">
      <c r="A5717" s="10"/>
      <c r="B5717" s="10"/>
      <c r="C5717" s="10"/>
      <c r="D5717" s="10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1:66" x14ac:dyDescent="0.25">
      <c r="A5718" s="10"/>
      <c r="B5718" s="10"/>
      <c r="C5718" s="10"/>
      <c r="D5718" s="10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1:66" x14ac:dyDescent="0.25">
      <c r="A5719" s="10"/>
      <c r="B5719" s="10"/>
      <c r="C5719" s="10"/>
      <c r="D5719" s="10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1:66" x14ac:dyDescent="0.25">
      <c r="A5720" s="10"/>
      <c r="B5720" s="10"/>
      <c r="C5720" s="10"/>
      <c r="D5720" s="10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1:66" x14ac:dyDescent="0.25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1:66" x14ac:dyDescent="0.25">
      <c r="A5722" s="10"/>
      <c r="B5722" s="10"/>
      <c r="C5722" s="10"/>
      <c r="D5722" s="10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1:66" x14ac:dyDescent="0.25">
      <c r="A5723" s="10"/>
      <c r="B5723" s="10"/>
      <c r="C5723" s="10"/>
      <c r="D5723" s="10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1:66" x14ac:dyDescent="0.25">
      <c r="A5724" s="10"/>
      <c r="B5724" s="10"/>
      <c r="C5724" s="10"/>
      <c r="D5724" s="10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1:66" x14ac:dyDescent="0.25">
      <c r="A5725" s="10"/>
      <c r="B5725" s="10"/>
      <c r="C5725" s="10"/>
      <c r="D5725" s="10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1:66" x14ac:dyDescent="0.25">
      <c r="A5726" s="10"/>
      <c r="B5726" s="10"/>
      <c r="C5726" s="10"/>
      <c r="D5726" s="10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1:66" x14ac:dyDescent="0.25">
      <c r="A5727" s="10"/>
      <c r="B5727" s="10"/>
      <c r="C5727" s="10"/>
      <c r="D5727" s="10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1:66" x14ac:dyDescent="0.25">
      <c r="A5728" s="10"/>
      <c r="B5728" s="10"/>
      <c r="C5728" s="10"/>
      <c r="D5728" s="10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1:66" x14ac:dyDescent="0.25">
      <c r="A5729" s="10"/>
      <c r="B5729" s="10"/>
      <c r="C5729" s="10"/>
      <c r="D5729" s="10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1:66" x14ac:dyDescent="0.25">
      <c r="A5730" s="10"/>
      <c r="B5730" s="10"/>
      <c r="C5730" s="10"/>
      <c r="D5730" s="10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1:66" x14ac:dyDescent="0.25">
      <c r="A5731" s="10"/>
      <c r="B5731" s="10"/>
      <c r="C5731" s="10"/>
      <c r="D5731" s="10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1:66" x14ac:dyDescent="0.25">
      <c r="A5732" s="10"/>
      <c r="B5732" s="10"/>
      <c r="C5732" s="10"/>
      <c r="D5732" s="10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1:66" x14ac:dyDescent="0.25">
      <c r="A5733" s="10"/>
      <c r="B5733" s="10"/>
      <c r="C5733" s="10"/>
      <c r="D5733" s="10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1:66" x14ac:dyDescent="0.25">
      <c r="A5734" s="10"/>
      <c r="B5734" s="10"/>
      <c r="C5734" s="10"/>
      <c r="D5734" s="10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1:66" x14ac:dyDescent="0.25">
      <c r="A5735" s="10"/>
      <c r="B5735" s="10"/>
      <c r="C5735" s="10"/>
      <c r="D5735" s="10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1:66" x14ac:dyDescent="0.25">
      <c r="A5736" s="10"/>
      <c r="B5736" s="10"/>
      <c r="C5736" s="10"/>
      <c r="D5736" s="10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1:66" x14ac:dyDescent="0.25">
      <c r="A5737" s="10"/>
      <c r="B5737" s="10"/>
      <c r="C5737" s="10"/>
      <c r="D5737" s="10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1:66" x14ac:dyDescent="0.25">
      <c r="A5738" s="10"/>
      <c r="B5738" s="10"/>
      <c r="C5738" s="10"/>
      <c r="D5738" s="10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1:66" x14ac:dyDescent="0.25">
      <c r="A5739" s="10"/>
      <c r="B5739" s="10"/>
      <c r="C5739" s="10"/>
      <c r="D5739" s="10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1:66" x14ac:dyDescent="0.25">
      <c r="A5740" s="10"/>
      <c r="B5740" s="10"/>
      <c r="C5740" s="10"/>
      <c r="D5740" s="10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1:66" x14ac:dyDescent="0.25">
      <c r="A5741" s="10"/>
      <c r="B5741" s="10"/>
      <c r="C5741" s="10"/>
      <c r="D5741" s="10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1:66" x14ac:dyDescent="0.25">
      <c r="A5742" s="10"/>
      <c r="B5742" s="10"/>
      <c r="C5742" s="10"/>
      <c r="D5742" s="10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1:66" x14ac:dyDescent="0.25">
      <c r="A5743" s="10"/>
      <c r="B5743" s="10"/>
      <c r="C5743" s="10"/>
      <c r="D5743" s="10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1:66" x14ac:dyDescent="0.25">
      <c r="A5744" s="10"/>
      <c r="B5744" s="10"/>
      <c r="C5744" s="10"/>
      <c r="D5744" s="10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1:66" x14ac:dyDescent="0.25">
      <c r="A5745" s="10"/>
      <c r="B5745" s="10"/>
      <c r="C5745" s="10"/>
      <c r="D5745" s="10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1:66" x14ac:dyDescent="0.25">
      <c r="A5746" s="10"/>
      <c r="B5746" s="10"/>
      <c r="C5746" s="10"/>
      <c r="D5746" s="10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1:66" x14ac:dyDescent="0.25">
      <c r="A5747" s="10"/>
      <c r="B5747" s="10"/>
      <c r="C5747" s="10"/>
      <c r="D5747" s="10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1:66" s="14" customFormat="1" x14ac:dyDescent="0.25">
      <c r="A5748" s="10"/>
      <c r="B5748" s="10"/>
      <c r="C5748" s="10"/>
      <c r="D5748" s="10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1:66" x14ac:dyDescent="0.25">
      <c r="A5749" s="10"/>
      <c r="B5749" s="10"/>
      <c r="C5749" s="10"/>
      <c r="D5749" s="18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1:66" x14ac:dyDescent="0.25">
      <c r="A5750" s="10"/>
      <c r="B5750" s="10"/>
      <c r="C5750" s="10"/>
      <c r="D5750" s="18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1:66" x14ac:dyDescent="0.25">
      <c r="A5751" s="10"/>
      <c r="B5751" s="10"/>
      <c r="C5751" s="10"/>
      <c r="D5751" s="18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1:66" x14ac:dyDescent="0.25">
      <c r="A5752" s="10"/>
      <c r="B5752" s="10"/>
      <c r="C5752" s="10"/>
      <c r="D5752" s="18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1:66" x14ac:dyDescent="0.25">
      <c r="A5753" s="10"/>
      <c r="B5753" s="10"/>
      <c r="C5753" s="10"/>
      <c r="D5753" s="18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1:66" x14ac:dyDescent="0.25">
      <c r="A5754" s="10"/>
      <c r="B5754" s="10"/>
      <c r="C5754" s="10"/>
      <c r="D5754" s="18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1:66" x14ac:dyDescent="0.25">
      <c r="A5755" s="10"/>
      <c r="B5755" s="10"/>
      <c r="C5755" s="10"/>
      <c r="D5755" s="18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1:66" x14ac:dyDescent="0.25">
      <c r="A5756" s="10"/>
      <c r="B5756" s="10"/>
      <c r="C5756" s="10"/>
      <c r="D5756" s="18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1:66" x14ac:dyDescent="0.25">
      <c r="A5757" s="10"/>
      <c r="B5757" s="10"/>
      <c r="C5757" s="10"/>
      <c r="D5757" s="18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1:66" x14ac:dyDescent="0.25">
      <c r="A5758" s="10"/>
      <c r="B5758" s="10"/>
      <c r="C5758" s="10"/>
      <c r="D5758" s="18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1:66" x14ac:dyDescent="0.25">
      <c r="A5759" s="10"/>
      <c r="B5759" s="10"/>
      <c r="C5759" s="10"/>
      <c r="D5759" s="18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1:66" x14ac:dyDescent="0.25">
      <c r="A5760" s="10"/>
      <c r="B5760" s="10"/>
      <c r="C5760" s="10"/>
      <c r="D5760" s="18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1:66" x14ac:dyDescent="0.25">
      <c r="A5761" s="10"/>
      <c r="B5761" s="10"/>
      <c r="C5761" s="10"/>
      <c r="D5761" s="18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1:66" x14ac:dyDescent="0.25">
      <c r="A5762" s="10"/>
      <c r="B5762" s="10"/>
      <c r="C5762" s="10"/>
      <c r="D5762" s="18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1:66" x14ac:dyDescent="0.25">
      <c r="A5763" s="10"/>
      <c r="B5763" s="10"/>
      <c r="C5763" s="10"/>
      <c r="D5763" s="18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1:66" x14ac:dyDescent="0.25">
      <c r="A5764" s="10"/>
      <c r="B5764" s="10"/>
      <c r="C5764" s="10"/>
      <c r="D5764" s="18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1:66" x14ac:dyDescent="0.25">
      <c r="A5765" s="10"/>
      <c r="B5765" s="10"/>
      <c r="C5765" s="10"/>
      <c r="D5765" s="18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1:66" x14ac:dyDescent="0.25">
      <c r="A5766" s="10"/>
      <c r="B5766" s="10"/>
      <c r="C5766" s="10"/>
      <c r="D5766" s="18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1:66" x14ac:dyDescent="0.25">
      <c r="A5767" s="10"/>
      <c r="B5767" s="10"/>
      <c r="C5767" s="10"/>
      <c r="D5767" s="18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1:66" x14ac:dyDescent="0.25">
      <c r="A5768" s="10"/>
      <c r="B5768" s="10"/>
      <c r="C5768" s="10"/>
      <c r="D5768" s="18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1:66" x14ac:dyDescent="0.25">
      <c r="A5769" s="10"/>
      <c r="B5769" s="10"/>
      <c r="C5769" s="10"/>
      <c r="D5769" s="18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1:66" x14ac:dyDescent="0.25">
      <c r="A5770" s="10"/>
      <c r="B5770" s="10"/>
      <c r="C5770" s="10"/>
      <c r="D5770" s="18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1:66" x14ac:dyDescent="0.25">
      <c r="A5771" s="10"/>
      <c r="B5771" s="10"/>
      <c r="C5771" s="10"/>
      <c r="D5771" s="18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1:66" x14ac:dyDescent="0.25">
      <c r="A5772" s="10"/>
      <c r="B5772" s="10"/>
      <c r="C5772" s="10"/>
      <c r="D5772" s="18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1:66" x14ac:dyDescent="0.25">
      <c r="A5773" s="10"/>
      <c r="B5773" s="10"/>
      <c r="C5773" s="10"/>
      <c r="D5773" s="18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1:66" x14ac:dyDescent="0.25">
      <c r="A5774" s="10"/>
      <c r="B5774" s="10"/>
      <c r="C5774" s="10"/>
      <c r="D5774" s="18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1:66" x14ac:dyDescent="0.25">
      <c r="A5775" s="10"/>
      <c r="B5775" s="10"/>
      <c r="C5775" s="10"/>
      <c r="D5775" s="18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1:66" x14ac:dyDescent="0.25">
      <c r="A5776" s="10"/>
      <c r="B5776" s="10"/>
      <c r="C5776" s="10"/>
      <c r="D5776" s="18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1:66" x14ac:dyDescent="0.25">
      <c r="A5777" s="10"/>
      <c r="B5777" s="10"/>
      <c r="C5777" s="10"/>
      <c r="D5777" s="18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1:66" x14ac:dyDescent="0.25">
      <c r="A5778" s="10"/>
      <c r="B5778" s="10"/>
      <c r="C5778" s="10"/>
      <c r="D5778" s="18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1:66" x14ac:dyDescent="0.25">
      <c r="A5779" s="10"/>
      <c r="B5779" s="10"/>
      <c r="C5779" s="10"/>
      <c r="D5779" s="18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1:66" x14ac:dyDescent="0.25">
      <c r="A5780" s="10"/>
      <c r="B5780" s="10"/>
      <c r="C5780" s="10"/>
      <c r="D5780" s="18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1:66" x14ac:dyDescent="0.25">
      <c r="A5781" s="10"/>
      <c r="B5781" s="10"/>
      <c r="C5781" s="10"/>
      <c r="D5781" s="18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1:66" x14ac:dyDescent="0.25">
      <c r="A5782" s="10"/>
      <c r="B5782" s="10"/>
      <c r="C5782" s="10"/>
      <c r="D5782" s="18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1:66" x14ac:dyDescent="0.25">
      <c r="A5783" s="10"/>
      <c r="B5783" s="10"/>
      <c r="C5783" s="10"/>
      <c r="D5783" s="18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1:66" x14ac:dyDescent="0.25">
      <c r="A5784" s="10"/>
      <c r="B5784" s="10"/>
      <c r="C5784" s="10"/>
      <c r="D5784" s="18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1:66" x14ac:dyDescent="0.25">
      <c r="A5785" s="10"/>
      <c r="B5785" s="10"/>
      <c r="C5785" s="10"/>
      <c r="D5785" s="18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1:66" x14ac:dyDescent="0.25">
      <c r="A5786" s="10"/>
      <c r="B5786" s="10"/>
      <c r="C5786" s="10"/>
      <c r="D5786" s="18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1:66" x14ac:dyDescent="0.25">
      <c r="A5787" s="10"/>
      <c r="B5787" s="10"/>
      <c r="C5787" s="10"/>
      <c r="D5787" s="18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1:66" x14ac:dyDescent="0.25">
      <c r="A5788" s="10"/>
      <c r="B5788" s="10"/>
      <c r="C5788" s="10"/>
      <c r="D5788" s="18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1:66" x14ac:dyDescent="0.25">
      <c r="A5789" s="10"/>
      <c r="B5789" s="10"/>
      <c r="C5789" s="10"/>
      <c r="D5789" s="18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1:66" x14ac:dyDescent="0.25">
      <c r="A5790" s="10"/>
      <c r="B5790" s="10"/>
      <c r="C5790" s="10"/>
      <c r="D5790" s="18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1:66" x14ac:dyDescent="0.25">
      <c r="A5791" s="10"/>
      <c r="B5791" s="10"/>
      <c r="C5791" s="10"/>
      <c r="D5791" s="18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1:66" x14ac:dyDescent="0.25">
      <c r="A5792" s="10"/>
      <c r="B5792" s="10"/>
      <c r="C5792" s="10"/>
      <c r="D5792" s="18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1:66" x14ac:dyDescent="0.25">
      <c r="A5793" s="10"/>
      <c r="B5793" s="10"/>
      <c r="C5793" s="10"/>
      <c r="D5793" s="18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1:66" x14ac:dyDescent="0.25">
      <c r="A5794" s="10"/>
      <c r="B5794" s="10"/>
      <c r="C5794" s="10"/>
      <c r="D5794" s="18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1:66" x14ac:dyDescent="0.25">
      <c r="A5795" s="10"/>
      <c r="B5795" s="10"/>
      <c r="C5795" s="10"/>
      <c r="D5795" s="18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1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1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1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1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1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1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1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1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1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1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1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1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1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s="14" customFormat="1" x14ac:dyDescent="0.25">
      <c r="D5864" s="20"/>
      <c r="K5864" s="15"/>
      <c r="L5864" s="15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6"/>
      <c r="AJ5864" s="16"/>
      <c r="AK5864" s="16"/>
      <c r="AL5864" s="16"/>
      <c r="AM5864" s="16"/>
      <c r="AN5864" s="16"/>
      <c r="AO5864" s="16"/>
      <c r="AP5864" s="16"/>
      <c r="AQ5864" s="16"/>
      <c r="AR5864" s="16"/>
      <c r="AS5864" s="16"/>
      <c r="AT5864" s="16"/>
      <c r="AU5864" s="16"/>
      <c r="AV5864" s="16"/>
      <c r="AW5864" s="16"/>
      <c r="AX5864" s="16"/>
      <c r="AY5864" s="16"/>
      <c r="AZ5864" s="16"/>
      <c r="BA5864" s="16"/>
      <c r="BB5864" s="16"/>
      <c r="BC5864" s="16"/>
      <c r="BD5864" s="16"/>
      <c r="BE5864" s="16"/>
      <c r="BF5864" s="16"/>
      <c r="BG5864" s="16"/>
      <c r="BH5864" s="16"/>
      <c r="BI5864" s="16"/>
      <c r="BJ5864" s="17"/>
      <c r="BK5864" s="17"/>
      <c r="BL5864" s="17"/>
      <c r="BM5864" s="17"/>
      <c r="BN5864" s="17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x14ac:dyDescent="0.25">
      <c r="D5866" s="7"/>
      <c r="E5866" s="10"/>
      <c r="F5866" s="10"/>
      <c r="G5866" s="10"/>
      <c r="H5866" s="10"/>
      <c r="I5866" s="10"/>
      <c r="J5866" s="10"/>
      <c r="K5866" s="11"/>
      <c r="L5866" s="11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12"/>
      <c r="BG5866" s="12"/>
      <c r="BH5866" s="12"/>
      <c r="BI5866" s="12"/>
      <c r="BJ5866" s="13"/>
      <c r="BK5866" s="13"/>
      <c r="BL5866" s="13"/>
      <c r="BM5866" s="13"/>
      <c r="BN5866" s="13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s="14" customFormat="1" x14ac:dyDescent="0.25">
      <c r="D5893" s="20"/>
      <c r="K5893" s="15"/>
      <c r="L5893" s="15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  <c r="AE5893" s="16"/>
      <c r="AF5893" s="16"/>
      <c r="AG5893" s="16"/>
      <c r="AH5893" s="16"/>
      <c r="AI5893" s="16"/>
      <c r="AJ5893" s="16"/>
      <c r="AK5893" s="16"/>
      <c r="AL5893" s="16"/>
      <c r="AM5893" s="16"/>
      <c r="AN5893" s="16"/>
      <c r="AO5893" s="16"/>
      <c r="AP5893" s="16"/>
      <c r="AQ5893" s="16"/>
      <c r="AR5893" s="16"/>
      <c r="AS5893" s="16"/>
      <c r="AT5893" s="16"/>
      <c r="AU5893" s="16"/>
      <c r="AV5893" s="16"/>
      <c r="AW5893" s="16"/>
      <c r="AX5893" s="16"/>
      <c r="AY5893" s="16"/>
      <c r="AZ5893" s="16"/>
      <c r="BA5893" s="16"/>
      <c r="BB5893" s="16"/>
      <c r="BC5893" s="16"/>
      <c r="BD5893" s="16"/>
      <c r="BE5893" s="16"/>
      <c r="BF5893" s="16"/>
      <c r="BG5893" s="16"/>
      <c r="BH5893" s="16"/>
      <c r="BI5893" s="16"/>
      <c r="BJ5893" s="17"/>
      <c r="BK5893" s="17"/>
      <c r="BL5893" s="17"/>
      <c r="BM5893" s="17"/>
      <c r="BN5893" s="17"/>
    </row>
    <row r="5894" spans="4:66" x14ac:dyDescent="0.25">
      <c r="D5894" s="6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x14ac:dyDescent="0.25">
      <c r="D5895" s="6"/>
      <c r="E5895" s="10"/>
      <c r="F5895" s="10"/>
      <c r="G5895" s="10"/>
      <c r="H5895" s="10"/>
      <c r="I5895" s="10"/>
      <c r="J5895" s="10"/>
      <c r="K5895" s="11"/>
      <c r="L5895" s="11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12"/>
      <c r="BG5895" s="12"/>
      <c r="BH5895" s="12"/>
      <c r="BI5895" s="12"/>
      <c r="BJ5895" s="13"/>
      <c r="BK5895" s="13"/>
      <c r="BL5895" s="13"/>
      <c r="BM5895" s="13"/>
      <c r="BN5895" s="13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s="14" customFormat="1" x14ac:dyDescent="0.25">
      <c r="D6079" s="22"/>
      <c r="K6079" s="15"/>
      <c r="L6079" s="15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6"/>
      <c r="AJ6079" s="16"/>
      <c r="AK6079" s="16"/>
      <c r="AL6079" s="16"/>
      <c r="AM6079" s="16"/>
      <c r="AN6079" s="16"/>
      <c r="AO6079" s="16"/>
      <c r="AP6079" s="16"/>
      <c r="AQ6079" s="16"/>
      <c r="AR6079" s="16"/>
      <c r="AS6079" s="16"/>
      <c r="AT6079" s="16"/>
      <c r="AU6079" s="16"/>
      <c r="AV6079" s="16"/>
      <c r="AW6079" s="16"/>
      <c r="AX6079" s="16"/>
      <c r="AY6079" s="16"/>
      <c r="AZ6079" s="16"/>
      <c r="BA6079" s="16"/>
      <c r="BB6079" s="16"/>
      <c r="BC6079" s="16"/>
      <c r="BD6079" s="16"/>
      <c r="BE6079" s="16"/>
      <c r="BF6079" s="16"/>
      <c r="BG6079" s="16"/>
      <c r="BH6079" s="16"/>
      <c r="BI6079" s="16"/>
      <c r="BJ6079" s="17"/>
      <c r="BK6079" s="17"/>
      <c r="BL6079" s="17"/>
      <c r="BM6079" s="17"/>
      <c r="BN6079" s="17"/>
    </row>
    <row r="6080" spans="4:66" x14ac:dyDescent="0.25">
      <c r="D6080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x14ac:dyDescent="0.25">
      <c r="D6081"/>
      <c r="E6081" s="10"/>
      <c r="F6081" s="10"/>
      <c r="G6081" s="10"/>
      <c r="H6081" s="10"/>
      <c r="I6081" s="10"/>
      <c r="J6081" s="10"/>
      <c r="K6081" s="11"/>
      <c r="L6081" s="11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12"/>
      <c r="BG6081" s="12"/>
      <c r="BH6081" s="12"/>
      <c r="BI6081" s="12"/>
      <c r="BJ6081" s="13"/>
      <c r="BK6081" s="13"/>
      <c r="BL6081" s="13"/>
      <c r="BM6081" s="13"/>
      <c r="BN6081" s="13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s="14" customFormat="1" x14ac:dyDescent="0.25">
      <c r="K6140" s="15"/>
      <c r="L6140" s="15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6"/>
      <c r="AJ6140" s="16"/>
      <c r="AK6140" s="16"/>
      <c r="AL6140" s="16"/>
      <c r="AM6140" s="16"/>
      <c r="AN6140" s="16"/>
      <c r="AO6140" s="16"/>
      <c r="AP6140" s="16"/>
      <c r="AQ6140" s="16"/>
      <c r="AR6140" s="16"/>
      <c r="AS6140" s="16"/>
      <c r="AT6140" s="16"/>
      <c r="AU6140" s="16"/>
      <c r="AV6140" s="16"/>
      <c r="AW6140" s="16"/>
      <c r="AX6140" s="16"/>
      <c r="AY6140" s="16"/>
      <c r="AZ6140" s="16"/>
      <c r="BA6140" s="16"/>
      <c r="BB6140" s="16"/>
      <c r="BC6140" s="16"/>
      <c r="BD6140" s="16"/>
      <c r="BE6140" s="16"/>
      <c r="BF6140" s="16"/>
      <c r="BG6140" s="16"/>
      <c r="BH6140" s="16"/>
      <c r="BI6140" s="16"/>
      <c r="BJ6140" s="17"/>
      <c r="BK6140" s="17"/>
      <c r="BL6140" s="17"/>
      <c r="BM6140" s="17"/>
      <c r="BN6140" s="17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x14ac:dyDescent="0.25">
      <c r="D6142"/>
      <c r="E6142" s="10"/>
      <c r="F6142" s="10"/>
      <c r="G6142" s="10"/>
      <c r="H6142" s="10"/>
      <c r="I6142" s="10"/>
      <c r="J6142" s="10"/>
      <c r="K6142" s="11"/>
      <c r="L6142" s="11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12"/>
      <c r="AI6142" s="12"/>
      <c r="AJ6142" s="12"/>
      <c r="AK6142" s="12"/>
      <c r="AL6142" s="12"/>
      <c r="AM6142" s="12"/>
      <c r="AN6142" s="12"/>
      <c r="AO6142" s="12"/>
      <c r="AP6142" s="12"/>
      <c r="AQ6142" s="12"/>
      <c r="AR6142" s="12"/>
      <c r="AS6142" s="12"/>
      <c r="AT6142" s="12"/>
      <c r="AU6142" s="12"/>
      <c r="AV6142" s="12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12"/>
      <c r="BG6142" s="12"/>
      <c r="BH6142" s="12"/>
      <c r="BI6142" s="12"/>
      <c r="BJ6142" s="13"/>
      <c r="BK6142" s="13"/>
      <c r="BL6142" s="13"/>
      <c r="BM6142" s="13"/>
      <c r="BN6142" s="13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s="14" customFormat="1" x14ac:dyDescent="0.25">
      <c r="K6332" s="15"/>
      <c r="L6332" s="15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  <c r="AY6332" s="16"/>
      <c r="AZ6332" s="16"/>
      <c r="BA6332" s="16"/>
      <c r="BB6332" s="16"/>
      <c r="BC6332" s="16"/>
      <c r="BD6332" s="16"/>
      <c r="BE6332" s="16"/>
      <c r="BF6332" s="16"/>
      <c r="BG6332" s="16"/>
      <c r="BH6332" s="16"/>
      <c r="BI6332" s="16"/>
      <c r="BJ6332" s="17"/>
      <c r="BK6332" s="17"/>
      <c r="BL6332" s="17"/>
      <c r="BM6332" s="17"/>
      <c r="BN6332" s="17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x14ac:dyDescent="0.25">
      <c r="D6334"/>
      <c r="E6334" s="10"/>
      <c r="F6334" s="10"/>
      <c r="G6334" s="10"/>
      <c r="H6334" s="10"/>
      <c r="I6334" s="10"/>
      <c r="J6334" s="10"/>
      <c r="K6334" s="11"/>
      <c r="L6334" s="11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12"/>
      <c r="AP6334" s="12"/>
      <c r="AQ6334" s="12"/>
      <c r="AR6334" s="12"/>
      <c r="AS6334" s="12"/>
      <c r="AT6334" s="12"/>
      <c r="AU6334" s="12"/>
      <c r="AV6334" s="12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12"/>
      <c r="BG6334" s="12"/>
      <c r="BH6334" s="12"/>
      <c r="BI6334" s="12"/>
      <c r="BJ6334" s="13"/>
      <c r="BK6334" s="13"/>
      <c r="BL6334" s="13"/>
      <c r="BM6334" s="13"/>
      <c r="BN6334" s="13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s="14" customFormat="1" x14ac:dyDescent="0.25">
      <c r="K6349" s="15"/>
      <c r="L6349" s="15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  <c r="AN6349" s="16"/>
      <c r="AO6349" s="16"/>
      <c r="AP6349" s="16"/>
      <c r="AQ6349" s="16"/>
      <c r="AR6349" s="16"/>
      <c r="AS6349" s="16"/>
      <c r="AT6349" s="16"/>
      <c r="AU6349" s="16"/>
      <c r="AV6349" s="16"/>
      <c r="AW6349" s="16"/>
      <c r="AX6349" s="16"/>
      <c r="AY6349" s="16"/>
      <c r="AZ6349" s="16"/>
      <c r="BA6349" s="16"/>
      <c r="BB6349" s="16"/>
      <c r="BC6349" s="16"/>
      <c r="BD6349" s="16"/>
      <c r="BE6349" s="16"/>
      <c r="BF6349" s="16"/>
      <c r="BG6349" s="16"/>
      <c r="BH6349" s="16"/>
      <c r="BI6349" s="16"/>
      <c r="BJ6349" s="17"/>
      <c r="BK6349" s="17"/>
      <c r="BL6349" s="17"/>
      <c r="BM6349" s="17"/>
      <c r="BN6349" s="17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x14ac:dyDescent="0.25">
      <c r="D6351"/>
      <c r="E6351" s="10"/>
      <c r="F6351" s="10"/>
      <c r="G6351" s="10"/>
      <c r="H6351" s="10"/>
      <c r="I6351" s="10"/>
      <c r="J6351" s="10"/>
      <c r="K6351" s="11"/>
      <c r="L6351" s="11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  <c r="AQ6351" s="12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12"/>
      <c r="BG6351" s="12"/>
      <c r="BH6351" s="12"/>
      <c r="BI6351" s="12"/>
      <c r="BJ6351" s="13"/>
      <c r="BK6351" s="13"/>
      <c r="BL6351" s="13"/>
      <c r="BM6351" s="13"/>
      <c r="BN6351" s="13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s="14" customFormat="1" x14ac:dyDescent="0.25">
      <c r="K6403" s="15"/>
      <c r="L6403" s="15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6"/>
      <c r="AJ6403" s="16"/>
      <c r="AK6403" s="16"/>
      <c r="AL6403" s="16"/>
      <c r="AM6403" s="16"/>
      <c r="AN6403" s="16"/>
      <c r="AO6403" s="16"/>
      <c r="AP6403" s="16"/>
      <c r="AQ6403" s="16"/>
      <c r="AR6403" s="16"/>
      <c r="AS6403" s="16"/>
      <c r="AT6403" s="16"/>
      <c r="AU6403" s="16"/>
      <c r="AV6403" s="16"/>
      <c r="AW6403" s="16"/>
      <c r="AX6403" s="16"/>
      <c r="AY6403" s="16"/>
      <c r="AZ6403" s="16"/>
      <c r="BA6403" s="16"/>
      <c r="BB6403" s="16"/>
      <c r="BC6403" s="16"/>
      <c r="BD6403" s="16"/>
      <c r="BE6403" s="16"/>
      <c r="BF6403" s="16"/>
      <c r="BG6403" s="16"/>
      <c r="BH6403" s="16"/>
      <c r="BI6403" s="16"/>
      <c r="BJ6403" s="17"/>
      <c r="BK6403" s="17"/>
      <c r="BL6403" s="17"/>
      <c r="BM6403" s="17"/>
      <c r="BN6403" s="17"/>
    </row>
    <row r="6404" spans="4:66" x14ac:dyDescent="0.25">
      <c r="D6404" s="7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x14ac:dyDescent="0.25">
      <c r="D6405" s="7"/>
      <c r="E6405" s="10"/>
      <c r="F6405" s="10"/>
      <c r="G6405" s="10"/>
      <c r="H6405" s="10"/>
      <c r="I6405" s="10"/>
      <c r="J6405" s="10"/>
      <c r="K6405" s="11"/>
      <c r="L6405" s="11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12"/>
      <c r="AP6405" s="12"/>
      <c r="AQ6405" s="12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12"/>
      <c r="BG6405" s="12"/>
      <c r="BH6405" s="12"/>
      <c r="BI6405" s="12"/>
      <c r="BJ6405" s="13"/>
      <c r="BK6405" s="13"/>
      <c r="BL6405" s="13"/>
      <c r="BM6405" s="13"/>
      <c r="BN6405" s="13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s="14" customFormat="1" x14ac:dyDescent="0.25">
      <c r="D6597" s="20"/>
      <c r="K6597" s="15"/>
      <c r="L6597" s="15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6"/>
      <c r="AJ6597" s="16"/>
      <c r="AK6597" s="16"/>
      <c r="AL6597" s="16"/>
      <c r="AM6597" s="16"/>
      <c r="AN6597" s="16"/>
      <c r="AO6597" s="16"/>
      <c r="AP6597" s="16"/>
      <c r="AQ6597" s="16"/>
      <c r="AR6597" s="16"/>
      <c r="AS6597" s="16"/>
      <c r="AT6597" s="16"/>
      <c r="AU6597" s="16"/>
      <c r="AV6597" s="16"/>
      <c r="AW6597" s="16"/>
      <c r="AX6597" s="16"/>
      <c r="AY6597" s="16"/>
      <c r="AZ6597" s="16"/>
      <c r="BA6597" s="16"/>
      <c r="BB6597" s="16"/>
      <c r="BC6597" s="16"/>
      <c r="BD6597" s="16"/>
      <c r="BE6597" s="16"/>
      <c r="BF6597" s="16"/>
      <c r="BG6597" s="16"/>
      <c r="BH6597" s="16"/>
      <c r="BI6597" s="16"/>
      <c r="BJ6597" s="17"/>
      <c r="BK6597" s="17"/>
      <c r="BL6597" s="17"/>
      <c r="BM6597" s="17"/>
      <c r="BN6597" s="17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x14ac:dyDescent="0.25">
      <c r="D6599" s="7"/>
      <c r="E6599" s="10"/>
      <c r="F6599" s="10"/>
      <c r="G6599" s="10"/>
      <c r="H6599" s="10"/>
      <c r="I6599" s="10"/>
      <c r="J6599" s="10"/>
      <c r="K6599" s="11"/>
      <c r="L6599" s="11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  <c r="AL6599" s="12"/>
      <c r="AM6599" s="12"/>
      <c r="AN6599" s="12"/>
      <c r="AO6599" s="12"/>
      <c r="AP6599" s="12"/>
      <c r="AQ6599" s="12"/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12"/>
      <c r="BG6599" s="12"/>
      <c r="BH6599" s="12"/>
      <c r="BI6599" s="12"/>
      <c r="BJ6599" s="13"/>
      <c r="BK6599" s="13"/>
      <c r="BL6599" s="13"/>
      <c r="BM6599" s="13"/>
      <c r="BN6599" s="13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s="14" customFormat="1" x14ac:dyDescent="0.25">
      <c r="D6633" s="20"/>
      <c r="K6633" s="15"/>
      <c r="L6633" s="15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6"/>
      <c r="AJ6633" s="16"/>
      <c r="AK6633" s="16"/>
      <c r="AL6633" s="16"/>
      <c r="AM6633" s="16"/>
      <c r="AN6633" s="16"/>
      <c r="AO6633" s="16"/>
      <c r="AP6633" s="16"/>
      <c r="AQ6633" s="16"/>
      <c r="AR6633" s="16"/>
      <c r="AS6633" s="16"/>
      <c r="AT6633" s="16"/>
      <c r="AU6633" s="16"/>
      <c r="AV6633" s="16"/>
      <c r="AW6633" s="16"/>
      <c r="AX6633" s="16"/>
      <c r="AY6633" s="16"/>
      <c r="AZ6633" s="16"/>
      <c r="BA6633" s="16"/>
      <c r="BB6633" s="16"/>
      <c r="BC6633" s="16"/>
      <c r="BD6633" s="16"/>
      <c r="BE6633" s="16"/>
      <c r="BF6633" s="16"/>
      <c r="BG6633" s="16"/>
      <c r="BH6633" s="16"/>
      <c r="BI6633" s="16"/>
      <c r="BJ6633" s="17"/>
      <c r="BK6633" s="17"/>
      <c r="BL6633" s="17"/>
      <c r="BM6633" s="17"/>
      <c r="BN6633" s="17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x14ac:dyDescent="0.25">
      <c r="D6635" s="7"/>
      <c r="E6635" s="10"/>
      <c r="F6635" s="10"/>
      <c r="G6635" s="10"/>
      <c r="H6635" s="10"/>
      <c r="I6635" s="10"/>
      <c r="J6635" s="10"/>
      <c r="K6635" s="11"/>
      <c r="L6635" s="11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/>
      <c r="AJ6635" s="12"/>
      <c r="AK6635" s="12"/>
      <c r="AL6635" s="12"/>
      <c r="AM6635" s="12"/>
      <c r="AN6635" s="12"/>
      <c r="AO6635" s="12"/>
      <c r="AP6635" s="12"/>
      <c r="AQ6635" s="12"/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12"/>
      <c r="BG6635" s="12"/>
      <c r="BH6635" s="12"/>
      <c r="BI6635" s="12"/>
      <c r="BJ6635" s="13"/>
      <c r="BK6635" s="13"/>
      <c r="BL6635" s="13"/>
      <c r="BM6635" s="13"/>
      <c r="BN6635" s="13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s="14" customFormat="1" x14ac:dyDescent="0.25">
      <c r="D6833" s="20"/>
      <c r="K6833" s="15"/>
      <c r="L6833" s="15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6"/>
      <c r="AJ6833" s="16"/>
      <c r="AK6833" s="16"/>
      <c r="AL6833" s="16"/>
      <c r="AM6833" s="16"/>
      <c r="AN6833" s="16"/>
      <c r="AO6833" s="16"/>
      <c r="AP6833" s="16"/>
      <c r="AQ6833" s="16"/>
      <c r="AR6833" s="16"/>
      <c r="AS6833" s="16"/>
      <c r="AT6833" s="16"/>
      <c r="AU6833" s="16"/>
      <c r="AV6833" s="16"/>
      <c r="AW6833" s="16"/>
      <c r="AX6833" s="16"/>
      <c r="AY6833" s="16"/>
      <c r="AZ6833" s="16"/>
      <c r="BA6833" s="16"/>
      <c r="BB6833" s="16"/>
      <c r="BC6833" s="16"/>
      <c r="BD6833" s="16"/>
      <c r="BE6833" s="16"/>
      <c r="BF6833" s="16"/>
      <c r="BG6833" s="16"/>
      <c r="BH6833" s="16"/>
      <c r="BI6833" s="16"/>
      <c r="BJ6833" s="17"/>
      <c r="BK6833" s="17"/>
      <c r="BL6833" s="17"/>
      <c r="BM6833" s="17"/>
      <c r="BN6833" s="17"/>
    </row>
    <row r="6834" spans="4:66" x14ac:dyDescent="0.25">
      <c r="D6834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x14ac:dyDescent="0.25">
      <c r="D6835"/>
      <c r="E6835" s="10"/>
      <c r="F6835" s="10"/>
      <c r="G6835" s="10"/>
      <c r="H6835" s="10"/>
      <c r="I6835" s="10"/>
      <c r="J6835" s="10"/>
      <c r="K6835" s="11"/>
      <c r="L6835" s="11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12"/>
      <c r="AP6835" s="12"/>
      <c r="AQ6835" s="12"/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12"/>
      <c r="BG6835" s="12"/>
      <c r="BH6835" s="12"/>
      <c r="BI6835" s="12"/>
      <c r="BJ6835" s="13"/>
      <c r="BK6835" s="13"/>
      <c r="BL6835" s="13"/>
      <c r="BM6835" s="13"/>
      <c r="BN6835" s="13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s="14" customFormat="1" x14ac:dyDescent="0.25">
      <c r="K7008" s="15"/>
      <c r="L7008" s="15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6"/>
      <c r="AJ7008" s="16"/>
      <c r="AK7008" s="16"/>
      <c r="AL7008" s="16"/>
      <c r="AM7008" s="16"/>
      <c r="AN7008" s="16"/>
      <c r="AO7008" s="16"/>
      <c r="AP7008" s="16"/>
      <c r="AQ7008" s="16"/>
      <c r="AR7008" s="16"/>
      <c r="AS7008" s="16"/>
      <c r="AT7008" s="16"/>
      <c r="AU7008" s="16"/>
      <c r="AV7008" s="16"/>
      <c r="AW7008" s="16"/>
      <c r="AX7008" s="16"/>
      <c r="AY7008" s="16"/>
      <c r="AZ7008" s="16"/>
      <c r="BA7008" s="16"/>
      <c r="BB7008" s="16"/>
      <c r="BC7008" s="16"/>
      <c r="BD7008" s="16"/>
      <c r="BE7008" s="16"/>
      <c r="BF7008" s="16"/>
      <c r="BG7008" s="16"/>
      <c r="BH7008" s="16"/>
      <c r="BI7008" s="16"/>
      <c r="BJ7008" s="17"/>
      <c r="BK7008" s="17"/>
      <c r="BL7008" s="17"/>
      <c r="BM7008" s="17"/>
      <c r="BN7008" s="17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x14ac:dyDescent="0.25">
      <c r="D7010"/>
      <c r="E7010" s="10"/>
      <c r="F7010" s="10"/>
      <c r="G7010" s="10"/>
      <c r="H7010" s="10"/>
      <c r="I7010" s="10"/>
      <c r="J7010" s="10"/>
      <c r="K7010" s="11"/>
      <c r="L7010" s="11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12"/>
      <c r="AH7010" s="12"/>
      <c r="AI7010" s="12"/>
      <c r="AJ7010" s="12"/>
      <c r="AK7010" s="12"/>
      <c r="AL7010" s="12"/>
      <c r="AM7010" s="12"/>
      <c r="AN7010" s="12"/>
      <c r="AO7010" s="12"/>
      <c r="AP7010" s="12"/>
      <c r="AQ7010" s="12"/>
      <c r="AR7010" s="12"/>
      <c r="AS7010" s="12"/>
      <c r="AT7010" s="12"/>
      <c r="AU7010" s="12"/>
      <c r="AV7010" s="12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12"/>
      <c r="BG7010" s="12"/>
      <c r="BH7010" s="12"/>
      <c r="BI7010" s="12"/>
      <c r="BJ7010" s="13"/>
      <c r="BK7010" s="13"/>
      <c r="BL7010" s="13"/>
      <c r="BM7010" s="13"/>
      <c r="BN7010" s="13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s="14" customFormat="1" x14ac:dyDescent="0.25">
      <c r="K7052" s="15"/>
      <c r="L7052" s="15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F7052" s="16"/>
      <c r="AG7052" s="16"/>
      <c r="AH7052" s="16"/>
      <c r="AI7052" s="16"/>
      <c r="AJ7052" s="16"/>
      <c r="AK7052" s="16"/>
      <c r="AL7052" s="16"/>
      <c r="AM7052" s="16"/>
      <c r="AN7052" s="16"/>
      <c r="AO7052" s="16"/>
      <c r="AP7052" s="16"/>
      <c r="AQ7052" s="16"/>
      <c r="AR7052" s="16"/>
      <c r="AS7052" s="16"/>
      <c r="AT7052" s="16"/>
      <c r="AU7052" s="16"/>
      <c r="AV7052" s="16"/>
      <c r="AW7052" s="16"/>
      <c r="AX7052" s="16"/>
      <c r="AY7052" s="16"/>
      <c r="AZ7052" s="16"/>
      <c r="BA7052" s="16"/>
      <c r="BB7052" s="16"/>
      <c r="BC7052" s="16"/>
      <c r="BD7052" s="16"/>
      <c r="BE7052" s="16"/>
      <c r="BF7052" s="16"/>
      <c r="BG7052" s="16"/>
      <c r="BH7052" s="16"/>
      <c r="BI7052" s="16"/>
      <c r="BJ7052" s="17"/>
      <c r="BK7052" s="17"/>
      <c r="BL7052" s="17"/>
      <c r="BM7052" s="17"/>
      <c r="BN7052" s="17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x14ac:dyDescent="0.25">
      <c r="D7054"/>
      <c r="E7054" s="10"/>
      <c r="F7054" s="10"/>
      <c r="G7054" s="10"/>
      <c r="H7054" s="10"/>
      <c r="I7054" s="10"/>
      <c r="J7054" s="10"/>
      <c r="K7054" s="11"/>
      <c r="L7054" s="11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  <c r="AM7054" s="12"/>
      <c r="AN7054" s="12"/>
      <c r="AO7054" s="12"/>
      <c r="AP7054" s="12"/>
      <c r="AQ7054" s="12"/>
      <c r="AR7054" s="12"/>
      <c r="AS7054" s="12"/>
      <c r="AT7054" s="12"/>
      <c r="AU7054" s="12"/>
      <c r="AV7054" s="12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12"/>
      <c r="BG7054" s="12"/>
      <c r="BH7054" s="12"/>
      <c r="BI7054" s="12"/>
      <c r="BJ7054" s="13"/>
      <c r="BK7054" s="13"/>
      <c r="BL7054" s="13"/>
      <c r="BM7054" s="13"/>
      <c r="BN7054" s="13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s="14" customFormat="1" x14ac:dyDescent="0.25">
      <c r="K7228" s="15"/>
      <c r="L7228" s="15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6"/>
      <c r="AJ7228" s="16"/>
      <c r="AK7228" s="16"/>
      <c r="AL7228" s="16"/>
      <c r="AM7228" s="16"/>
      <c r="AN7228" s="16"/>
      <c r="AO7228" s="16"/>
      <c r="AP7228" s="16"/>
      <c r="AQ7228" s="16"/>
      <c r="AR7228" s="16"/>
      <c r="AS7228" s="16"/>
      <c r="AT7228" s="16"/>
      <c r="AU7228" s="16"/>
      <c r="AV7228" s="16"/>
      <c r="AW7228" s="16"/>
      <c r="AX7228" s="16"/>
      <c r="AY7228" s="16"/>
      <c r="AZ7228" s="16"/>
      <c r="BA7228" s="16"/>
      <c r="BB7228" s="16"/>
      <c r="BC7228" s="16"/>
      <c r="BD7228" s="16"/>
      <c r="BE7228" s="16"/>
      <c r="BF7228" s="16"/>
      <c r="BG7228" s="16"/>
      <c r="BH7228" s="16"/>
      <c r="BI7228" s="16"/>
      <c r="BJ7228" s="17"/>
      <c r="BK7228" s="17"/>
      <c r="BL7228" s="17"/>
      <c r="BM7228" s="17"/>
      <c r="BN7228" s="17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x14ac:dyDescent="0.25">
      <c r="D7230"/>
      <c r="E7230" s="10"/>
      <c r="F7230" s="10"/>
      <c r="G7230" s="10"/>
      <c r="H7230" s="10"/>
      <c r="I7230" s="10"/>
      <c r="J7230" s="10"/>
      <c r="K7230" s="11"/>
      <c r="L7230" s="11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12"/>
      <c r="AP7230" s="12"/>
      <c r="AQ7230" s="12"/>
      <c r="AR7230" s="12"/>
      <c r="AS7230" s="12"/>
      <c r="AT7230" s="12"/>
      <c r="AU7230" s="12"/>
      <c r="AV7230" s="12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12"/>
      <c r="BG7230" s="12"/>
      <c r="BH7230" s="12"/>
      <c r="BI7230" s="12"/>
      <c r="BJ7230" s="13"/>
      <c r="BK7230" s="13"/>
      <c r="BL7230" s="13"/>
      <c r="BM7230" s="13"/>
      <c r="BN7230" s="13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s="14" customFormat="1" x14ac:dyDescent="0.25">
      <c r="K7247" s="15"/>
      <c r="L7247" s="15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6"/>
      <c r="AJ7247" s="16"/>
      <c r="AK7247" s="16"/>
      <c r="AL7247" s="16"/>
      <c r="AM7247" s="16"/>
      <c r="AN7247" s="16"/>
      <c r="AO7247" s="16"/>
      <c r="AP7247" s="16"/>
      <c r="AQ7247" s="16"/>
      <c r="AR7247" s="16"/>
      <c r="AS7247" s="16"/>
      <c r="AT7247" s="16"/>
      <c r="AU7247" s="16"/>
      <c r="AV7247" s="16"/>
      <c r="AW7247" s="16"/>
      <c r="AX7247" s="16"/>
      <c r="AY7247" s="16"/>
      <c r="AZ7247" s="16"/>
      <c r="BA7247" s="16"/>
      <c r="BB7247" s="16"/>
      <c r="BC7247" s="16"/>
      <c r="BD7247" s="16"/>
      <c r="BE7247" s="16"/>
      <c r="BF7247" s="16"/>
      <c r="BG7247" s="16"/>
      <c r="BH7247" s="16"/>
      <c r="BI7247" s="16"/>
      <c r="BJ7247" s="17"/>
      <c r="BK7247" s="17"/>
      <c r="BL7247" s="17"/>
      <c r="BM7247" s="17"/>
      <c r="BN7247" s="17"/>
    </row>
    <row r="7248" spans="4:66" x14ac:dyDescent="0.25">
      <c r="D7248" s="7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x14ac:dyDescent="0.25">
      <c r="D7249" s="7"/>
      <c r="E7249" s="10"/>
      <c r="F7249" s="10"/>
      <c r="G7249" s="10"/>
      <c r="H7249" s="10"/>
      <c r="I7249" s="10"/>
      <c r="J7249" s="10"/>
      <c r="K7249" s="11"/>
      <c r="L7249" s="11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  <c r="AM7249" s="12"/>
      <c r="AN7249" s="12"/>
      <c r="AO7249" s="12"/>
      <c r="AP7249" s="12"/>
      <c r="AQ7249" s="12"/>
      <c r="AR7249" s="12"/>
      <c r="AS7249" s="12"/>
      <c r="AT7249" s="12"/>
      <c r="AU7249" s="12"/>
      <c r="AV7249" s="12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12"/>
      <c r="BG7249" s="12"/>
      <c r="BH7249" s="12"/>
      <c r="BI7249" s="12"/>
      <c r="BJ7249" s="13"/>
      <c r="BK7249" s="13"/>
      <c r="BL7249" s="13"/>
      <c r="BM7249" s="13"/>
      <c r="BN7249" s="13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s="14" customFormat="1" x14ac:dyDescent="0.25">
      <c r="K7439" s="15"/>
      <c r="L7439" s="15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  <c r="AN7439" s="16"/>
      <c r="AO7439" s="16"/>
      <c r="AP7439" s="16"/>
      <c r="AQ7439" s="16"/>
      <c r="AR7439" s="16"/>
      <c r="AS7439" s="16"/>
      <c r="AT7439" s="16"/>
      <c r="AU7439" s="16"/>
      <c r="AV7439" s="16"/>
      <c r="AW7439" s="16"/>
      <c r="AX7439" s="16"/>
      <c r="AY7439" s="16"/>
      <c r="AZ7439" s="16"/>
      <c r="BA7439" s="16"/>
      <c r="BB7439" s="16"/>
      <c r="BC7439" s="16"/>
      <c r="BD7439" s="16"/>
      <c r="BE7439" s="16"/>
      <c r="BF7439" s="16"/>
      <c r="BG7439" s="16"/>
      <c r="BH7439" s="16"/>
      <c r="BI7439" s="16"/>
      <c r="BJ7439" s="17"/>
      <c r="BK7439" s="17"/>
      <c r="BL7439" s="17"/>
      <c r="BM7439" s="17"/>
      <c r="BN7439" s="17"/>
    </row>
    <row r="7440" spans="4:66" x14ac:dyDescent="0.25">
      <c r="D7440" s="7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x14ac:dyDescent="0.25">
      <c r="D7441" s="7"/>
      <c r="E7441" s="10"/>
      <c r="F7441" s="10"/>
      <c r="G7441" s="10"/>
      <c r="H7441" s="10"/>
      <c r="I7441" s="10"/>
      <c r="J7441" s="10"/>
      <c r="K7441" s="11"/>
      <c r="L7441" s="11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12"/>
      <c r="AP7441" s="12"/>
      <c r="AQ7441" s="12"/>
      <c r="AR7441" s="12"/>
      <c r="AS7441" s="12"/>
      <c r="AT7441" s="12"/>
      <c r="AU7441" s="12"/>
      <c r="AV7441" s="12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12"/>
      <c r="BG7441" s="12"/>
      <c r="BH7441" s="12"/>
      <c r="BI7441" s="12"/>
      <c r="BJ7441" s="13"/>
      <c r="BK7441" s="13"/>
      <c r="BL7441" s="13"/>
      <c r="BM7441" s="13"/>
      <c r="BN7441" s="13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s="14" customFormat="1" x14ac:dyDescent="0.25">
      <c r="D7464" s="20"/>
      <c r="K7464" s="15"/>
      <c r="L7464" s="15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  <c r="AY7464" s="16"/>
      <c r="AZ7464" s="16"/>
      <c r="BA7464" s="16"/>
      <c r="BB7464" s="16"/>
      <c r="BC7464" s="16"/>
      <c r="BD7464" s="16"/>
      <c r="BE7464" s="16"/>
      <c r="BF7464" s="16"/>
      <c r="BG7464" s="16"/>
      <c r="BH7464" s="16"/>
      <c r="BI7464" s="16"/>
      <c r="BJ7464" s="17"/>
      <c r="BK7464" s="17"/>
      <c r="BL7464" s="17"/>
      <c r="BM7464" s="17"/>
      <c r="BN7464" s="17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x14ac:dyDescent="0.25">
      <c r="D7466" s="7"/>
      <c r="E7466" s="10"/>
      <c r="F7466" s="10"/>
      <c r="G7466" s="10"/>
      <c r="H7466" s="10"/>
      <c r="I7466" s="10"/>
      <c r="J7466" s="10"/>
      <c r="K7466" s="11"/>
      <c r="L7466" s="11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12"/>
      <c r="AP7466" s="12"/>
      <c r="AQ7466" s="12"/>
      <c r="AR7466" s="12"/>
      <c r="AS7466" s="12"/>
      <c r="AT7466" s="12"/>
      <c r="AU7466" s="12"/>
      <c r="AV7466" s="12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12"/>
      <c r="BG7466" s="12"/>
      <c r="BH7466" s="12"/>
      <c r="BI7466" s="12"/>
      <c r="BJ7466" s="13"/>
      <c r="BK7466" s="13"/>
      <c r="BL7466" s="13"/>
      <c r="BM7466" s="13"/>
      <c r="BN7466" s="13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s="14" customFormat="1" x14ac:dyDescent="0.25">
      <c r="D7629" s="20"/>
      <c r="K7629" s="15"/>
      <c r="L7629" s="15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  <c r="AN7629" s="16"/>
      <c r="AO7629" s="16"/>
      <c r="AP7629" s="16"/>
      <c r="AQ7629" s="16"/>
      <c r="AR7629" s="16"/>
      <c r="AS7629" s="16"/>
      <c r="AT7629" s="16"/>
      <c r="AU7629" s="16"/>
      <c r="AV7629" s="16"/>
      <c r="AW7629" s="16"/>
      <c r="AX7629" s="16"/>
      <c r="AY7629" s="16"/>
      <c r="AZ7629" s="16"/>
      <c r="BA7629" s="16"/>
      <c r="BB7629" s="16"/>
      <c r="BC7629" s="16"/>
      <c r="BD7629" s="16"/>
      <c r="BE7629" s="16"/>
      <c r="BF7629" s="16"/>
      <c r="BG7629" s="16"/>
      <c r="BH7629" s="16"/>
      <c r="BI7629" s="16"/>
      <c r="BJ7629" s="17"/>
      <c r="BK7629" s="17"/>
      <c r="BL7629" s="17"/>
      <c r="BM7629" s="17"/>
      <c r="BN7629" s="17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x14ac:dyDescent="0.25">
      <c r="D7631" s="7"/>
      <c r="E7631" s="10"/>
      <c r="F7631" s="10"/>
      <c r="G7631" s="10"/>
      <c r="H7631" s="10"/>
      <c r="I7631" s="10"/>
      <c r="J7631" s="10"/>
      <c r="K7631" s="11"/>
      <c r="L7631" s="11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12"/>
      <c r="AP7631" s="12"/>
      <c r="AQ7631" s="12"/>
      <c r="AR7631" s="12"/>
      <c r="AS7631" s="12"/>
      <c r="AT7631" s="12"/>
      <c r="AU7631" s="12"/>
      <c r="AV7631" s="12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12"/>
      <c r="BG7631" s="12"/>
      <c r="BH7631" s="12"/>
      <c r="BI7631" s="12"/>
      <c r="BJ7631" s="13"/>
      <c r="BK7631" s="13"/>
      <c r="BL7631" s="13"/>
      <c r="BM7631" s="13"/>
      <c r="BN7631" s="13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s="14" customFormat="1" x14ac:dyDescent="0.25">
      <c r="D7668" s="20"/>
      <c r="K7668" s="15"/>
      <c r="L7668" s="15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  <c r="AY7668" s="16"/>
      <c r="AZ7668" s="16"/>
      <c r="BA7668" s="16"/>
      <c r="BB7668" s="16"/>
      <c r="BC7668" s="16"/>
      <c r="BD7668" s="16"/>
      <c r="BE7668" s="16"/>
      <c r="BF7668" s="16"/>
      <c r="BG7668" s="16"/>
      <c r="BH7668" s="16"/>
      <c r="BI7668" s="16"/>
      <c r="BJ7668" s="17"/>
      <c r="BK7668" s="17"/>
      <c r="BL7668" s="17"/>
      <c r="BM7668" s="17"/>
      <c r="BN7668" s="17"/>
    </row>
    <row r="7669" spans="1:66" x14ac:dyDescent="0.25">
      <c r="A7669" s="2"/>
      <c r="D7669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x14ac:dyDescent="0.25">
      <c r="A7670" s="2"/>
      <c r="D7670"/>
      <c r="E7670" s="10"/>
      <c r="F7670" s="10"/>
      <c r="G7670" s="10"/>
      <c r="H7670" s="10"/>
      <c r="I7670" s="10"/>
      <c r="J7670" s="10"/>
      <c r="K7670" s="11"/>
      <c r="L7670" s="11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12"/>
      <c r="AP7670" s="12"/>
      <c r="AQ7670" s="12"/>
      <c r="AR7670" s="12"/>
      <c r="AS7670" s="12"/>
      <c r="AT7670" s="12"/>
      <c r="AU7670" s="12"/>
      <c r="AV7670" s="12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12"/>
      <c r="BG7670" s="12"/>
      <c r="BH7670" s="12"/>
      <c r="BI7670" s="12"/>
      <c r="BJ7670" s="13"/>
      <c r="BK7670" s="13"/>
      <c r="BL7670" s="13"/>
      <c r="BM7670" s="13"/>
      <c r="BN7670" s="13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s="14" customFormat="1" x14ac:dyDescent="0.25">
      <c r="A7797" s="23"/>
      <c r="K7797" s="15"/>
      <c r="L7797" s="15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6"/>
      <c r="AJ7797" s="16"/>
      <c r="AK7797" s="16"/>
      <c r="AL7797" s="16"/>
      <c r="AM7797" s="16"/>
      <c r="AN7797" s="16"/>
      <c r="AO7797" s="16"/>
      <c r="AP7797" s="16"/>
      <c r="AQ7797" s="16"/>
      <c r="AR7797" s="16"/>
      <c r="AS7797" s="16"/>
      <c r="AT7797" s="16"/>
      <c r="AU7797" s="16"/>
      <c r="AV7797" s="16"/>
      <c r="AW7797" s="16"/>
      <c r="AX7797" s="16"/>
      <c r="AY7797" s="16"/>
      <c r="AZ7797" s="16"/>
      <c r="BA7797" s="16"/>
      <c r="BB7797" s="16"/>
      <c r="BC7797" s="16"/>
      <c r="BD7797" s="16"/>
      <c r="BE7797" s="16"/>
      <c r="BF7797" s="16"/>
      <c r="BG7797" s="16"/>
      <c r="BH7797" s="16"/>
      <c r="BI7797" s="16"/>
      <c r="BJ7797" s="17"/>
      <c r="BK7797" s="17"/>
      <c r="BL7797" s="17"/>
      <c r="BM7797" s="17"/>
      <c r="BN7797" s="17"/>
    </row>
    <row r="7798" spans="1:66" x14ac:dyDescent="0.25"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x14ac:dyDescent="0.25">
      <c r="D7799"/>
      <c r="E7799" s="10"/>
      <c r="F7799" s="10"/>
      <c r="G7799" s="10"/>
      <c r="H7799" s="10"/>
      <c r="I7799" s="10"/>
      <c r="J7799" s="10"/>
      <c r="K7799" s="11"/>
      <c r="L7799" s="11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12"/>
      <c r="AP7799" s="12"/>
      <c r="AQ7799" s="12"/>
      <c r="AR7799" s="12"/>
      <c r="AS7799" s="12"/>
      <c r="AT7799" s="12"/>
      <c r="AU7799" s="12"/>
      <c r="AV7799" s="12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12"/>
      <c r="BG7799" s="12"/>
      <c r="BH7799" s="12"/>
      <c r="BI7799" s="12"/>
      <c r="BJ7799" s="13"/>
      <c r="BK7799" s="13"/>
      <c r="BL7799" s="13"/>
      <c r="BM7799" s="13"/>
      <c r="BN7799" s="13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s="14" customFormat="1" x14ac:dyDescent="0.25">
      <c r="K7804" s="15"/>
      <c r="L7804" s="15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  <c r="AY7804" s="16"/>
      <c r="AZ7804" s="16"/>
      <c r="BA7804" s="16"/>
      <c r="BB7804" s="16"/>
      <c r="BC7804" s="16"/>
      <c r="BD7804" s="16"/>
      <c r="BE7804" s="16"/>
      <c r="BF7804" s="16"/>
      <c r="BG7804" s="16"/>
      <c r="BH7804" s="16"/>
      <c r="BI7804" s="16"/>
      <c r="BJ7804" s="17"/>
      <c r="BK7804" s="17"/>
      <c r="BL7804" s="17"/>
      <c r="BM7804" s="17"/>
      <c r="BN7804" s="17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x14ac:dyDescent="0.25">
      <c r="D7806"/>
      <c r="E7806" s="10"/>
      <c r="F7806" s="10"/>
      <c r="G7806" s="10"/>
      <c r="H7806" s="10"/>
      <c r="I7806" s="10"/>
      <c r="J7806" s="10"/>
      <c r="K7806" s="11"/>
      <c r="L7806" s="11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12"/>
      <c r="AP7806" s="12"/>
      <c r="AQ7806" s="12"/>
      <c r="AR7806" s="12"/>
      <c r="AS7806" s="12"/>
      <c r="AT7806" s="12"/>
      <c r="AU7806" s="12"/>
      <c r="AV7806" s="12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12"/>
      <c r="BG7806" s="12"/>
      <c r="BH7806" s="12"/>
      <c r="BI7806" s="12"/>
      <c r="BJ7806" s="13"/>
      <c r="BK7806" s="13"/>
      <c r="BL7806" s="13"/>
      <c r="BM7806" s="13"/>
      <c r="BN7806" s="13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s="14" customFormat="1" x14ac:dyDescent="0.25">
      <c r="K7865" s="15"/>
      <c r="L7865" s="15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6"/>
      <c r="AH7865" s="16"/>
      <c r="AI7865" s="16"/>
      <c r="AJ7865" s="16"/>
      <c r="AK7865" s="16"/>
      <c r="AL7865" s="16"/>
      <c r="AM7865" s="16"/>
      <c r="AN7865" s="16"/>
      <c r="AO7865" s="16"/>
      <c r="AP7865" s="16"/>
      <c r="AQ7865" s="16"/>
      <c r="AR7865" s="16"/>
      <c r="AS7865" s="16"/>
      <c r="AT7865" s="16"/>
      <c r="AU7865" s="16"/>
      <c r="AV7865" s="16"/>
      <c r="AW7865" s="16"/>
      <c r="AX7865" s="16"/>
      <c r="AY7865" s="16"/>
      <c r="AZ7865" s="16"/>
      <c r="BA7865" s="16"/>
      <c r="BB7865" s="16"/>
      <c r="BC7865" s="16"/>
      <c r="BD7865" s="16"/>
      <c r="BE7865" s="16"/>
      <c r="BF7865" s="16"/>
      <c r="BG7865" s="16"/>
      <c r="BH7865" s="16"/>
      <c r="BI7865" s="16"/>
      <c r="BJ7865" s="17"/>
      <c r="BK7865" s="17"/>
      <c r="BL7865" s="17"/>
      <c r="BM7865" s="17"/>
      <c r="BN7865" s="17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x14ac:dyDescent="0.25">
      <c r="D7867"/>
      <c r="E7867" s="10"/>
      <c r="F7867" s="10"/>
      <c r="G7867" s="10"/>
      <c r="H7867" s="10"/>
      <c r="I7867" s="10"/>
      <c r="J7867" s="10"/>
      <c r="K7867" s="11"/>
      <c r="L7867" s="11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12"/>
      <c r="AP7867" s="12"/>
      <c r="AQ7867" s="12"/>
      <c r="AR7867" s="12"/>
      <c r="AS7867" s="12"/>
      <c r="AT7867" s="12"/>
      <c r="AU7867" s="12"/>
      <c r="AV7867" s="12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12"/>
      <c r="BG7867" s="12"/>
      <c r="BH7867" s="12"/>
      <c r="BI7867" s="12"/>
      <c r="BJ7867" s="13"/>
      <c r="BK7867" s="13"/>
      <c r="BL7867" s="13"/>
      <c r="BM7867" s="13"/>
      <c r="BN7867" s="13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</sheetData>
  <conditionalFormatting sqref="BJ2:BL787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2023-08-18T17:46:52Z</dcterms:modified>
</cp:coreProperties>
</file>